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45" windowHeight="6885" activeTab="2"/>
  </bookViews>
  <sheets>
    <sheet name="Data" sheetId="1" r:id="rId1"/>
    <sheet name="Graph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<sst xmlns="http://schemas.openxmlformats.org/spreadsheetml/2006/main" count="77" uniqueCount="64">
  <si>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</si>
  <si>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</si>
  <si>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</si>
  <si>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</si>
  <si>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</si>
  <si>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</si>
  <si>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</si>
  <si>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</si>
  <si>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1985 (2)</t>
  </si>
  <si>
    <t>1995 (2)</t>
  </si>
  <si>
    <t>1995 (5)</t>
  </si>
  <si>
    <t>latest year (5)</t>
  </si>
  <si>
    <t>CSI-24</t>
  </si>
  <si>
    <t>Title:</t>
  </si>
  <si>
    <t>Germany</t>
  </si>
  <si>
    <t>Netherlands</t>
  </si>
  <si>
    <t>Denmark</t>
  </si>
  <si>
    <t>Switzerland</t>
  </si>
  <si>
    <t>Austria</t>
  </si>
  <si>
    <t>Luxembourg</t>
  </si>
  <si>
    <t>Ireland</t>
  </si>
  <si>
    <t>Belgium</t>
  </si>
  <si>
    <t>England and Wales</t>
  </si>
  <si>
    <t>Western Europe</t>
  </si>
  <si>
    <t>Scotland</t>
  </si>
  <si>
    <t>2005 DE</t>
  </si>
  <si>
    <t>2006NL</t>
  </si>
  <si>
    <t>2006 AT</t>
  </si>
  <si>
    <t>2005 EW</t>
  </si>
  <si>
    <t>2005 SC</t>
  </si>
  <si>
    <t>2005 IE</t>
  </si>
  <si>
    <t>summary</t>
  </si>
  <si>
    <t>2005 BE</t>
  </si>
  <si>
    <t>check 0711</t>
  </si>
  <si>
    <t>Collected without treatment</t>
  </si>
  <si>
    <t>2007 DE</t>
  </si>
  <si>
    <t>2008 NL</t>
  </si>
  <si>
    <t>2008 AT</t>
  </si>
  <si>
    <t>2008 EN</t>
  </si>
  <si>
    <t>2008 SC</t>
  </si>
  <si>
    <t>2008 BE</t>
  </si>
  <si>
    <t>total pop.</t>
  </si>
  <si>
    <t>primary</t>
  </si>
  <si>
    <t>secondary</t>
  </si>
  <si>
    <t>tertiary</t>
  </si>
  <si>
    <t>perc.values</t>
  </si>
  <si>
    <t>C-1995 (8)</t>
  </si>
  <si>
    <t>C-1998 (8)</t>
  </si>
  <si>
    <t>C-2002-4 (7)</t>
  </si>
  <si>
    <t>C-2005-2006(7)</t>
  </si>
  <si>
    <t>C-2007-2008(6)</t>
  </si>
  <si>
    <t>total population</t>
  </si>
  <si>
    <t>collected without treatment</t>
  </si>
  <si>
    <t>percentage</t>
  </si>
  <si>
    <t>Changes in wastewater treatment in countries of Europe between 1980s and 2009 (Central)</t>
  </si>
  <si>
    <t>CSI-024 - Fig. 3</t>
  </si>
  <si>
    <t>Metadata</t>
  </si>
  <si>
    <t>Title</t>
  </si>
  <si>
    <t xml:space="preserve">Changes in wastewater treatment in Nothern European countries regions between 1990 and 2009 </t>
  </si>
  <si>
    <t>Data source</t>
  </si>
  <si>
    <t>Geographical coverage</t>
  </si>
  <si>
    <t>Note</t>
  </si>
  <si>
    <t>Austria, Denmark, England &amp; Wales, Scotland, the Netherlands, Germany, Switzerland, Luxembourg and Ireland</t>
  </si>
  <si>
    <t>Data table: "Resident population connected to wastewater collection and treatment systems"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</si>
</sst>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\-#,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0" fillId="0" borderId="0" xfId="0" applyFont="1" applyAlignment="1">
      <alignment wrapText="1"/>
    </xf>
    <xf numFmtId="3" fontId="44" fillId="0" borderId="1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85"/>
          <c:w val="0.98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Data!$D$7:$D$95</c:f>
              <c:numCache>
                <c:ptCount val="89"/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4">
                  <c:v>0</c:v>
                </c:pt>
                <c:pt idx="31">
                  <c:v>0</c:v>
                </c:pt>
                <c:pt idx="32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7">
                  <c:v>15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71">
                  <c:v>5</c:v>
                </c:pt>
                <c:pt idx="77">
                  <c:v>27</c:v>
                </c:pt>
                <c:pt idx="78">
                  <c:v>23</c:v>
                </c:pt>
                <c:pt idx="79">
                  <c:v>11</c:v>
                </c:pt>
                <c:pt idx="84">
                  <c:v>30</c:v>
                </c:pt>
                <c:pt idx="85">
                  <c:v>30</c:v>
                </c:pt>
                <c:pt idx="86">
                  <c:v>28</c:v>
                </c:pt>
                <c:pt idx="87">
                  <c:v>19</c:v>
                </c:pt>
                <c:pt idx="88">
                  <c:v>17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Data!$E$7:$E$95</c:f>
              <c:numCache>
                <c:ptCount val="89"/>
                <c:pt idx="0">
                  <c:v>6.5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8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16</c:v>
                </c:pt>
                <c:pt idx="22">
                  <c:v>14</c:v>
                </c:pt>
                <c:pt idx="23">
                  <c:v>2</c:v>
                </c:pt>
                <c:pt idx="24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8</c:v>
                </c:pt>
                <c:pt idx="46">
                  <c:v>9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7">
                  <c:v>10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8">
                  <c:v>16</c:v>
                </c:pt>
                <c:pt idx="69">
                  <c:v>14</c:v>
                </c:pt>
                <c:pt idx="70">
                  <c:v>19</c:v>
                </c:pt>
                <c:pt idx="71">
                  <c:v>7</c:v>
                </c:pt>
                <c:pt idx="74">
                  <c:v>0</c:v>
                </c:pt>
                <c:pt idx="75">
                  <c:v>23</c:v>
                </c:pt>
                <c:pt idx="76">
                  <c:v>24</c:v>
                </c:pt>
                <c:pt idx="77">
                  <c:v>40</c:v>
                </c:pt>
                <c:pt idx="78">
                  <c:v>41</c:v>
                </c:pt>
                <c:pt idx="79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Data!$F$7:$F$95</c:f>
              <c:numCache>
                <c:ptCount val="89"/>
                <c:pt idx="0">
                  <c:v>31.5</c:v>
                </c:pt>
                <c:pt idx="1">
                  <c:v>12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9">
                  <c:v>62</c:v>
                </c:pt>
                <c:pt idx="10">
                  <c:v>70</c:v>
                </c:pt>
                <c:pt idx="11">
                  <c:v>84</c:v>
                </c:pt>
                <c:pt idx="12">
                  <c:v>46</c:v>
                </c:pt>
                <c:pt idx="13">
                  <c:v>17</c:v>
                </c:pt>
                <c:pt idx="14">
                  <c:v>14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21">
                  <c:v>58</c:v>
                </c:pt>
                <c:pt idx="22">
                  <c:v>42</c:v>
                </c:pt>
                <c:pt idx="23">
                  <c:v>15</c:v>
                </c:pt>
                <c:pt idx="24">
                  <c:v>3</c:v>
                </c:pt>
                <c:pt idx="27">
                  <c:v>32</c:v>
                </c:pt>
                <c:pt idx="28">
                  <c:v>36</c:v>
                </c:pt>
                <c:pt idx="29">
                  <c:v>28</c:v>
                </c:pt>
                <c:pt idx="30">
                  <c:v>23</c:v>
                </c:pt>
                <c:pt idx="31">
                  <c:v>22</c:v>
                </c:pt>
                <c:pt idx="32">
                  <c:v>20</c:v>
                </c:pt>
                <c:pt idx="35">
                  <c:v>25</c:v>
                </c:pt>
                <c:pt idx="36">
                  <c:v>53</c:v>
                </c:pt>
                <c:pt idx="37">
                  <c:v>60</c:v>
                </c:pt>
                <c:pt idx="38">
                  <c:v>26</c:v>
                </c:pt>
                <c:pt idx="39">
                  <c:v>17</c:v>
                </c:pt>
                <c:pt idx="40">
                  <c:v>5</c:v>
                </c:pt>
                <c:pt idx="41">
                  <c:v>4</c:v>
                </c:pt>
                <c:pt idx="42">
                  <c:v>1</c:v>
                </c:pt>
                <c:pt idx="45">
                  <c:v>62</c:v>
                </c:pt>
                <c:pt idx="46">
                  <c:v>61</c:v>
                </c:pt>
                <c:pt idx="47">
                  <c:v>64</c:v>
                </c:pt>
                <c:pt idx="48">
                  <c:v>66</c:v>
                </c:pt>
                <c:pt idx="49">
                  <c:v>60</c:v>
                </c:pt>
                <c:pt idx="50">
                  <c:v>61</c:v>
                </c:pt>
                <c:pt idx="51">
                  <c:v>56</c:v>
                </c:pt>
                <c:pt idx="52">
                  <c:v>56</c:v>
                </c:pt>
                <c:pt idx="53">
                  <c:v>50</c:v>
                </c:pt>
                <c:pt idx="54">
                  <c:v>49</c:v>
                </c:pt>
                <c:pt idx="57">
                  <c:v>54</c:v>
                </c:pt>
                <c:pt idx="58">
                  <c:v>70</c:v>
                </c:pt>
                <c:pt idx="59">
                  <c:v>64</c:v>
                </c:pt>
                <c:pt idx="60">
                  <c:v>60</c:v>
                </c:pt>
                <c:pt idx="61">
                  <c:v>60</c:v>
                </c:pt>
                <c:pt idx="62">
                  <c:v>59</c:v>
                </c:pt>
                <c:pt idx="63">
                  <c:v>59</c:v>
                </c:pt>
                <c:pt idx="64">
                  <c:v>59</c:v>
                </c:pt>
                <c:pt idx="65">
                  <c:v>58</c:v>
                </c:pt>
                <c:pt idx="68">
                  <c:v>65</c:v>
                </c:pt>
                <c:pt idx="69">
                  <c:v>69</c:v>
                </c:pt>
                <c:pt idx="70">
                  <c:v>57</c:v>
                </c:pt>
                <c:pt idx="71">
                  <c:v>66</c:v>
                </c:pt>
                <c:pt idx="74">
                  <c:v>11</c:v>
                </c:pt>
                <c:pt idx="75">
                  <c:v>21</c:v>
                </c:pt>
                <c:pt idx="76">
                  <c:v>32</c:v>
                </c:pt>
                <c:pt idx="77">
                  <c:v>21</c:v>
                </c:pt>
                <c:pt idx="78">
                  <c:v>21</c:v>
                </c:pt>
                <c:pt idx="79">
                  <c:v>70</c:v>
                </c:pt>
                <c:pt idx="82">
                  <c:v>23</c:v>
                </c:pt>
                <c:pt idx="83">
                  <c:v>22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</c:numCache>
            </c:numRef>
          </c:val>
        </c:ser>
        <c:ser>
          <c:idx val="3"/>
          <c:order val="3"/>
          <c:tx>
            <c:strRef>
              <c:f>Data!$G$6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Data!$G$7:$G$95</c:f>
              <c:numCache>
                <c:ptCount val="89"/>
                <c:pt idx="0">
                  <c:v>47.6</c:v>
                </c:pt>
                <c:pt idx="1">
                  <c:v>72</c:v>
                </c:pt>
                <c:pt idx="2">
                  <c:v>83</c:v>
                </c:pt>
                <c:pt idx="3">
                  <c:v>88</c:v>
                </c:pt>
                <c:pt idx="4">
                  <c:v>90</c:v>
                </c:pt>
                <c:pt idx="5">
                  <c:v>96</c:v>
                </c:pt>
                <c:pt idx="6">
                  <c:v>93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51</c:v>
                </c:pt>
                <c:pt idx="13">
                  <c:v>82</c:v>
                </c:pt>
                <c:pt idx="14">
                  <c:v>85</c:v>
                </c:pt>
                <c:pt idx="15">
                  <c:v>91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21">
                  <c:v>4</c:v>
                </c:pt>
                <c:pt idx="22">
                  <c:v>29</c:v>
                </c:pt>
                <c:pt idx="23">
                  <c:v>70</c:v>
                </c:pt>
                <c:pt idx="24">
                  <c:v>84</c:v>
                </c:pt>
                <c:pt idx="27">
                  <c:v>41</c:v>
                </c:pt>
                <c:pt idx="28">
                  <c:v>48</c:v>
                </c:pt>
                <c:pt idx="29">
                  <c:v>62</c:v>
                </c:pt>
                <c:pt idx="30">
                  <c:v>71</c:v>
                </c:pt>
                <c:pt idx="31">
                  <c:v>74</c:v>
                </c:pt>
                <c:pt idx="32">
                  <c:v>77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48</c:v>
                </c:pt>
                <c:pt idx="39">
                  <c:v>64</c:v>
                </c:pt>
                <c:pt idx="40">
                  <c:v>83</c:v>
                </c:pt>
                <c:pt idx="41">
                  <c:v>88</c:v>
                </c:pt>
                <c:pt idx="42">
                  <c:v>92</c:v>
                </c:pt>
                <c:pt idx="45">
                  <c:v>13</c:v>
                </c:pt>
                <c:pt idx="46">
                  <c:v>18</c:v>
                </c:pt>
                <c:pt idx="47">
                  <c:v>27</c:v>
                </c:pt>
                <c:pt idx="48">
                  <c:v>32</c:v>
                </c:pt>
                <c:pt idx="49">
                  <c:v>39</c:v>
                </c:pt>
                <c:pt idx="50">
                  <c:v>38</c:v>
                </c:pt>
                <c:pt idx="51">
                  <c:v>43</c:v>
                </c:pt>
                <c:pt idx="52">
                  <c:v>43</c:v>
                </c:pt>
                <c:pt idx="53">
                  <c:v>46</c:v>
                </c:pt>
                <c:pt idx="54">
                  <c:v>47</c:v>
                </c:pt>
                <c:pt idx="57">
                  <c:v>16</c:v>
                </c:pt>
                <c:pt idx="58">
                  <c:v>16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8">
                  <c:v>0</c:v>
                </c:pt>
                <c:pt idx="69">
                  <c:v>0</c:v>
                </c:pt>
                <c:pt idx="70">
                  <c:v>11</c:v>
                </c:pt>
                <c:pt idx="71">
                  <c:v>22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5</c:v>
                </c:pt>
                <c:pt idx="78">
                  <c:v>8</c:v>
                </c:pt>
                <c:pt idx="79">
                  <c:v>12</c:v>
                </c:pt>
                <c:pt idx="82">
                  <c:v>0</c:v>
                </c:pt>
                <c:pt idx="83">
                  <c:v>16</c:v>
                </c:pt>
                <c:pt idx="84">
                  <c:v>46</c:v>
                </c:pt>
                <c:pt idx="85">
                  <c:v>47</c:v>
                </c:pt>
                <c:pt idx="86">
                  <c:v>49</c:v>
                </c:pt>
                <c:pt idx="87">
                  <c:v>59</c:v>
                </c:pt>
                <c:pt idx="88">
                  <c:v>63</c:v>
                </c:pt>
              </c:numCache>
            </c:numRef>
          </c:val>
        </c:ser>
        <c:overlap val="100"/>
        <c:gapWidth val="38"/>
        <c:axId val="8526322"/>
        <c:axId val="9628035"/>
      </c:bar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852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75"/>
          <c:y val="0.93725"/>
          <c:w val="0.870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0.96525</cdr:y>
    </cdr:from>
    <cdr:to>
      <cdr:x>0.898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61950" y="6086475"/>
          <a:ext cx="945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</a:t>
          </a:r>
        </a:p>
      </cdr:txBody>
    </cdr:sp>
  </cdr:relSizeAnchor>
  <cdr:relSizeAnchor xmlns:cdr="http://schemas.openxmlformats.org/drawingml/2006/chartDrawing">
    <cdr:from>
      <cdr:x>0.0965</cdr:x>
      <cdr:y>0.8635</cdr:y>
    </cdr:from>
    <cdr:to>
      <cdr:x>0.18925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1047750" y="5448300"/>
          <a:ext cx="10191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0.04825</cdr:x>
      <cdr:y>0.0055</cdr:y>
    </cdr:from>
    <cdr:to>
      <cdr:x>0.141</cdr:x>
      <cdr:y>0.1925</cdr:y>
    </cdr:to>
    <cdr:sp fLocksText="0">
      <cdr:nvSpPr>
        <cdr:cNvPr id="3" name="TextovéPole 3"/>
        <cdr:cNvSpPr txBox="1">
          <a:spLocks noChangeArrowheads="1"/>
        </cdr:cNvSpPr>
      </cdr:nvSpPr>
      <cdr:spPr>
        <a:xfrm>
          <a:off x="523875" y="28575"/>
          <a:ext cx="101917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0.0055</cdr:y>
    </cdr:from>
    <cdr:to>
      <cdr:x>0.2375</cdr:x>
      <cdr:y>0.1925</cdr:y>
    </cdr:to>
    <cdr:sp fLocksText="0">
      <cdr:nvSpPr>
        <cdr:cNvPr id="4" name="TextovéPole 4"/>
        <cdr:cNvSpPr txBox="1">
          <a:spLocks noChangeArrowheads="1"/>
        </cdr:cNvSpPr>
      </cdr:nvSpPr>
      <cdr:spPr>
        <a:xfrm>
          <a:off x="1581150" y="28575"/>
          <a:ext cx="101917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0.038</cdr:y>
    </cdr:from>
    <cdr:to>
      <cdr:x>0.16375</cdr:x>
      <cdr:y>0.20675</cdr:y>
    </cdr:to>
    <cdr:sp fLocksText="0">
      <cdr:nvSpPr>
        <cdr:cNvPr id="5" name="TextovéPole 5"/>
        <cdr:cNvSpPr txBox="1">
          <a:spLocks noChangeArrowheads="1"/>
        </cdr:cNvSpPr>
      </cdr:nvSpPr>
      <cdr:spPr>
        <a:xfrm>
          <a:off x="771525" y="238125"/>
          <a:ext cx="10191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0.03475</cdr:y>
    </cdr:from>
    <cdr:to>
      <cdr:x>0.1475</cdr:x>
      <cdr:y>0.2035</cdr:y>
    </cdr:to>
    <cdr:sp fLocksText="0">
      <cdr:nvSpPr>
        <cdr:cNvPr id="6" name="TextovéPole 6"/>
        <cdr:cNvSpPr txBox="1">
          <a:spLocks noChangeArrowheads="1"/>
        </cdr:cNvSpPr>
      </cdr:nvSpPr>
      <cdr:spPr>
        <a:xfrm>
          <a:off x="590550" y="219075"/>
          <a:ext cx="10191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-0.00125</cdr:y>
    </cdr:from>
    <cdr:to>
      <cdr:x>0.999</cdr:x>
      <cdr:y>0.0685</cdr:y>
    </cdr:to>
    <cdr:sp fLocksText="0">
      <cdr:nvSpPr>
        <cdr:cNvPr id="7" name="TextovéPole 8"/>
        <cdr:cNvSpPr txBox="1">
          <a:spLocks noChangeArrowheads="1"/>
        </cdr:cNvSpPr>
      </cdr:nvSpPr>
      <cdr:spPr>
        <a:xfrm>
          <a:off x="704850" y="0"/>
          <a:ext cx="10220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0.00025</cdr:y>
    </cdr:from>
    <cdr:to>
      <cdr:x>0.999</cdr:x>
      <cdr:y>0.049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457200" y="0"/>
          <a:ext cx="10467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Germany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Netherlands      Denmark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Switzerland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Austria       England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Wales          Scotland        Luxembourg  Ireland          Belgium</a:t>
          </a:r>
        </a:p>
      </cdr:txBody>
    </cdr:sp>
  </cdr:relSizeAnchor>
  <cdr:relSizeAnchor xmlns:cdr="http://schemas.openxmlformats.org/drawingml/2006/chartDrawing">
    <cdr:from>
      <cdr:x>0.32275</cdr:x>
      <cdr:y>0.03875</cdr:y>
    </cdr:from>
    <cdr:to>
      <cdr:x>0.3265</cdr:x>
      <cdr:y>0.8545</cdr:y>
    </cdr:to>
    <cdr:sp>
      <cdr:nvSpPr>
        <cdr:cNvPr id="9" name="Přímá spojovací čára 17"/>
        <cdr:cNvSpPr>
          <a:spLocks/>
        </cdr:cNvSpPr>
      </cdr:nvSpPr>
      <cdr:spPr>
        <a:xfrm rot="16200000" flipH="1">
          <a:off x="3524250" y="238125"/>
          <a:ext cx="38100" cy="51530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0.0305</cdr:y>
    </cdr:from>
    <cdr:to>
      <cdr:x>0.4155</cdr:x>
      <cdr:y>0.85025</cdr:y>
    </cdr:to>
    <cdr:sp>
      <cdr:nvSpPr>
        <cdr:cNvPr id="10" name="Přímá spojovací čára 19"/>
        <cdr:cNvSpPr>
          <a:spLocks/>
        </cdr:cNvSpPr>
      </cdr:nvSpPr>
      <cdr:spPr>
        <a:xfrm rot="5400000">
          <a:off x="4486275" y="190500"/>
          <a:ext cx="47625" cy="51720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0.02275</cdr:y>
    </cdr:from>
    <cdr:to>
      <cdr:x>0.51675</cdr:x>
      <cdr:y>0.8575</cdr:y>
    </cdr:to>
    <cdr:sp>
      <cdr:nvSpPr>
        <cdr:cNvPr id="11" name="Přímá spojovací čára 25"/>
        <cdr:cNvSpPr>
          <a:spLocks/>
        </cdr:cNvSpPr>
      </cdr:nvSpPr>
      <cdr:spPr>
        <a:xfrm rot="5400000" flipH="1">
          <a:off x="5600700" y="142875"/>
          <a:ext cx="47625" cy="5267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0.02375</cdr:y>
    </cdr:from>
    <cdr:to>
      <cdr:x>0.64625</cdr:x>
      <cdr:y>0.8505</cdr:y>
    </cdr:to>
    <cdr:sp>
      <cdr:nvSpPr>
        <cdr:cNvPr id="12" name="Přímá spojovací čára 27"/>
        <cdr:cNvSpPr>
          <a:spLocks/>
        </cdr:cNvSpPr>
      </cdr:nvSpPr>
      <cdr:spPr>
        <a:xfrm rot="16200000" flipH="1">
          <a:off x="7038975" y="142875"/>
          <a:ext cx="28575" cy="52197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0.02825</cdr:y>
    </cdr:from>
    <cdr:to>
      <cdr:x>0.76175</cdr:x>
      <cdr:y>0.8565</cdr:y>
    </cdr:to>
    <cdr:sp>
      <cdr:nvSpPr>
        <cdr:cNvPr id="13" name="Přímá spojovací čára 29"/>
        <cdr:cNvSpPr>
          <a:spLocks/>
        </cdr:cNvSpPr>
      </cdr:nvSpPr>
      <cdr:spPr>
        <a:xfrm rot="16200000" flipH="1">
          <a:off x="8277225" y="171450"/>
          <a:ext cx="47625" cy="52292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0.03575</cdr:y>
    </cdr:from>
    <cdr:to>
      <cdr:x>0.83375</cdr:x>
      <cdr:y>0.8505</cdr:y>
    </cdr:to>
    <cdr:sp>
      <cdr:nvSpPr>
        <cdr:cNvPr id="14" name="Přímá spojovací čára 33"/>
        <cdr:cNvSpPr>
          <a:spLocks/>
        </cdr:cNvSpPr>
      </cdr:nvSpPr>
      <cdr:spPr>
        <a:xfrm rot="16200000" flipV="1">
          <a:off x="9105900" y="219075"/>
          <a:ext cx="9525" cy="51435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0.0245</cdr:y>
    </cdr:from>
    <cdr:to>
      <cdr:x>0.92075</cdr:x>
      <cdr:y>0.8505</cdr:y>
    </cdr:to>
    <cdr:sp>
      <cdr:nvSpPr>
        <cdr:cNvPr id="15" name="Přímá spojovací čára 35"/>
        <cdr:cNvSpPr>
          <a:spLocks/>
        </cdr:cNvSpPr>
      </cdr:nvSpPr>
      <cdr:spPr>
        <a:xfrm rot="16200000" flipV="1">
          <a:off x="10029825" y="152400"/>
          <a:ext cx="38100" cy="52197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0.13425</cdr:x>
      <cdr:y>0.0325</cdr:y>
    </cdr:from>
    <cdr:to>
      <cdr:x>0.13625</cdr:x>
      <cdr:y>0.8495</cdr:y>
    </cdr:to>
    <cdr:sp>
      <cdr:nvSpPr>
        <cdr:cNvPr id="16" name="Přímá spojovací čára 20"/>
        <cdr:cNvSpPr>
          <a:spLocks/>
        </cdr:cNvSpPr>
      </cdr:nvSpPr>
      <cdr:spPr>
        <a:xfrm rot="16200000" flipV="1">
          <a:off x="1466850" y="200025"/>
          <a:ext cx="19050" cy="51625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0.043</cdr:y>
    </cdr:from>
    <cdr:to>
      <cdr:x>0.264</cdr:x>
      <cdr:y>0.85125</cdr:y>
    </cdr:to>
    <cdr:sp>
      <cdr:nvSpPr>
        <cdr:cNvPr id="17" name="Přímá spojovací čára 22"/>
        <cdr:cNvSpPr>
          <a:spLocks/>
        </cdr:cNvSpPr>
      </cdr:nvSpPr>
      <cdr:spPr>
        <a:xfrm rot="16200000" flipV="1">
          <a:off x="2828925" y="266700"/>
          <a:ext cx="47625" cy="51054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581025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944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9.421875" style="0" customWidth="1"/>
    <col min="2" max="2" width="17.00390625" style="0" customWidth="1"/>
    <col min="3" max="3" width="10.140625" style="0" bestFit="1" customWidth="1"/>
    <col min="5" max="5" width="9.140625" style="0" customWidth="1"/>
    <col min="6" max="6" width="13.00390625" style="0" customWidth="1"/>
    <col min="7" max="7" width="12.140625" style="0" customWidth="1"/>
    <col min="9" max="9" width="31.7109375" style="0" customWidth="1"/>
  </cols>
  <sheetData>
    <row r="1" spans="1:40" ht="12.75">
      <c r="A1" t="s">
        <v>12</v>
      </c>
      <c r="AJ1" t="s">
        <v>8</v>
      </c>
      <c r="AK1" s="1">
        <v>10.639339184305626</v>
      </c>
      <c r="AL1" s="1">
        <v>14.468456375838926</v>
      </c>
      <c r="AM1" s="1">
        <v>0</v>
      </c>
      <c r="AN1" s="1">
        <v>25.107795560144552</v>
      </c>
    </row>
    <row r="2" spans="1:40" ht="12.75">
      <c r="A2" t="s">
        <v>13</v>
      </c>
      <c r="B2" s="2" t="s">
        <v>54</v>
      </c>
      <c r="AJ2" t="s">
        <v>9</v>
      </c>
      <c r="AK2" s="1">
        <v>15.2269313283208</v>
      </c>
      <c r="AL2" s="1">
        <v>30.484904260651625</v>
      </c>
      <c r="AM2" s="1">
        <v>3.9176220551378447</v>
      </c>
      <c r="AN2" s="1">
        <v>38.18774736842105</v>
      </c>
    </row>
    <row r="3" spans="37:40" ht="12.75">
      <c r="AK3" s="1"/>
      <c r="AL3" s="1"/>
      <c r="AM3" s="1"/>
      <c r="AN3" s="1"/>
    </row>
    <row r="4" spans="35:40" ht="12.75">
      <c r="AI4" t="s">
        <v>7</v>
      </c>
      <c r="AK4" s="1"/>
      <c r="AL4" s="1"/>
      <c r="AM4" s="1"/>
      <c r="AN4" s="1"/>
    </row>
    <row r="5" spans="36:40" ht="12.75">
      <c r="AJ5" t="s">
        <v>10</v>
      </c>
      <c r="AK5" s="1">
        <v>6.053482484758891</v>
      </c>
      <c r="AL5" s="1">
        <v>15.068162857002621</v>
      </c>
      <c r="AM5" s="1">
        <v>1.733653498086583</v>
      </c>
      <c r="AN5" s="1">
        <v>22.855298839848096</v>
      </c>
    </row>
    <row r="6" spans="2:40" ht="38.25">
      <c r="B6" t="s">
        <v>0</v>
      </c>
      <c r="C6" t="s">
        <v>1</v>
      </c>
      <c r="D6" s="10" t="s">
        <v>34</v>
      </c>
      <c r="E6" t="s">
        <v>3</v>
      </c>
      <c r="F6" t="s">
        <v>4</v>
      </c>
      <c r="G6" t="s">
        <v>5</v>
      </c>
      <c r="H6" t="s">
        <v>6</v>
      </c>
      <c r="I6" t="s">
        <v>2</v>
      </c>
      <c r="J6" t="s">
        <v>3</v>
      </c>
      <c r="K6" t="s">
        <v>4</v>
      </c>
      <c r="L6" t="s">
        <v>5</v>
      </c>
      <c r="M6" s="10" t="s">
        <v>34</v>
      </c>
      <c r="AJ6" t="s">
        <v>11</v>
      </c>
      <c r="AK6" s="1">
        <v>5.608175125905141</v>
      </c>
      <c r="AL6" s="1">
        <v>18.333632795313477</v>
      </c>
      <c r="AM6" s="1">
        <v>8.185033398025492</v>
      </c>
      <c r="AN6" s="1">
        <v>32.13863349142412</v>
      </c>
    </row>
    <row r="7" spans="1:13" ht="12.75">
      <c r="A7" s="3" t="s">
        <v>23</v>
      </c>
      <c r="B7" s="8" t="s">
        <v>14</v>
      </c>
      <c r="C7">
        <v>1991</v>
      </c>
      <c r="E7">
        <v>6.5</v>
      </c>
      <c r="F7">
        <v>31.5</v>
      </c>
      <c r="G7">
        <v>47.6</v>
      </c>
      <c r="H7">
        <f>E7+F7+G7</f>
        <v>85.6</v>
      </c>
      <c r="I7">
        <v>79112</v>
      </c>
      <c r="J7">
        <f>I7*1000*E7/100</f>
        <v>5142280</v>
      </c>
      <c r="K7">
        <f>I7*1000*F7/100</f>
        <v>24920280</v>
      </c>
      <c r="L7">
        <f>I7*1000*G7/100</f>
        <v>37657312</v>
      </c>
      <c r="M7">
        <f>1000*I7*D7/100</f>
        <v>0</v>
      </c>
    </row>
    <row r="8" spans="1:13" ht="12.75">
      <c r="A8" s="3"/>
      <c r="B8" s="9" t="s">
        <v>33</v>
      </c>
      <c r="C8">
        <v>1995</v>
      </c>
      <c r="E8">
        <v>4</v>
      </c>
      <c r="F8">
        <v>12</v>
      </c>
      <c r="G8">
        <v>72</v>
      </c>
      <c r="H8">
        <v>89</v>
      </c>
      <c r="I8">
        <v>81818</v>
      </c>
      <c r="J8">
        <f aca="true" t="shared" si="0" ref="J8:J78">I8*1000*E8/100</f>
        <v>3272720</v>
      </c>
      <c r="K8">
        <f aca="true" t="shared" si="1" ref="K8:K78">I8*1000*F8/100</f>
        <v>9818160</v>
      </c>
      <c r="L8">
        <f aca="true" t="shared" si="2" ref="L8:L78">I8*1000*G8/100</f>
        <v>58908960</v>
      </c>
      <c r="M8">
        <f aca="true" t="shared" si="3" ref="M8:M77">1000*I8*D8/100</f>
        <v>0</v>
      </c>
    </row>
    <row r="9" spans="1:13" ht="12.75">
      <c r="A9" s="3"/>
      <c r="B9" s="8"/>
      <c r="C9">
        <v>1998</v>
      </c>
      <c r="D9" s="3">
        <v>2</v>
      </c>
      <c r="E9">
        <v>1</v>
      </c>
      <c r="F9">
        <v>6</v>
      </c>
      <c r="G9">
        <v>83</v>
      </c>
      <c r="H9">
        <v>91</v>
      </c>
      <c r="I9">
        <v>82037</v>
      </c>
      <c r="J9">
        <f t="shared" si="0"/>
        <v>820370</v>
      </c>
      <c r="K9">
        <f t="shared" si="1"/>
        <v>4922220</v>
      </c>
      <c r="L9">
        <f t="shared" si="2"/>
        <v>68090710</v>
      </c>
      <c r="M9">
        <f t="shared" si="3"/>
        <v>1640740</v>
      </c>
    </row>
    <row r="10" spans="1:13" ht="12.75">
      <c r="A10" s="3"/>
      <c r="B10" s="8"/>
      <c r="C10">
        <v>2001</v>
      </c>
      <c r="D10" s="3">
        <v>2</v>
      </c>
      <c r="E10">
        <v>0</v>
      </c>
      <c r="F10">
        <v>5</v>
      </c>
      <c r="G10">
        <v>88</v>
      </c>
      <c r="H10">
        <v>93</v>
      </c>
      <c r="I10">
        <v>82440</v>
      </c>
      <c r="J10">
        <f t="shared" si="0"/>
        <v>0</v>
      </c>
      <c r="K10">
        <f t="shared" si="1"/>
        <v>4122000</v>
      </c>
      <c r="L10">
        <f t="shared" si="2"/>
        <v>72547200</v>
      </c>
      <c r="M10">
        <f t="shared" si="3"/>
        <v>1648800</v>
      </c>
    </row>
    <row r="11" spans="1:13" ht="12.75">
      <c r="A11" s="3"/>
      <c r="B11" s="8"/>
      <c r="C11">
        <v>2004</v>
      </c>
      <c r="D11" s="3">
        <v>1</v>
      </c>
      <c r="E11">
        <v>0</v>
      </c>
      <c r="F11">
        <v>3</v>
      </c>
      <c r="G11">
        <v>90</v>
      </c>
      <c r="H11">
        <v>93</v>
      </c>
      <c r="I11">
        <v>82501</v>
      </c>
      <c r="J11">
        <f>N11</f>
        <v>0</v>
      </c>
      <c r="K11">
        <f>I11*1000*F11/100</f>
        <v>2475030</v>
      </c>
      <c r="L11">
        <f t="shared" si="2"/>
        <v>74250900</v>
      </c>
      <c r="M11">
        <f t="shared" si="3"/>
        <v>825010</v>
      </c>
    </row>
    <row r="12" spans="2:13" ht="12.75">
      <c r="B12" s="8"/>
      <c r="C12" s="3">
        <v>2005</v>
      </c>
      <c r="D12" s="3">
        <v>0</v>
      </c>
      <c r="E12" s="3">
        <v>0</v>
      </c>
      <c r="F12" s="3">
        <v>1</v>
      </c>
      <c r="G12" s="3">
        <v>96</v>
      </c>
      <c r="H12" s="3">
        <v>97</v>
      </c>
      <c r="I12">
        <v>82501</v>
      </c>
      <c r="J12">
        <f t="shared" si="0"/>
        <v>0</v>
      </c>
      <c r="K12">
        <f t="shared" si="1"/>
        <v>825010</v>
      </c>
      <c r="L12">
        <f t="shared" si="2"/>
        <v>79200960</v>
      </c>
      <c r="M12">
        <f t="shared" si="3"/>
        <v>0</v>
      </c>
    </row>
    <row r="13" spans="2:13" ht="12.75">
      <c r="B13" s="8"/>
      <c r="C13" s="7">
        <v>2007</v>
      </c>
      <c r="D13" s="7">
        <v>1</v>
      </c>
      <c r="E13" s="7">
        <v>0</v>
      </c>
      <c r="F13" s="7">
        <v>2</v>
      </c>
      <c r="G13" s="7">
        <v>93</v>
      </c>
      <c r="H13" s="7">
        <v>95</v>
      </c>
      <c r="I13" s="7">
        <v>82314</v>
      </c>
      <c r="J13">
        <f t="shared" si="0"/>
        <v>0</v>
      </c>
      <c r="K13">
        <f t="shared" si="1"/>
        <v>1646280</v>
      </c>
      <c r="L13">
        <f t="shared" si="2"/>
        <v>76552020</v>
      </c>
      <c r="M13">
        <f t="shared" si="3"/>
        <v>823140</v>
      </c>
    </row>
    <row r="14" spans="2:9" ht="12.75">
      <c r="B14" s="8"/>
      <c r="C14" s="7"/>
      <c r="D14" s="7"/>
      <c r="E14" s="7"/>
      <c r="F14" s="7"/>
      <c r="G14" s="7"/>
      <c r="H14" s="7"/>
      <c r="I14" s="7"/>
    </row>
    <row r="15" spans="3:13" ht="12.75">
      <c r="C15" s="4"/>
      <c r="D15" s="4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</row>
    <row r="16" spans="2:13" ht="12.75">
      <c r="B16" s="8" t="s">
        <v>15</v>
      </c>
      <c r="C16">
        <v>1980</v>
      </c>
      <c r="E16">
        <v>8</v>
      </c>
      <c r="F16">
        <v>62</v>
      </c>
      <c r="G16">
        <v>3</v>
      </c>
      <c r="H16">
        <v>72</v>
      </c>
      <c r="I16">
        <v>14150</v>
      </c>
      <c r="J16">
        <f t="shared" si="0"/>
        <v>1132000</v>
      </c>
      <c r="K16">
        <f t="shared" si="1"/>
        <v>8773000</v>
      </c>
      <c r="L16">
        <f t="shared" si="2"/>
        <v>424500</v>
      </c>
      <c r="M16">
        <f t="shared" si="3"/>
        <v>0</v>
      </c>
    </row>
    <row r="17" spans="2:13" ht="12.75">
      <c r="B17" s="9" t="s">
        <v>33</v>
      </c>
      <c r="C17">
        <v>1985</v>
      </c>
      <c r="E17">
        <v>7</v>
      </c>
      <c r="F17">
        <v>70</v>
      </c>
      <c r="G17">
        <v>4</v>
      </c>
      <c r="H17">
        <v>82</v>
      </c>
      <c r="I17">
        <v>14492</v>
      </c>
      <c r="J17">
        <f t="shared" si="0"/>
        <v>1014440</v>
      </c>
      <c r="K17">
        <f t="shared" si="1"/>
        <v>10144400</v>
      </c>
      <c r="L17">
        <f t="shared" si="2"/>
        <v>579680</v>
      </c>
      <c r="M17">
        <f t="shared" si="3"/>
        <v>0</v>
      </c>
    </row>
    <row r="18" spans="2:13" ht="12.75">
      <c r="B18" s="8"/>
      <c r="C18">
        <v>1990</v>
      </c>
      <c r="E18">
        <v>1</v>
      </c>
      <c r="F18">
        <v>84</v>
      </c>
      <c r="G18">
        <v>8</v>
      </c>
      <c r="H18">
        <v>94</v>
      </c>
      <c r="I18">
        <v>14952</v>
      </c>
      <c r="J18">
        <f t="shared" si="0"/>
        <v>149520</v>
      </c>
      <c r="K18">
        <f t="shared" si="1"/>
        <v>12559680</v>
      </c>
      <c r="L18">
        <f t="shared" si="2"/>
        <v>1196160</v>
      </c>
      <c r="M18">
        <f t="shared" si="3"/>
        <v>0</v>
      </c>
    </row>
    <row r="19" spans="2:13" ht="12.75">
      <c r="B19" s="8"/>
      <c r="C19">
        <v>1995</v>
      </c>
      <c r="D19" s="3">
        <v>1</v>
      </c>
      <c r="E19">
        <v>0</v>
      </c>
      <c r="F19">
        <v>46</v>
      </c>
      <c r="G19">
        <v>51</v>
      </c>
      <c r="H19">
        <v>97</v>
      </c>
      <c r="I19">
        <v>15459</v>
      </c>
      <c r="J19">
        <f t="shared" si="0"/>
        <v>0</v>
      </c>
      <c r="K19">
        <f t="shared" si="1"/>
        <v>7111140</v>
      </c>
      <c r="L19">
        <f t="shared" si="2"/>
        <v>7884090</v>
      </c>
      <c r="M19">
        <f t="shared" si="3"/>
        <v>154590</v>
      </c>
    </row>
    <row r="20" spans="2:13" ht="12.75">
      <c r="B20" s="8"/>
      <c r="C20">
        <v>2000</v>
      </c>
      <c r="D20" s="3">
        <v>0</v>
      </c>
      <c r="E20">
        <v>0</v>
      </c>
      <c r="F20">
        <v>17</v>
      </c>
      <c r="G20" s="3">
        <v>82</v>
      </c>
      <c r="H20" s="3">
        <v>99</v>
      </c>
      <c r="I20">
        <v>15926</v>
      </c>
      <c r="J20">
        <f t="shared" si="0"/>
        <v>0</v>
      </c>
      <c r="K20">
        <f t="shared" si="1"/>
        <v>2707420</v>
      </c>
      <c r="L20">
        <f t="shared" si="2"/>
        <v>13059320</v>
      </c>
      <c r="M20">
        <f t="shared" si="3"/>
        <v>0</v>
      </c>
    </row>
    <row r="21" spans="2:13" ht="12.75">
      <c r="B21" s="8"/>
      <c r="C21">
        <v>2002</v>
      </c>
      <c r="D21" s="3">
        <v>0</v>
      </c>
      <c r="E21">
        <v>0</v>
      </c>
      <c r="F21">
        <v>14</v>
      </c>
      <c r="G21">
        <v>85</v>
      </c>
      <c r="H21">
        <v>99</v>
      </c>
      <c r="I21">
        <v>16149</v>
      </c>
      <c r="J21">
        <f t="shared" si="0"/>
        <v>0</v>
      </c>
      <c r="K21">
        <f t="shared" si="1"/>
        <v>2260860</v>
      </c>
      <c r="L21">
        <f t="shared" si="2"/>
        <v>13726650</v>
      </c>
      <c r="M21">
        <f t="shared" si="3"/>
        <v>0</v>
      </c>
    </row>
    <row r="22" spans="2:13" ht="12.75">
      <c r="B22" s="8"/>
      <c r="C22" s="3">
        <v>2004</v>
      </c>
      <c r="D22" s="3">
        <v>0</v>
      </c>
      <c r="E22" s="3">
        <v>0</v>
      </c>
      <c r="F22" s="3">
        <v>8</v>
      </c>
      <c r="G22" s="3">
        <v>91</v>
      </c>
      <c r="H22" s="3">
        <v>99</v>
      </c>
      <c r="I22" s="3">
        <v>16258</v>
      </c>
      <c r="J22">
        <f t="shared" si="0"/>
        <v>0</v>
      </c>
      <c r="K22">
        <f t="shared" si="1"/>
        <v>1300640</v>
      </c>
      <c r="L22">
        <f t="shared" si="2"/>
        <v>14794780</v>
      </c>
      <c r="M22">
        <f t="shared" si="3"/>
        <v>0</v>
      </c>
    </row>
    <row r="23" spans="2:13" ht="12.75">
      <c r="B23" s="8"/>
      <c r="C23" s="3">
        <v>2006</v>
      </c>
      <c r="D23" s="3">
        <v>0</v>
      </c>
      <c r="E23" s="3">
        <v>0</v>
      </c>
      <c r="F23" s="3">
        <v>4</v>
      </c>
      <c r="G23" s="3">
        <v>95</v>
      </c>
      <c r="H23" s="3">
        <v>99</v>
      </c>
      <c r="I23" s="3">
        <v>16346</v>
      </c>
      <c r="J23">
        <f t="shared" si="0"/>
        <v>0</v>
      </c>
      <c r="K23">
        <f t="shared" si="1"/>
        <v>653840</v>
      </c>
      <c r="L23">
        <f t="shared" si="2"/>
        <v>15528700</v>
      </c>
      <c r="M23">
        <f t="shared" si="3"/>
        <v>0</v>
      </c>
    </row>
    <row r="24" spans="2:13" ht="12.75">
      <c r="B24" s="8"/>
      <c r="C24" s="7">
        <v>2007</v>
      </c>
      <c r="D24" s="7">
        <v>0</v>
      </c>
      <c r="E24" s="7">
        <v>0</v>
      </c>
      <c r="F24" s="7">
        <v>4</v>
      </c>
      <c r="G24" s="7">
        <v>95</v>
      </c>
      <c r="H24" s="7">
        <v>99</v>
      </c>
      <c r="I24" s="7">
        <v>16358</v>
      </c>
      <c r="J24">
        <f t="shared" si="0"/>
        <v>0</v>
      </c>
      <c r="K24">
        <f t="shared" si="1"/>
        <v>654320</v>
      </c>
      <c r="L24">
        <f t="shared" si="2"/>
        <v>15540100</v>
      </c>
      <c r="M24">
        <f t="shared" si="3"/>
        <v>0</v>
      </c>
    </row>
    <row r="25" spans="2:13" ht="12.75">
      <c r="B25" s="8"/>
      <c r="C25" s="7">
        <v>2008</v>
      </c>
      <c r="D25" s="7">
        <v>0</v>
      </c>
      <c r="E25" s="7">
        <v>0</v>
      </c>
      <c r="F25" s="7">
        <v>4</v>
      </c>
      <c r="G25" s="7">
        <v>96</v>
      </c>
      <c r="H25" s="7">
        <v>100</v>
      </c>
      <c r="I25" s="7">
        <v>16405</v>
      </c>
      <c r="J25">
        <f t="shared" si="0"/>
        <v>0</v>
      </c>
      <c r="K25">
        <f t="shared" si="1"/>
        <v>656200</v>
      </c>
      <c r="L25">
        <f t="shared" si="2"/>
        <v>15748800</v>
      </c>
      <c r="M25">
        <f t="shared" si="3"/>
        <v>0</v>
      </c>
    </row>
    <row r="26" spans="2:9" ht="12.75">
      <c r="B26" s="8"/>
      <c r="C26" s="7"/>
      <c r="D26" s="7"/>
      <c r="E26" s="7"/>
      <c r="F26" s="7"/>
      <c r="G26" s="7"/>
      <c r="H26" s="7"/>
      <c r="I26" s="7"/>
    </row>
    <row r="27" spans="10:13" ht="12.75"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</row>
    <row r="28" spans="2:13" ht="12.75">
      <c r="B28" t="s">
        <v>16</v>
      </c>
      <c r="C28">
        <v>1985</v>
      </c>
      <c r="D28" s="5"/>
      <c r="E28">
        <v>16</v>
      </c>
      <c r="F28">
        <v>58</v>
      </c>
      <c r="G28">
        <v>4</v>
      </c>
      <c r="H28">
        <v>79</v>
      </c>
      <c r="I28">
        <v>5111</v>
      </c>
      <c r="J28">
        <f t="shared" si="0"/>
        <v>817760</v>
      </c>
      <c r="K28">
        <f t="shared" si="1"/>
        <v>2964380</v>
      </c>
      <c r="L28">
        <f t="shared" si="2"/>
        <v>204440</v>
      </c>
      <c r="M28">
        <f t="shared" si="3"/>
        <v>0</v>
      </c>
    </row>
    <row r="29" spans="2:13" ht="12.75">
      <c r="B29" s="9" t="s">
        <v>33</v>
      </c>
      <c r="C29">
        <v>1990</v>
      </c>
      <c r="D29" s="5"/>
      <c r="E29">
        <v>14</v>
      </c>
      <c r="F29">
        <v>42</v>
      </c>
      <c r="G29">
        <v>29</v>
      </c>
      <c r="H29">
        <v>85</v>
      </c>
      <c r="I29">
        <v>5135</v>
      </c>
      <c r="J29">
        <f t="shared" si="0"/>
        <v>718900</v>
      </c>
      <c r="K29">
        <f t="shared" si="1"/>
        <v>2156700</v>
      </c>
      <c r="L29">
        <f t="shared" si="2"/>
        <v>1489150</v>
      </c>
      <c r="M29">
        <f t="shared" si="3"/>
        <v>0</v>
      </c>
    </row>
    <row r="30" spans="2:13" ht="12.75">
      <c r="B30" s="8"/>
      <c r="C30">
        <v>1995</v>
      </c>
      <c r="D30" s="5"/>
      <c r="E30">
        <v>2</v>
      </c>
      <c r="F30">
        <v>15</v>
      </c>
      <c r="G30">
        <v>70</v>
      </c>
      <c r="H30">
        <v>87</v>
      </c>
      <c r="I30">
        <v>5216</v>
      </c>
      <c r="J30">
        <f t="shared" si="0"/>
        <v>104320</v>
      </c>
      <c r="K30">
        <f t="shared" si="1"/>
        <v>782400</v>
      </c>
      <c r="L30">
        <f t="shared" si="2"/>
        <v>3651200</v>
      </c>
      <c r="M30">
        <f t="shared" si="3"/>
        <v>0</v>
      </c>
    </row>
    <row r="31" spans="2:13" ht="12.75">
      <c r="B31" s="8"/>
      <c r="C31">
        <v>1998</v>
      </c>
      <c r="D31" s="5">
        <v>0</v>
      </c>
      <c r="E31">
        <v>2</v>
      </c>
      <c r="F31">
        <v>3</v>
      </c>
      <c r="G31">
        <v>84</v>
      </c>
      <c r="H31">
        <v>89</v>
      </c>
      <c r="I31">
        <v>5295</v>
      </c>
      <c r="J31">
        <f t="shared" si="0"/>
        <v>105900</v>
      </c>
      <c r="K31">
        <f t="shared" si="1"/>
        <v>158850</v>
      </c>
      <c r="L31">
        <f t="shared" si="2"/>
        <v>4447800</v>
      </c>
      <c r="M31">
        <f t="shared" si="3"/>
        <v>0</v>
      </c>
    </row>
    <row r="32" spans="2:4" ht="12.75">
      <c r="B32" s="8"/>
      <c r="D32" s="5"/>
    </row>
    <row r="33" spans="2:13" ht="12.75">
      <c r="B33" s="5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</row>
    <row r="34" spans="2:13" ht="12.75">
      <c r="B34" t="s">
        <v>17</v>
      </c>
      <c r="C34">
        <v>1980</v>
      </c>
      <c r="D34" s="5"/>
      <c r="E34">
        <v>0</v>
      </c>
      <c r="F34">
        <v>32</v>
      </c>
      <c r="G34">
        <v>41</v>
      </c>
      <c r="H34">
        <v>0</v>
      </c>
      <c r="I34">
        <v>6304</v>
      </c>
      <c r="J34">
        <f t="shared" si="0"/>
        <v>0</v>
      </c>
      <c r="K34">
        <f t="shared" si="1"/>
        <v>2017280</v>
      </c>
      <c r="L34">
        <f t="shared" si="2"/>
        <v>2584640</v>
      </c>
      <c r="M34">
        <f t="shared" si="3"/>
        <v>0</v>
      </c>
    </row>
    <row r="35" spans="2:13" ht="12.75">
      <c r="B35" s="9" t="s">
        <v>33</v>
      </c>
      <c r="C35">
        <v>1985</v>
      </c>
      <c r="D35" s="5"/>
      <c r="E35">
        <v>0</v>
      </c>
      <c r="F35">
        <v>36</v>
      </c>
      <c r="G35">
        <v>48</v>
      </c>
      <c r="H35">
        <v>0</v>
      </c>
      <c r="I35">
        <v>6620</v>
      </c>
      <c r="J35">
        <f t="shared" si="0"/>
        <v>0</v>
      </c>
      <c r="K35">
        <f t="shared" si="1"/>
        <v>2383200</v>
      </c>
      <c r="L35">
        <f t="shared" si="2"/>
        <v>3177600</v>
      </c>
      <c r="M35">
        <f t="shared" si="3"/>
        <v>0</v>
      </c>
    </row>
    <row r="36" spans="2:13" ht="12.75">
      <c r="B36" s="8"/>
      <c r="C36">
        <v>1990</v>
      </c>
      <c r="D36" s="5"/>
      <c r="E36">
        <v>0</v>
      </c>
      <c r="F36">
        <v>28</v>
      </c>
      <c r="G36">
        <v>62</v>
      </c>
      <c r="H36">
        <v>0</v>
      </c>
      <c r="I36">
        <v>6969</v>
      </c>
      <c r="J36">
        <f t="shared" si="0"/>
        <v>0</v>
      </c>
      <c r="K36">
        <f t="shared" si="1"/>
        <v>1951320</v>
      </c>
      <c r="L36">
        <f t="shared" si="2"/>
        <v>4320780</v>
      </c>
      <c r="M36">
        <f t="shared" si="3"/>
        <v>0</v>
      </c>
    </row>
    <row r="37" spans="2:13" ht="12.75">
      <c r="B37" s="8"/>
      <c r="C37">
        <v>1995</v>
      </c>
      <c r="D37" s="5"/>
      <c r="E37">
        <v>0</v>
      </c>
      <c r="F37">
        <v>23</v>
      </c>
      <c r="G37">
        <v>71</v>
      </c>
      <c r="H37">
        <v>0</v>
      </c>
      <c r="I37">
        <v>7081</v>
      </c>
      <c r="J37">
        <f t="shared" si="0"/>
        <v>0</v>
      </c>
      <c r="K37">
        <f t="shared" si="1"/>
        <v>1628630</v>
      </c>
      <c r="L37">
        <f t="shared" si="2"/>
        <v>5027510</v>
      </c>
      <c r="M37">
        <f t="shared" si="3"/>
        <v>0</v>
      </c>
    </row>
    <row r="38" spans="2:13" ht="12.75">
      <c r="B38" s="8"/>
      <c r="C38">
        <v>2000</v>
      </c>
      <c r="D38" s="3">
        <v>0</v>
      </c>
      <c r="E38">
        <v>0</v>
      </c>
      <c r="F38">
        <v>22</v>
      </c>
      <c r="G38">
        <v>74</v>
      </c>
      <c r="H38">
        <v>0</v>
      </c>
      <c r="I38">
        <v>7259</v>
      </c>
      <c r="J38">
        <f t="shared" si="0"/>
        <v>0</v>
      </c>
      <c r="K38">
        <f t="shared" si="1"/>
        <v>1596980</v>
      </c>
      <c r="L38">
        <f t="shared" si="2"/>
        <v>5371660</v>
      </c>
      <c r="M38">
        <f t="shared" si="3"/>
        <v>0</v>
      </c>
    </row>
    <row r="39" spans="2:13" ht="12.75">
      <c r="B39" s="8"/>
      <c r="C39">
        <v>2005</v>
      </c>
      <c r="D39" s="3">
        <v>0</v>
      </c>
      <c r="E39">
        <v>0</v>
      </c>
      <c r="F39">
        <v>20</v>
      </c>
      <c r="G39">
        <v>77</v>
      </c>
      <c r="H39">
        <v>97</v>
      </c>
      <c r="I39">
        <v>7382</v>
      </c>
      <c r="J39">
        <f t="shared" si="0"/>
        <v>0</v>
      </c>
      <c r="K39">
        <f t="shared" si="1"/>
        <v>1476400</v>
      </c>
      <c r="L39">
        <f t="shared" si="2"/>
        <v>5684140</v>
      </c>
      <c r="M39">
        <f t="shared" si="3"/>
        <v>0</v>
      </c>
    </row>
    <row r="40" spans="2:4" ht="12.75">
      <c r="B40" s="8"/>
      <c r="D40" s="3"/>
    </row>
    <row r="41" spans="10:13" ht="12.75"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</row>
    <row r="42" spans="2:13" ht="12.75">
      <c r="B42" t="s">
        <v>18</v>
      </c>
      <c r="C42">
        <v>1980</v>
      </c>
      <c r="D42" s="5"/>
      <c r="E42">
        <v>10</v>
      </c>
      <c r="F42">
        <v>25</v>
      </c>
      <c r="G42">
        <v>3</v>
      </c>
      <c r="H42">
        <v>38</v>
      </c>
      <c r="I42">
        <v>7546</v>
      </c>
      <c r="J42">
        <f t="shared" si="0"/>
        <v>754600</v>
      </c>
      <c r="K42">
        <f t="shared" si="1"/>
        <v>1886500</v>
      </c>
      <c r="L42">
        <f t="shared" si="2"/>
        <v>226380</v>
      </c>
      <c r="M42">
        <f t="shared" si="3"/>
        <v>0</v>
      </c>
    </row>
    <row r="43" spans="2:13" ht="12.75">
      <c r="B43" s="9" t="s">
        <v>33</v>
      </c>
      <c r="C43">
        <v>1985</v>
      </c>
      <c r="D43" s="5"/>
      <c r="E43">
        <v>7</v>
      </c>
      <c r="F43">
        <v>53</v>
      </c>
      <c r="G43">
        <v>5</v>
      </c>
      <c r="H43">
        <v>65</v>
      </c>
      <c r="I43">
        <v>7556</v>
      </c>
      <c r="J43">
        <f t="shared" si="0"/>
        <v>528920</v>
      </c>
      <c r="K43">
        <f t="shared" si="1"/>
        <v>4004680</v>
      </c>
      <c r="L43">
        <f t="shared" si="2"/>
        <v>377800</v>
      </c>
      <c r="M43">
        <f t="shared" si="3"/>
        <v>0</v>
      </c>
    </row>
    <row r="44" spans="2:13" ht="12.75">
      <c r="B44" s="8"/>
      <c r="C44">
        <v>1990</v>
      </c>
      <c r="D44" s="5"/>
      <c r="E44">
        <v>5</v>
      </c>
      <c r="F44">
        <v>60</v>
      </c>
      <c r="G44">
        <v>7</v>
      </c>
      <c r="H44">
        <v>72</v>
      </c>
      <c r="I44">
        <v>7660</v>
      </c>
      <c r="J44">
        <f t="shared" si="0"/>
        <v>383000</v>
      </c>
      <c r="K44">
        <f t="shared" si="1"/>
        <v>4596000</v>
      </c>
      <c r="L44">
        <f t="shared" si="2"/>
        <v>536200</v>
      </c>
      <c r="M44">
        <f t="shared" si="3"/>
        <v>0</v>
      </c>
    </row>
    <row r="45" spans="2:13" ht="12.75">
      <c r="B45" s="8"/>
      <c r="C45">
        <v>1995</v>
      </c>
      <c r="D45" s="5">
        <v>1</v>
      </c>
      <c r="E45">
        <v>1</v>
      </c>
      <c r="F45">
        <v>26</v>
      </c>
      <c r="G45">
        <v>48</v>
      </c>
      <c r="H45">
        <v>75</v>
      </c>
      <c r="I45">
        <v>7943</v>
      </c>
      <c r="J45">
        <f t="shared" si="0"/>
        <v>79430</v>
      </c>
      <c r="K45">
        <f t="shared" si="1"/>
        <v>2065180</v>
      </c>
      <c r="L45">
        <f t="shared" si="2"/>
        <v>3812640</v>
      </c>
      <c r="M45">
        <f t="shared" si="3"/>
        <v>79430</v>
      </c>
    </row>
    <row r="46" spans="2:13" ht="12.75">
      <c r="B46" s="8"/>
      <c r="C46">
        <v>1998</v>
      </c>
      <c r="D46" s="3">
        <v>0</v>
      </c>
      <c r="E46" s="3">
        <v>0</v>
      </c>
      <c r="F46">
        <v>17</v>
      </c>
      <c r="G46">
        <v>64</v>
      </c>
      <c r="H46">
        <v>81</v>
      </c>
      <c r="I46">
        <v>7982</v>
      </c>
      <c r="J46">
        <f t="shared" si="0"/>
        <v>0</v>
      </c>
      <c r="K46">
        <f t="shared" si="1"/>
        <v>1356940</v>
      </c>
      <c r="L46">
        <f t="shared" si="2"/>
        <v>5108480</v>
      </c>
      <c r="M46">
        <f t="shared" si="3"/>
        <v>0</v>
      </c>
    </row>
    <row r="47" spans="2:13" ht="12.75">
      <c r="B47" s="8"/>
      <c r="C47">
        <v>2004</v>
      </c>
      <c r="D47" s="3">
        <v>0</v>
      </c>
      <c r="E47" s="3">
        <v>0</v>
      </c>
      <c r="F47">
        <v>5</v>
      </c>
      <c r="G47" s="3">
        <v>83</v>
      </c>
      <c r="H47">
        <v>88</v>
      </c>
      <c r="I47">
        <v>8175</v>
      </c>
      <c r="J47">
        <f t="shared" si="0"/>
        <v>0</v>
      </c>
      <c r="K47">
        <f t="shared" si="1"/>
        <v>408750</v>
      </c>
      <c r="L47">
        <f t="shared" si="2"/>
        <v>6785250</v>
      </c>
      <c r="M47">
        <f t="shared" si="3"/>
        <v>0</v>
      </c>
    </row>
    <row r="48" spans="2:13" ht="12.75">
      <c r="B48" s="8"/>
      <c r="C48" s="3">
        <v>2006</v>
      </c>
      <c r="D48" s="3">
        <v>0</v>
      </c>
      <c r="E48" s="3">
        <v>0</v>
      </c>
      <c r="F48" s="3">
        <v>4</v>
      </c>
      <c r="G48" s="3">
        <v>88</v>
      </c>
      <c r="H48" s="3">
        <v>92</v>
      </c>
      <c r="I48" s="3">
        <v>8282</v>
      </c>
      <c r="J48">
        <f t="shared" si="0"/>
        <v>0</v>
      </c>
      <c r="K48">
        <f t="shared" si="1"/>
        <v>331280</v>
      </c>
      <c r="L48">
        <f t="shared" si="2"/>
        <v>7288160</v>
      </c>
      <c r="M48">
        <f t="shared" si="3"/>
        <v>0</v>
      </c>
    </row>
    <row r="49" spans="2:13" ht="12.75">
      <c r="B49" s="8"/>
      <c r="C49" s="7">
        <v>2008</v>
      </c>
      <c r="D49" s="7">
        <v>0</v>
      </c>
      <c r="E49" s="7">
        <v>0</v>
      </c>
      <c r="F49" s="7">
        <v>1</v>
      </c>
      <c r="G49" s="7">
        <v>92</v>
      </c>
      <c r="H49" s="6"/>
      <c r="I49" s="7">
        <v>8319</v>
      </c>
      <c r="J49">
        <f t="shared" si="0"/>
        <v>0</v>
      </c>
      <c r="K49">
        <f t="shared" si="1"/>
        <v>83190</v>
      </c>
      <c r="L49">
        <f t="shared" si="2"/>
        <v>7653480</v>
      </c>
      <c r="M49">
        <f t="shared" si="3"/>
        <v>0</v>
      </c>
    </row>
    <row r="50" spans="2:9" ht="12.75">
      <c r="B50" s="8"/>
      <c r="C50" s="7"/>
      <c r="D50" s="7"/>
      <c r="E50" s="7"/>
      <c r="F50" s="7"/>
      <c r="G50" s="7"/>
      <c r="H50" s="6"/>
      <c r="I50" s="7"/>
    </row>
    <row r="51" spans="10:13" ht="12.75"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</row>
    <row r="52" spans="2:13" ht="12.75">
      <c r="B52" s="8" t="s">
        <v>22</v>
      </c>
      <c r="C52">
        <v>1990</v>
      </c>
      <c r="E52">
        <v>8</v>
      </c>
      <c r="F52">
        <v>62</v>
      </c>
      <c r="G52">
        <v>13</v>
      </c>
      <c r="H52">
        <v>83</v>
      </c>
      <c r="I52">
        <v>50869</v>
      </c>
      <c r="J52">
        <f t="shared" si="0"/>
        <v>4069520</v>
      </c>
      <c r="K52">
        <f t="shared" si="1"/>
        <v>31538780</v>
      </c>
      <c r="L52">
        <f t="shared" si="2"/>
        <v>6612970</v>
      </c>
      <c r="M52">
        <f t="shared" si="3"/>
        <v>0</v>
      </c>
    </row>
    <row r="53" spans="2:13" ht="12.75">
      <c r="B53" s="9" t="s">
        <v>33</v>
      </c>
      <c r="C53">
        <v>1995</v>
      </c>
      <c r="E53">
        <v>9</v>
      </c>
      <c r="F53">
        <v>61</v>
      </c>
      <c r="G53">
        <v>18</v>
      </c>
      <c r="H53">
        <v>87</v>
      </c>
      <c r="I53">
        <v>51820</v>
      </c>
      <c r="J53">
        <f t="shared" si="0"/>
        <v>4663800</v>
      </c>
      <c r="K53">
        <f t="shared" si="1"/>
        <v>31610200</v>
      </c>
      <c r="L53">
        <f t="shared" si="2"/>
        <v>9327600</v>
      </c>
      <c r="M53">
        <f t="shared" si="3"/>
        <v>0</v>
      </c>
    </row>
    <row r="54" spans="2:13" ht="12.75">
      <c r="B54" s="8"/>
      <c r="C54">
        <v>2000</v>
      </c>
      <c r="D54" s="11">
        <v>2</v>
      </c>
      <c r="E54">
        <v>4</v>
      </c>
      <c r="F54">
        <v>64</v>
      </c>
      <c r="G54">
        <v>27</v>
      </c>
      <c r="H54">
        <v>95</v>
      </c>
      <c r="I54">
        <v>52943</v>
      </c>
      <c r="J54">
        <f t="shared" si="0"/>
        <v>2117720</v>
      </c>
      <c r="K54">
        <f t="shared" si="1"/>
        <v>33883520</v>
      </c>
      <c r="L54">
        <f t="shared" si="2"/>
        <v>14294610</v>
      </c>
      <c r="M54">
        <f t="shared" si="3"/>
        <v>1058860</v>
      </c>
    </row>
    <row r="55" spans="2:13" ht="12.75">
      <c r="B55" s="8"/>
      <c r="C55">
        <v>2001</v>
      </c>
      <c r="D55" s="11">
        <v>1</v>
      </c>
      <c r="E55">
        <v>2</v>
      </c>
      <c r="F55">
        <v>66</v>
      </c>
      <c r="G55">
        <v>32</v>
      </c>
      <c r="H55">
        <v>100</v>
      </c>
      <c r="I55">
        <v>52481</v>
      </c>
      <c r="J55">
        <f t="shared" si="0"/>
        <v>1049620</v>
      </c>
      <c r="K55">
        <f t="shared" si="1"/>
        <v>34637460</v>
      </c>
      <c r="L55">
        <f t="shared" si="2"/>
        <v>16793920</v>
      </c>
      <c r="M55">
        <f t="shared" si="3"/>
        <v>524810</v>
      </c>
    </row>
    <row r="56" spans="2:13" ht="12.75">
      <c r="B56" s="8"/>
      <c r="C56">
        <v>2002</v>
      </c>
      <c r="D56" s="11">
        <v>0</v>
      </c>
      <c r="E56">
        <v>1</v>
      </c>
      <c r="F56">
        <v>60</v>
      </c>
      <c r="G56">
        <v>39</v>
      </c>
      <c r="H56">
        <v>100</v>
      </c>
      <c r="I56">
        <v>52481</v>
      </c>
      <c r="J56">
        <f t="shared" si="0"/>
        <v>524810</v>
      </c>
      <c r="K56">
        <f t="shared" si="1"/>
        <v>31488600</v>
      </c>
      <c r="L56">
        <f t="shared" si="2"/>
        <v>20467590</v>
      </c>
      <c r="M56">
        <f t="shared" si="3"/>
        <v>0</v>
      </c>
    </row>
    <row r="57" spans="2:13" ht="12.75">
      <c r="B57" s="8"/>
      <c r="C57">
        <v>2003</v>
      </c>
      <c r="D57" s="11">
        <v>1</v>
      </c>
      <c r="E57">
        <v>0</v>
      </c>
      <c r="F57">
        <v>61</v>
      </c>
      <c r="G57">
        <v>38</v>
      </c>
      <c r="H57">
        <v>99</v>
      </c>
      <c r="I57">
        <v>52794</v>
      </c>
      <c r="J57">
        <f t="shared" si="0"/>
        <v>0</v>
      </c>
      <c r="K57">
        <f t="shared" si="1"/>
        <v>32204340</v>
      </c>
      <c r="L57">
        <f t="shared" si="2"/>
        <v>20061720</v>
      </c>
      <c r="M57">
        <f t="shared" si="3"/>
        <v>527940</v>
      </c>
    </row>
    <row r="58" spans="2:13" ht="12.75">
      <c r="B58" s="8"/>
      <c r="C58">
        <v>2004</v>
      </c>
      <c r="D58" s="11">
        <v>1</v>
      </c>
      <c r="E58">
        <v>0</v>
      </c>
      <c r="F58">
        <v>56</v>
      </c>
      <c r="G58">
        <v>43</v>
      </c>
      <c r="H58">
        <v>99</v>
      </c>
      <c r="I58">
        <v>53046</v>
      </c>
      <c r="J58">
        <f t="shared" si="0"/>
        <v>0</v>
      </c>
      <c r="K58">
        <f t="shared" si="1"/>
        <v>29705760</v>
      </c>
      <c r="L58">
        <f t="shared" si="2"/>
        <v>22809780</v>
      </c>
      <c r="M58">
        <f t="shared" si="3"/>
        <v>530460</v>
      </c>
    </row>
    <row r="59" spans="2:13" ht="12.75">
      <c r="B59" s="8"/>
      <c r="C59">
        <v>2005</v>
      </c>
      <c r="D59" s="11">
        <v>1</v>
      </c>
      <c r="E59">
        <v>0</v>
      </c>
      <c r="F59">
        <v>56</v>
      </c>
      <c r="G59">
        <v>43</v>
      </c>
      <c r="H59">
        <v>99</v>
      </c>
      <c r="I59">
        <v>53391</v>
      </c>
      <c r="J59">
        <f t="shared" si="0"/>
        <v>0</v>
      </c>
      <c r="K59">
        <f t="shared" si="1"/>
        <v>29898960</v>
      </c>
      <c r="L59">
        <f t="shared" si="2"/>
        <v>22958130</v>
      </c>
      <c r="M59">
        <f t="shared" si="3"/>
        <v>533910</v>
      </c>
    </row>
    <row r="60" spans="2:13" ht="12.75">
      <c r="B60" s="8"/>
      <c r="C60" s="7">
        <v>2008</v>
      </c>
      <c r="D60" s="7">
        <v>0</v>
      </c>
      <c r="E60" s="7">
        <v>0</v>
      </c>
      <c r="F60" s="7">
        <v>50</v>
      </c>
      <c r="G60" s="7">
        <v>46</v>
      </c>
      <c r="H60" s="8"/>
      <c r="I60" s="15">
        <v>54268</v>
      </c>
      <c r="J60">
        <f t="shared" si="0"/>
        <v>0</v>
      </c>
      <c r="K60">
        <f t="shared" si="1"/>
        <v>27134000</v>
      </c>
      <c r="L60">
        <f t="shared" si="2"/>
        <v>24963280</v>
      </c>
      <c r="M60">
        <f t="shared" si="3"/>
        <v>0</v>
      </c>
    </row>
    <row r="61" spans="2:13" ht="12.75">
      <c r="B61" s="8"/>
      <c r="C61" s="7">
        <v>2009</v>
      </c>
      <c r="D61" s="7">
        <v>0</v>
      </c>
      <c r="E61" s="7">
        <v>0</v>
      </c>
      <c r="F61" s="7">
        <v>49</v>
      </c>
      <c r="G61" s="7">
        <v>47</v>
      </c>
      <c r="H61" s="8"/>
      <c r="I61" s="15">
        <v>54268</v>
      </c>
      <c r="J61">
        <f t="shared" si="0"/>
        <v>0</v>
      </c>
      <c r="K61">
        <f t="shared" si="1"/>
        <v>26591320</v>
      </c>
      <c r="L61">
        <f t="shared" si="2"/>
        <v>25505960</v>
      </c>
      <c r="M61">
        <f t="shared" si="3"/>
        <v>0</v>
      </c>
    </row>
    <row r="62" spans="2:9" ht="12.75">
      <c r="B62" s="8"/>
      <c r="C62" s="7"/>
      <c r="D62" s="7"/>
      <c r="E62" s="7"/>
      <c r="F62" s="7"/>
      <c r="G62" s="7"/>
      <c r="H62" s="8"/>
      <c r="I62" s="15"/>
    </row>
    <row r="63" spans="10:13" ht="12.75"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</row>
    <row r="64" spans="2:13" ht="12.75">
      <c r="B64" s="6" t="s">
        <v>24</v>
      </c>
      <c r="C64" s="3">
        <v>2001</v>
      </c>
      <c r="D64" s="4">
        <v>15</v>
      </c>
      <c r="E64" s="3">
        <v>10</v>
      </c>
      <c r="F64" s="3">
        <v>54</v>
      </c>
      <c r="G64" s="3">
        <v>16</v>
      </c>
      <c r="H64" s="3">
        <v>80</v>
      </c>
      <c r="I64" s="4">
        <v>5021</v>
      </c>
      <c r="J64">
        <f t="shared" si="0"/>
        <v>502100</v>
      </c>
      <c r="K64">
        <f t="shared" si="1"/>
        <v>2711340</v>
      </c>
      <c r="L64">
        <f t="shared" si="2"/>
        <v>803360</v>
      </c>
      <c r="M64">
        <f t="shared" si="3"/>
        <v>753150</v>
      </c>
    </row>
    <row r="65" spans="2:13" ht="12.75">
      <c r="B65" s="9" t="s">
        <v>33</v>
      </c>
      <c r="C65" s="3">
        <v>2002</v>
      </c>
      <c r="D65" s="4">
        <v>3</v>
      </c>
      <c r="E65" s="3">
        <v>4</v>
      </c>
      <c r="F65" s="3">
        <v>70</v>
      </c>
      <c r="G65" s="3">
        <v>16</v>
      </c>
      <c r="H65" s="3">
        <v>90</v>
      </c>
      <c r="I65" s="4">
        <v>5061</v>
      </c>
      <c r="J65">
        <f t="shared" si="0"/>
        <v>202440</v>
      </c>
      <c r="K65">
        <f t="shared" si="1"/>
        <v>3542700</v>
      </c>
      <c r="L65">
        <f t="shared" si="2"/>
        <v>809760</v>
      </c>
      <c r="M65">
        <f t="shared" si="3"/>
        <v>151830</v>
      </c>
    </row>
    <row r="66" spans="2:13" ht="12.75">
      <c r="B66" s="6"/>
      <c r="C66" s="3">
        <v>2003</v>
      </c>
      <c r="D66" s="4">
        <v>1</v>
      </c>
      <c r="E66" s="3">
        <v>2</v>
      </c>
      <c r="F66" s="3">
        <v>64</v>
      </c>
      <c r="G66" s="3">
        <v>26</v>
      </c>
      <c r="H66" s="3">
        <v>92</v>
      </c>
      <c r="I66" s="4">
        <v>5057</v>
      </c>
      <c r="J66">
        <f t="shared" si="0"/>
        <v>101140</v>
      </c>
      <c r="K66">
        <f t="shared" si="1"/>
        <v>3236480</v>
      </c>
      <c r="L66">
        <f t="shared" si="2"/>
        <v>1314820</v>
      </c>
      <c r="M66">
        <f t="shared" si="3"/>
        <v>50570</v>
      </c>
    </row>
    <row r="67" spans="2:13" ht="12.75">
      <c r="B67" s="6"/>
      <c r="C67" s="3">
        <v>2004</v>
      </c>
      <c r="D67" s="4">
        <v>3</v>
      </c>
      <c r="E67" s="3">
        <v>1</v>
      </c>
      <c r="F67" s="3">
        <v>60</v>
      </c>
      <c r="G67" s="4">
        <v>27</v>
      </c>
      <c r="H67" s="3">
        <v>88</v>
      </c>
      <c r="I67" s="4">
        <v>5078</v>
      </c>
      <c r="J67">
        <f t="shared" si="0"/>
        <v>50780</v>
      </c>
      <c r="K67">
        <f t="shared" si="1"/>
        <v>3046800</v>
      </c>
      <c r="L67">
        <f t="shared" si="2"/>
        <v>1371060</v>
      </c>
      <c r="M67">
        <f t="shared" si="3"/>
        <v>152340</v>
      </c>
    </row>
    <row r="68" spans="2:13" ht="12.75">
      <c r="B68" s="6"/>
      <c r="C68" s="3">
        <v>2005</v>
      </c>
      <c r="D68" s="4">
        <v>1</v>
      </c>
      <c r="E68" s="3">
        <v>2</v>
      </c>
      <c r="F68" s="3">
        <v>60</v>
      </c>
      <c r="G68" s="4">
        <v>28</v>
      </c>
      <c r="H68" s="3">
        <v>91</v>
      </c>
      <c r="I68" s="4">
        <v>5095</v>
      </c>
      <c r="J68">
        <f t="shared" si="0"/>
        <v>101900</v>
      </c>
      <c r="K68">
        <f t="shared" si="1"/>
        <v>3057000</v>
      </c>
      <c r="L68">
        <f t="shared" si="2"/>
        <v>1426600</v>
      </c>
      <c r="M68">
        <f t="shared" si="3"/>
        <v>50950</v>
      </c>
    </row>
    <row r="69" spans="2:13" ht="12.75">
      <c r="B69" s="6"/>
      <c r="C69" s="7">
        <v>2006</v>
      </c>
      <c r="D69" s="7"/>
      <c r="E69" s="7">
        <v>1</v>
      </c>
      <c r="F69" s="7">
        <v>59</v>
      </c>
      <c r="G69" s="7">
        <v>28</v>
      </c>
      <c r="H69" s="7"/>
      <c r="I69" s="14"/>
      <c r="J69">
        <f t="shared" si="0"/>
        <v>0</v>
      </c>
      <c r="K69">
        <f t="shared" si="1"/>
        <v>0</v>
      </c>
      <c r="L69">
        <f t="shared" si="2"/>
        <v>0</v>
      </c>
      <c r="M69">
        <f t="shared" si="3"/>
        <v>0</v>
      </c>
    </row>
    <row r="70" spans="2:13" ht="12.75">
      <c r="B70" s="6"/>
      <c r="C70" s="7">
        <v>2007</v>
      </c>
      <c r="D70" s="7"/>
      <c r="E70" s="7">
        <v>1</v>
      </c>
      <c r="F70" s="7">
        <v>59</v>
      </c>
      <c r="G70" s="7">
        <v>28</v>
      </c>
      <c r="H70" s="7"/>
      <c r="I70" s="14"/>
      <c r="J70">
        <f t="shared" si="0"/>
        <v>0</v>
      </c>
      <c r="K70">
        <f t="shared" si="1"/>
        <v>0</v>
      </c>
      <c r="L70">
        <f t="shared" si="2"/>
        <v>0</v>
      </c>
      <c r="M70">
        <f t="shared" si="3"/>
        <v>0</v>
      </c>
    </row>
    <row r="71" spans="2:13" ht="12.75">
      <c r="B71" s="6"/>
      <c r="C71" s="7">
        <v>2008</v>
      </c>
      <c r="D71" s="7"/>
      <c r="E71" s="7">
        <v>1</v>
      </c>
      <c r="F71" s="7">
        <v>59</v>
      </c>
      <c r="G71" s="7">
        <v>28</v>
      </c>
      <c r="H71" s="7"/>
      <c r="I71" s="14">
        <v>5156</v>
      </c>
      <c r="J71">
        <f t="shared" si="0"/>
        <v>51560</v>
      </c>
      <c r="K71">
        <f t="shared" si="1"/>
        <v>3042040</v>
      </c>
      <c r="L71">
        <f t="shared" si="2"/>
        <v>1443680</v>
      </c>
      <c r="M71">
        <f t="shared" si="3"/>
        <v>0</v>
      </c>
    </row>
    <row r="72" spans="2:13" ht="12.75">
      <c r="B72" s="6"/>
      <c r="C72" s="7">
        <v>2009</v>
      </c>
      <c r="D72" s="7"/>
      <c r="E72" s="7">
        <v>1</v>
      </c>
      <c r="F72" s="7">
        <v>58</v>
      </c>
      <c r="G72" s="7">
        <v>30</v>
      </c>
      <c r="H72" s="7"/>
      <c r="I72" s="14">
        <v>5156</v>
      </c>
      <c r="J72">
        <f t="shared" si="0"/>
        <v>51560</v>
      </c>
      <c r="K72">
        <f t="shared" si="1"/>
        <v>2990480</v>
      </c>
      <c r="L72">
        <f t="shared" si="2"/>
        <v>1546800</v>
      </c>
      <c r="M72">
        <f t="shared" si="3"/>
        <v>0</v>
      </c>
    </row>
    <row r="73" spans="2:13" ht="12.75">
      <c r="B73" s="3"/>
      <c r="J73">
        <f t="shared" si="0"/>
        <v>0</v>
      </c>
      <c r="K73">
        <f t="shared" si="1"/>
        <v>0</v>
      </c>
      <c r="L73">
        <f t="shared" si="2"/>
        <v>0</v>
      </c>
      <c r="M73">
        <f t="shared" si="3"/>
        <v>0</v>
      </c>
    </row>
    <row r="74" spans="10:13" ht="12.75">
      <c r="J74">
        <f t="shared" si="0"/>
        <v>0</v>
      </c>
      <c r="K74">
        <f t="shared" si="1"/>
        <v>0</v>
      </c>
      <c r="L74">
        <f t="shared" si="2"/>
        <v>0</v>
      </c>
      <c r="M74">
        <f t="shared" si="3"/>
        <v>0</v>
      </c>
    </row>
    <row r="75" spans="2:13" ht="12.75">
      <c r="B75" t="s">
        <v>19</v>
      </c>
      <c r="C75">
        <v>1980</v>
      </c>
      <c r="E75">
        <v>16</v>
      </c>
      <c r="F75">
        <v>65</v>
      </c>
      <c r="G75">
        <v>0</v>
      </c>
      <c r="H75">
        <v>81</v>
      </c>
      <c r="I75">
        <v>366</v>
      </c>
      <c r="J75">
        <f t="shared" si="0"/>
        <v>58560</v>
      </c>
      <c r="K75">
        <f t="shared" si="1"/>
        <v>237900</v>
      </c>
      <c r="L75">
        <f t="shared" si="2"/>
        <v>0</v>
      </c>
      <c r="M75">
        <f t="shared" si="3"/>
        <v>0</v>
      </c>
    </row>
    <row r="76" spans="2:15" ht="12.75">
      <c r="B76" s="9" t="s">
        <v>33</v>
      </c>
      <c r="C76">
        <v>1985</v>
      </c>
      <c r="E76">
        <v>14</v>
      </c>
      <c r="F76">
        <v>69</v>
      </c>
      <c r="G76">
        <v>0</v>
      </c>
      <c r="H76">
        <v>83</v>
      </c>
      <c r="I76">
        <v>366</v>
      </c>
      <c r="J76">
        <f t="shared" si="0"/>
        <v>51240</v>
      </c>
      <c r="K76">
        <f t="shared" si="1"/>
        <v>252540</v>
      </c>
      <c r="L76">
        <f t="shared" si="2"/>
        <v>0</v>
      </c>
      <c r="M76">
        <f t="shared" si="3"/>
        <v>0</v>
      </c>
      <c r="N76">
        <f>(G76+G77)/2</f>
        <v>5.5</v>
      </c>
      <c r="O76">
        <f>(H76+H77)/2</f>
        <v>85.5</v>
      </c>
    </row>
    <row r="77" spans="2:13" ht="12.75">
      <c r="B77" s="8"/>
      <c r="C77">
        <v>1995</v>
      </c>
      <c r="E77">
        <v>19</v>
      </c>
      <c r="F77">
        <v>57</v>
      </c>
      <c r="G77">
        <v>11</v>
      </c>
      <c r="H77">
        <v>88</v>
      </c>
      <c r="I77">
        <v>407</v>
      </c>
      <c r="J77">
        <f t="shared" si="0"/>
        <v>77330</v>
      </c>
      <c r="K77">
        <f t="shared" si="1"/>
        <v>231990</v>
      </c>
      <c r="L77">
        <f t="shared" si="2"/>
        <v>44770</v>
      </c>
      <c r="M77">
        <f t="shared" si="3"/>
        <v>0</v>
      </c>
    </row>
    <row r="78" spans="2:13" ht="12.75">
      <c r="B78" s="8"/>
      <c r="C78">
        <v>2003</v>
      </c>
      <c r="D78">
        <v>5</v>
      </c>
      <c r="E78">
        <v>7</v>
      </c>
      <c r="F78">
        <v>66</v>
      </c>
      <c r="G78">
        <v>22</v>
      </c>
      <c r="H78">
        <v>95</v>
      </c>
      <c r="I78">
        <v>448</v>
      </c>
      <c r="J78">
        <f t="shared" si="0"/>
        <v>31360</v>
      </c>
      <c r="K78">
        <f t="shared" si="1"/>
        <v>295680</v>
      </c>
      <c r="L78">
        <f t="shared" si="2"/>
        <v>98560</v>
      </c>
      <c r="M78">
        <f aca="true" t="shared" si="4" ref="M78:M95">1000*I78*D78/100</f>
        <v>22400</v>
      </c>
    </row>
    <row r="79" ht="12.75">
      <c r="B79" s="8"/>
    </row>
    <row r="80" spans="10:13" ht="12.75">
      <c r="J80">
        <f aca="true" t="shared" si="5" ref="J80:J95">I80*1000*E80/100</f>
        <v>0</v>
      </c>
      <c r="K80">
        <f aca="true" t="shared" si="6" ref="K80:K95">I80*1000*F80/100</f>
        <v>0</v>
      </c>
      <c r="L80">
        <f aca="true" t="shared" si="7" ref="L80:L95">I80*1000*G80/100</f>
        <v>0</v>
      </c>
      <c r="M80">
        <f t="shared" si="4"/>
        <v>0</v>
      </c>
    </row>
    <row r="81" spans="2:13" ht="12.75">
      <c r="B81" t="s">
        <v>20</v>
      </c>
      <c r="C81">
        <v>1980</v>
      </c>
      <c r="E81">
        <v>0</v>
      </c>
      <c r="F81">
        <v>11</v>
      </c>
      <c r="G81">
        <v>0</v>
      </c>
      <c r="H81">
        <v>11</v>
      </c>
      <c r="I81">
        <v>3393</v>
      </c>
      <c r="J81">
        <f t="shared" si="5"/>
        <v>0</v>
      </c>
      <c r="K81">
        <f t="shared" si="6"/>
        <v>373230</v>
      </c>
      <c r="L81">
        <f t="shared" si="7"/>
        <v>0</v>
      </c>
      <c r="M81">
        <f t="shared" si="4"/>
        <v>0</v>
      </c>
    </row>
    <row r="82" spans="2:13" ht="12.75">
      <c r="B82" s="9" t="s">
        <v>33</v>
      </c>
      <c r="C82">
        <v>1990</v>
      </c>
      <c r="E82">
        <v>23</v>
      </c>
      <c r="F82">
        <v>21</v>
      </c>
      <c r="G82">
        <v>0</v>
      </c>
      <c r="H82">
        <v>44</v>
      </c>
      <c r="I82">
        <v>3507</v>
      </c>
      <c r="J82">
        <f t="shared" si="5"/>
        <v>806610</v>
      </c>
      <c r="K82">
        <f t="shared" si="6"/>
        <v>736470</v>
      </c>
      <c r="L82">
        <f t="shared" si="7"/>
        <v>0</v>
      </c>
      <c r="M82">
        <f t="shared" si="4"/>
        <v>0</v>
      </c>
    </row>
    <row r="83" spans="2:13" ht="12.75">
      <c r="B83" s="8"/>
      <c r="C83">
        <v>1995</v>
      </c>
      <c r="E83">
        <v>24</v>
      </c>
      <c r="F83">
        <v>32</v>
      </c>
      <c r="G83">
        <v>2</v>
      </c>
      <c r="H83">
        <v>58</v>
      </c>
      <c r="I83">
        <v>3597.617</v>
      </c>
      <c r="J83">
        <f t="shared" si="5"/>
        <v>863428.08</v>
      </c>
      <c r="K83">
        <f t="shared" si="6"/>
        <v>1151237.44</v>
      </c>
      <c r="L83">
        <f t="shared" si="7"/>
        <v>71952.34</v>
      </c>
      <c r="M83">
        <f t="shared" si="4"/>
        <v>0</v>
      </c>
    </row>
    <row r="84" spans="2:13" ht="12.75">
      <c r="B84" s="8"/>
      <c r="C84">
        <v>1999</v>
      </c>
      <c r="D84" s="7">
        <v>27</v>
      </c>
      <c r="E84">
        <v>40</v>
      </c>
      <c r="F84">
        <v>21</v>
      </c>
      <c r="G84">
        <v>5</v>
      </c>
      <c r="H84">
        <v>66</v>
      </c>
      <c r="I84">
        <v>5101</v>
      </c>
      <c r="J84">
        <f t="shared" si="5"/>
        <v>2040400</v>
      </c>
      <c r="K84">
        <f t="shared" si="6"/>
        <v>1071210</v>
      </c>
      <c r="L84">
        <f t="shared" si="7"/>
        <v>255050</v>
      </c>
      <c r="M84">
        <f t="shared" si="4"/>
        <v>1377270</v>
      </c>
    </row>
    <row r="85" spans="2:13" ht="12.75">
      <c r="B85" s="8"/>
      <c r="C85">
        <v>2001</v>
      </c>
      <c r="D85" s="7">
        <v>23</v>
      </c>
      <c r="E85">
        <v>41</v>
      </c>
      <c r="F85">
        <v>21</v>
      </c>
      <c r="G85">
        <v>8</v>
      </c>
      <c r="H85">
        <v>70</v>
      </c>
      <c r="I85">
        <v>5493</v>
      </c>
      <c r="J85">
        <f t="shared" si="5"/>
        <v>2252130</v>
      </c>
      <c r="K85">
        <f t="shared" si="6"/>
        <v>1153530</v>
      </c>
      <c r="L85">
        <f t="shared" si="7"/>
        <v>439440</v>
      </c>
      <c r="M85">
        <f t="shared" si="4"/>
        <v>1263390</v>
      </c>
    </row>
    <row r="86" spans="2:13" ht="12.75">
      <c r="B86" s="8"/>
      <c r="C86" s="3">
        <v>2005</v>
      </c>
      <c r="D86" s="7">
        <v>11</v>
      </c>
      <c r="E86" s="6">
        <v>2</v>
      </c>
      <c r="F86" s="6">
        <v>70</v>
      </c>
      <c r="G86" s="6">
        <v>12</v>
      </c>
      <c r="H86" s="6">
        <v>84</v>
      </c>
      <c r="I86" s="7">
        <v>5627</v>
      </c>
      <c r="J86">
        <f t="shared" si="5"/>
        <v>112540</v>
      </c>
      <c r="K86">
        <f t="shared" si="6"/>
        <v>3938900</v>
      </c>
      <c r="L86">
        <f t="shared" si="7"/>
        <v>675240</v>
      </c>
      <c r="M86">
        <f t="shared" si="4"/>
        <v>618970</v>
      </c>
    </row>
    <row r="87" spans="2:9" ht="12.75">
      <c r="B87" s="8"/>
      <c r="C87" s="3"/>
      <c r="D87" s="7"/>
      <c r="E87" s="6"/>
      <c r="F87" s="6"/>
      <c r="G87" s="6"/>
      <c r="H87" s="6"/>
      <c r="I87" s="7"/>
    </row>
    <row r="88" spans="10:13" ht="12.75">
      <c r="J88">
        <f t="shared" si="5"/>
        <v>0</v>
      </c>
      <c r="K88">
        <f t="shared" si="6"/>
        <v>0</v>
      </c>
      <c r="L88">
        <f t="shared" si="7"/>
        <v>0</v>
      </c>
      <c r="M88">
        <f t="shared" si="4"/>
        <v>0</v>
      </c>
    </row>
    <row r="89" spans="2:13" ht="12.75">
      <c r="B89" t="s">
        <v>21</v>
      </c>
      <c r="C89">
        <v>1980</v>
      </c>
      <c r="E89">
        <v>0</v>
      </c>
      <c r="F89">
        <v>23</v>
      </c>
      <c r="G89">
        <v>0</v>
      </c>
      <c r="H89">
        <v>23</v>
      </c>
      <c r="I89">
        <v>9855</v>
      </c>
      <c r="J89">
        <f t="shared" si="5"/>
        <v>0</v>
      </c>
      <c r="K89">
        <f t="shared" si="6"/>
        <v>2266650</v>
      </c>
      <c r="L89">
        <f t="shared" si="7"/>
        <v>0</v>
      </c>
      <c r="M89">
        <f t="shared" si="4"/>
        <v>0</v>
      </c>
    </row>
    <row r="90" spans="2:13" ht="12.75">
      <c r="B90" s="9" t="s">
        <v>33</v>
      </c>
      <c r="C90">
        <v>1998</v>
      </c>
      <c r="E90">
        <v>0</v>
      </c>
      <c r="F90">
        <v>22</v>
      </c>
      <c r="G90">
        <v>16</v>
      </c>
      <c r="H90">
        <v>38</v>
      </c>
      <c r="I90">
        <v>10163</v>
      </c>
      <c r="J90">
        <f t="shared" si="5"/>
        <v>0</v>
      </c>
      <c r="K90">
        <f t="shared" si="6"/>
        <v>2235860</v>
      </c>
      <c r="L90">
        <f t="shared" si="7"/>
        <v>1626080</v>
      </c>
      <c r="M90">
        <f t="shared" si="4"/>
        <v>0</v>
      </c>
    </row>
    <row r="91" spans="2:13" ht="12.75">
      <c r="B91" s="8"/>
      <c r="C91" s="4">
        <v>2004</v>
      </c>
      <c r="D91" s="11">
        <v>30</v>
      </c>
      <c r="E91" s="4">
        <v>0</v>
      </c>
      <c r="F91" s="11">
        <v>8</v>
      </c>
      <c r="G91" s="11">
        <v>46</v>
      </c>
      <c r="H91" s="4">
        <f>E91+F91+G91</f>
        <v>54</v>
      </c>
      <c r="I91" s="4">
        <v>10396</v>
      </c>
      <c r="J91">
        <f t="shared" si="5"/>
        <v>0</v>
      </c>
      <c r="K91">
        <f t="shared" si="6"/>
        <v>831680</v>
      </c>
      <c r="L91">
        <f t="shared" si="7"/>
        <v>4782160</v>
      </c>
      <c r="M91">
        <f t="shared" si="4"/>
        <v>3118800</v>
      </c>
    </row>
    <row r="92" spans="2:13" ht="12.75">
      <c r="B92" s="8"/>
      <c r="C92" s="4">
        <v>2005</v>
      </c>
      <c r="D92" s="11">
        <v>30</v>
      </c>
      <c r="E92" s="4">
        <v>0</v>
      </c>
      <c r="F92" s="11">
        <v>8</v>
      </c>
      <c r="G92" s="11">
        <v>47</v>
      </c>
      <c r="H92" s="4">
        <f>E92+F92+G92</f>
        <v>55</v>
      </c>
      <c r="I92" s="4">
        <v>10445</v>
      </c>
      <c r="J92">
        <f t="shared" si="5"/>
        <v>0</v>
      </c>
      <c r="K92">
        <f t="shared" si="6"/>
        <v>835600</v>
      </c>
      <c r="L92">
        <f t="shared" si="7"/>
        <v>4909150</v>
      </c>
      <c r="M92">
        <f t="shared" si="4"/>
        <v>3133500</v>
      </c>
    </row>
    <row r="93" spans="2:13" ht="12.75">
      <c r="B93" s="8"/>
      <c r="C93" s="4">
        <v>2006</v>
      </c>
      <c r="D93" s="11">
        <v>28</v>
      </c>
      <c r="E93" s="4">
        <v>0</v>
      </c>
      <c r="F93" s="11">
        <v>8</v>
      </c>
      <c r="G93" s="11">
        <v>49</v>
      </c>
      <c r="H93" s="4">
        <v>57</v>
      </c>
      <c r="I93" s="12">
        <v>10511</v>
      </c>
      <c r="J93">
        <f t="shared" si="5"/>
        <v>0</v>
      </c>
      <c r="K93">
        <f t="shared" si="6"/>
        <v>840880</v>
      </c>
      <c r="L93">
        <f t="shared" si="7"/>
        <v>5150390</v>
      </c>
      <c r="M93">
        <f t="shared" si="4"/>
        <v>2943080</v>
      </c>
    </row>
    <row r="94" spans="2:13" ht="12.75">
      <c r="B94" s="8"/>
      <c r="C94" s="4">
        <v>2007</v>
      </c>
      <c r="D94" s="11">
        <v>19</v>
      </c>
      <c r="E94" s="4">
        <v>0</v>
      </c>
      <c r="F94" s="11">
        <v>9</v>
      </c>
      <c r="G94" s="11">
        <v>59</v>
      </c>
      <c r="H94" s="13">
        <v>68</v>
      </c>
      <c r="I94" s="12">
        <v>10584</v>
      </c>
      <c r="J94">
        <f t="shared" si="5"/>
        <v>0</v>
      </c>
      <c r="K94">
        <f t="shared" si="6"/>
        <v>952560</v>
      </c>
      <c r="L94">
        <f t="shared" si="7"/>
        <v>6244560</v>
      </c>
      <c r="M94">
        <f t="shared" si="4"/>
        <v>2010960</v>
      </c>
    </row>
    <row r="95" spans="2:13" ht="12.75">
      <c r="B95" s="9"/>
      <c r="C95" s="4">
        <v>2008</v>
      </c>
      <c r="D95" s="11">
        <v>17</v>
      </c>
      <c r="E95" s="4">
        <v>0</v>
      </c>
      <c r="F95" s="11">
        <v>8</v>
      </c>
      <c r="G95" s="11">
        <v>63</v>
      </c>
      <c r="H95" s="13">
        <v>71</v>
      </c>
      <c r="I95" s="12">
        <v>10666</v>
      </c>
      <c r="J95">
        <f t="shared" si="5"/>
        <v>0</v>
      </c>
      <c r="K95">
        <f t="shared" si="6"/>
        <v>853280</v>
      </c>
      <c r="L95">
        <f t="shared" si="7"/>
        <v>6719580</v>
      </c>
      <c r="M95">
        <f t="shared" si="4"/>
        <v>1813220</v>
      </c>
    </row>
    <row r="98" spans="2:7" ht="12.75">
      <c r="B98" s="3" t="s">
        <v>25</v>
      </c>
      <c r="C98">
        <v>82501</v>
      </c>
      <c r="E98">
        <v>0</v>
      </c>
      <c r="F98">
        <v>825010</v>
      </c>
      <c r="G98">
        <v>79200960</v>
      </c>
    </row>
    <row r="99" spans="2:7" ht="12.75">
      <c r="B99" s="3" t="s">
        <v>26</v>
      </c>
      <c r="C99">
        <v>16346</v>
      </c>
      <c r="E99">
        <v>0</v>
      </c>
      <c r="F99">
        <v>653840</v>
      </c>
      <c r="G99">
        <v>15528700</v>
      </c>
    </row>
    <row r="100" spans="2:7" ht="12.75">
      <c r="B100" s="3" t="s">
        <v>27</v>
      </c>
      <c r="C100">
        <v>8282</v>
      </c>
      <c r="E100">
        <v>0</v>
      </c>
      <c r="F100">
        <v>331280</v>
      </c>
      <c r="G100">
        <v>7288160</v>
      </c>
    </row>
    <row r="101" spans="2:7" ht="12.75">
      <c r="B101" s="3" t="s">
        <v>28</v>
      </c>
      <c r="C101">
        <v>53391</v>
      </c>
      <c r="E101">
        <v>0</v>
      </c>
      <c r="F101">
        <v>29898960</v>
      </c>
      <c r="G101">
        <v>22958130</v>
      </c>
    </row>
    <row r="102" spans="2:7" ht="12.75">
      <c r="B102" s="3" t="s">
        <v>29</v>
      </c>
      <c r="C102">
        <v>5095</v>
      </c>
      <c r="E102">
        <v>101900</v>
      </c>
      <c r="F102">
        <v>2241800</v>
      </c>
      <c r="G102">
        <v>2292750</v>
      </c>
    </row>
    <row r="103" spans="2:7" ht="12.75">
      <c r="B103" s="3" t="s">
        <v>30</v>
      </c>
      <c r="C103">
        <v>5627</v>
      </c>
      <c r="E103">
        <v>112540</v>
      </c>
      <c r="F103">
        <v>3938900</v>
      </c>
      <c r="G103">
        <v>675240</v>
      </c>
    </row>
    <row r="104" spans="2:7" ht="12.75">
      <c r="B104" s="3" t="s">
        <v>32</v>
      </c>
      <c r="C104">
        <v>10511</v>
      </c>
      <c r="F104">
        <v>1997090</v>
      </c>
      <c r="G104">
        <v>3783960</v>
      </c>
    </row>
    <row r="105" spans="1:7" ht="12.75">
      <c r="A105" s="3" t="s">
        <v>31</v>
      </c>
      <c r="E105">
        <v>0.1</v>
      </c>
      <c r="F105">
        <v>22</v>
      </c>
      <c r="G105" s="4">
        <v>72.4</v>
      </c>
    </row>
    <row r="109" spans="3:6" ht="12.75">
      <c r="C109" t="s">
        <v>41</v>
      </c>
      <c r="D109" t="s">
        <v>42</v>
      </c>
      <c r="E109" t="s">
        <v>43</v>
      </c>
      <c r="F109" t="s">
        <v>44</v>
      </c>
    </row>
    <row r="110" spans="2:6" ht="12.75">
      <c r="B110" t="s">
        <v>35</v>
      </c>
      <c r="C110" s="7">
        <v>82314000</v>
      </c>
      <c r="D110">
        <v>0</v>
      </c>
      <c r="E110">
        <v>1646280</v>
      </c>
      <c r="F110">
        <v>76552020</v>
      </c>
    </row>
    <row r="111" spans="2:6" ht="12.75">
      <c r="B111" t="s">
        <v>36</v>
      </c>
      <c r="C111" s="7">
        <v>16405000</v>
      </c>
      <c r="D111">
        <v>0</v>
      </c>
      <c r="E111">
        <v>656200</v>
      </c>
      <c r="F111">
        <v>15748800</v>
      </c>
    </row>
    <row r="112" spans="2:6" ht="12.75">
      <c r="B112" t="s">
        <v>37</v>
      </c>
      <c r="C112" s="7">
        <v>8319000</v>
      </c>
      <c r="D112">
        <v>0</v>
      </c>
      <c r="E112">
        <v>83190</v>
      </c>
      <c r="F112">
        <v>7653480</v>
      </c>
    </row>
    <row r="113" spans="2:6" ht="12.75">
      <c r="B113" t="s">
        <v>38</v>
      </c>
      <c r="C113" s="15">
        <v>54268000</v>
      </c>
      <c r="D113">
        <v>0</v>
      </c>
      <c r="E113">
        <v>26591320</v>
      </c>
      <c r="F113">
        <v>25505960</v>
      </c>
    </row>
    <row r="114" spans="2:6" ht="12.75">
      <c r="B114" t="s">
        <v>39</v>
      </c>
      <c r="C114" s="7">
        <v>5156000</v>
      </c>
      <c r="D114">
        <v>51560</v>
      </c>
      <c r="E114">
        <v>2990480</v>
      </c>
      <c r="F114">
        <v>1546800</v>
      </c>
    </row>
    <row r="115" spans="2:6" ht="12.75">
      <c r="B115" t="s">
        <v>40</v>
      </c>
      <c r="C115" s="12">
        <v>10666000</v>
      </c>
      <c r="D115">
        <v>0</v>
      </c>
      <c r="E115">
        <v>853280</v>
      </c>
      <c r="F115">
        <v>6719580</v>
      </c>
    </row>
    <row r="116" spans="3:6" ht="12.75">
      <c r="C116">
        <f>SUM(C110:C115)</f>
        <v>177128000</v>
      </c>
      <c r="D116">
        <f>SUM(D110:D115)</f>
        <v>51560</v>
      </c>
      <c r="E116">
        <f>SUM(E110:E115)</f>
        <v>32820750</v>
      </c>
      <c r="F116">
        <f>SUM(F110:F115)</f>
        <v>133726640</v>
      </c>
    </row>
    <row r="118" spans="2:6" ht="12.75">
      <c r="B118" s="3" t="s">
        <v>45</v>
      </c>
      <c r="D118">
        <f>100*D116/C116</f>
        <v>0.02910889300392936</v>
      </c>
      <c r="E118">
        <f>100*E116/C116</f>
        <v>18.529396820378484</v>
      </c>
      <c r="F118">
        <f>100*F116/C116</f>
        <v>75.49717718260241</v>
      </c>
    </row>
    <row r="122" spans="3:6" ht="33.75">
      <c r="C122" s="16" t="s">
        <v>51</v>
      </c>
      <c r="D122" s="16" t="s">
        <v>52</v>
      </c>
      <c r="E122" s="16" t="s">
        <v>53</v>
      </c>
      <c r="F122" s="16"/>
    </row>
    <row r="123" spans="2:6" ht="12.75">
      <c r="B123" s="8" t="s">
        <v>46</v>
      </c>
      <c r="C123" s="16"/>
      <c r="D123" s="16"/>
      <c r="E123" s="16"/>
      <c r="F123" s="16"/>
    </row>
    <row r="124" ht="12.75">
      <c r="B124" s="8" t="s">
        <v>47</v>
      </c>
    </row>
    <row r="125" spans="2:5" ht="12.75">
      <c r="B125" s="6" t="s">
        <v>48</v>
      </c>
      <c r="C125">
        <f>1000*(I11+I22+I47+I58+I67+I78+I91)</f>
        <v>175902000</v>
      </c>
      <c r="D125">
        <f>M11+M22+M47+M58+M67+M78+M91</f>
        <v>4649010</v>
      </c>
      <c r="E125">
        <f>100*D125/C125</f>
        <v>2.642954599720299</v>
      </c>
    </row>
    <row r="126" spans="2:5" ht="12.75">
      <c r="B126" s="6" t="s">
        <v>49</v>
      </c>
      <c r="C126">
        <f>1000*(I12+I23+I39+I48+I59+I68+I86+I92)</f>
        <v>189069000</v>
      </c>
      <c r="D126">
        <f>M12+M23+M39+M48+M59+M68+M86+M93</f>
        <v>4146910</v>
      </c>
      <c r="E126">
        <f>100*D126/C126</f>
        <v>2.1933315350480513</v>
      </c>
    </row>
    <row r="127" spans="2:5" ht="12.75">
      <c r="B127" s="7" t="s">
        <v>50</v>
      </c>
      <c r="C127">
        <f>1000*(I13+I25+I49+I60+I71+I95)</f>
        <v>177128000</v>
      </c>
      <c r="D127">
        <f>M25+M49+M60+M71+M95+M13</f>
        <v>2636360</v>
      </c>
      <c r="E127">
        <f>100*D127/C127</f>
        <v>1.4883925748611173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H17" sqref="H17"/>
    </sheetView>
  </sheetViews>
  <sheetFormatPr defaultColWidth="9.140625" defaultRowHeight="12.75"/>
  <sheetData>
    <row r="1" ht="12.75">
      <c r="A1" t="s">
        <v>55</v>
      </c>
    </row>
    <row r="3" ht="12.75">
      <c r="A3" s="17" t="s">
        <v>56</v>
      </c>
    </row>
    <row r="4" spans="1:2" ht="12.75">
      <c r="A4" s="18" t="s">
        <v>57</v>
      </c>
      <c r="B4" s="18" t="s">
        <v>58</v>
      </c>
    </row>
    <row r="5" spans="1:2" ht="12.75">
      <c r="A5" s="18" t="s">
        <v>59</v>
      </c>
      <c r="B5" s="18" t="s">
        <v>63</v>
      </c>
    </row>
    <row r="6" spans="1:2" ht="12.75">
      <c r="A6" s="18" t="s">
        <v>60</v>
      </c>
      <c r="B6" s="18" t="s">
        <v>62</v>
      </c>
    </row>
    <row r="7" ht="12.75">
      <c r="A7" s="18" t="s">
        <v>61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cp:lastPrinted>2009-06-09T21:52:31Z</cp:lastPrinted>
  <dcterms:created xsi:type="dcterms:W3CDTF">2005-03-01T08:57:51Z</dcterms:created>
  <dcterms:modified xsi:type="dcterms:W3CDTF">2013-01-10T13:21:41Z</dcterms:modified>
  <cp:category/>
  <cp:version/>
  <cp:contentType/>
  <cp:contentStatus/>
</cp:coreProperties>
</file>