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" yWindow="0" windowWidth="8700" windowHeight="8295" firstSheet="2" activeTab="2"/>
  </bookViews>
  <sheets>
    <sheet name="fig 1 + data" sheetId="2" r:id="rId1"/>
    <sheet name="fig 2.2_EER" sheetId="4" r:id="rId2"/>
    <sheet name="Fig2.2" sheetId="5" r:id="rId3"/>
    <sheet name="QA log" sheetId="3" r:id="rId4"/>
  </sheets>
  <externalReferences>
    <externalReference r:id="rId5"/>
    <externalReference r:id="rId6"/>
    <externalReference r:id="rId7"/>
    <externalReference r:id="rId8"/>
  </externalReferences>
  <definedNames>
    <definedName name="GDP">'[1]New Cronos'!$A$56:$M$87</definedName>
    <definedName name="GDP_95_constant_prices" localSheetId="1">#REF!</definedName>
    <definedName name="GDP_95_constant_prices">#REF!</definedName>
    <definedName name="GDP_current_prices" localSheetId="1">#REF!</definedName>
    <definedName name="GDP_current_prices">#REF!</definedName>
    <definedName name="GDPXXX" localSheetId="1">#REF!</definedName>
    <definedName name="GDPXXX">#REF!</definedName>
    <definedName name="GIEC" localSheetId="1">#REF!</definedName>
    <definedName name="GIEC">#REF!</definedName>
    <definedName name="GIECXXX" localSheetId="1">#REF!</definedName>
    <definedName name="GIECXXX">#REF!</definedName>
    <definedName name="GPDXX" localSheetId="1">#REF!</definedName>
    <definedName name="GPDXX">#REF!</definedName>
    <definedName name="iii" localSheetId="1">#REF!</definedName>
    <definedName name="iii">#REF!</definedName>
    <definedName name="ncd" localSheetId="1">#REF!</definedName>
    <definedName name="ncd">#REF!</definedName>
    <definedName name="new">[2]OUT_FILE_SO2!$A$12:$L$203</definedName>
    <definedName name="NO2_EM_FACT">[2]OUT_FILE_NO2!$A$17:$P$256</definedName>
    <definedName name="population">'[3]New Cronos Data'!$A$244:$N$275</definedName>
    <definedName name="populationxxxx">'[3]New Cronos Data'!$A$244:$N$275</definedName>
    <definedName name="SO2_EM_FACT">[2]OUT_FILE_SO2!$A$12:$L$203</definedName>
    <definedName name="Summer" localSheetId="1">#REF!</definedName>
    <definedName name="Summer">#REF!</definedName>
    <definedName name="Summer1" localSheetId="1">#REF!</definedName>
    <definedName name="Summer1">#REF!</definedName>
    <definedName name="TECbyCountry">'[4]New Cronos data'!$A$7:$M$32</definedName>
    <definedName name="TECbyFuel">'[4]Data for graphs'!$A$2:$L$9</definedName>
    <definedName name="TSeg" localSheetId="1">#REF!</definedName>
    <definedName name="TSeg">#REF!</definedName>
    <definedName name="TSEG1" localSheetId="1">#REF!</definedName>
    <definedName name="TSEG1">#REF!</definedName>
    <definedName name="TSEG2" localSheetId="1">#REF!</definedName>
    <definedName name="TSEG2">#REF!</definedName>
    <definedName name="TSEG3" localSheetId="1">#REF!</definedName>
    <definedName name="TSEG3">#REF!</definedName>
    <definedName name="TSEG4" localSheetId="1">#REF!</definedName>
    <definedName name="TSEG4">#REF!</definedName>
    <definedName name="TSEG5" localSheetId="1">#REF!</definedName>
    <definedName name="TSEG5">#REF!</definedName>
    <definedName name="ver">[2]OUT_FILE_SO2!$A$12:$L$203</definedName>
    <definedName name="Winter" localSheetId="1">#REF!</definedName>
    <definedName name="Winter">#REF!</definedName>
    <definedName name="www" localSheetId="1">#REF!</definedName>
    <definedName name="www">#REF!</definedName>
  </definedNames>
  <calcPr calcId="145621"/>
</workbook>
</file>

<file path=xl/calcChain.xml><?xml version="1.0" encoding="utf-8"?>
<calcChain xmlns="http://schemas.openxmlformats.org/spreadsheetml/2006/main">
  <c r="M73" i="2" l="1"/>
  <c r="N73" i="2"/>
  <c r="M74" i="2"/>
  <c r="N74" i="2"/>
  <c r="M75" i="2"/>
  <c r="N75" i="2"/>
  <c r="M76" i="2"/>
  <c r="N76" i="2"/>
  <c r="M77" i="2"/>
  <c r="N77" i="2"/>
  <c r="M78" i="2"/>
  <c r="N78" i="2"/>
  <c r="M79" i="2"/>
  <c r="N79" i="2"/>
  <c r="N72" i="2"/>
  <c r="M72" i="2"/>
  <c r="L77" i="2"/>
  <c r="L78" i="2"/>
  <c r="L79" i="2"/>
  <c r="L76" i="2"/>
  <c r="K77" i="2"/>
  <c r="K78" i="2"/>
  <c r="K79" i="2"/>
  <c r="K76" i="2"/>
  <c r="K72" i="2"/>
  <c r="L73" i="2"/>
  <c r="L74" i="2"/>
  <c r="L75" i="2"/>
  <c r="L72" i="2"/>
  <c r="K73" i="2"/>
  <c r="K74" i="2"/>
  <c r="K75" i="2"/>
  <c r="S77" i="2"/>
  <c r="R77" i="2"/>
  <c r="Q54" i="2"/>
  <c r="Q53" i="2"/>
  <c r="R53" i="2"/>
  <c r="R54" i="2"/>
  <c r="Q52" i="2"/>
  <c r="E58" i="2"/>
  <c r="E59" i="2"/>
  <c r="E60" i="2"/>
  <c r="E61" i="2"/>
  <c r="E62" i="2"/>
  <c r="E63" i="2"/>
  <c r="E64" i="2"/>
  <c r="E65" i="2"/>
  <c r="E66" i="2"/>
  <c r="E67" i="2"/>
  <c r="E68" i="2"/>
  <c r="E57" i="2"/>
  <c r="B18" i="2"/>
  <c r="B16" i="2"/>
  <c r="B14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35" i="2"/>
  <c r="C51" i="2"/>
  <c r="C19" i="2" s="1"/>
  <c r="B51" i="2"/>
  <c r="B19" i="2" s="1"/>
  <c r="C50" i="2"/>
  <c r="C18" i="2" s="1"/>
  <c r="B50" i="2"/>
  <c r="C49" i="2"/>
  <c r="C17" i="2" s="1"/>
  <c r="B49" i="2"/>
  <c r="B17" i="2" s="1"/>
  <c r="C48" i="2"/>
  <c r="C16" i="2" s="1"/>
  <c r="B48" i="2"/>
  <c r="C47" i="2"/>
  <c r="C15" i="2" s="1"/>
  <c r="B47" i="2"/>
  <c r="B15" i="2" s="1"/>
  <c r="C46" i="2"/>
  <c r="C14" i="2" s="1"/>
  <c r="B46" i="2"/>
  <c r="C45" i="2"/>
  <c r="C13" i="2" s="1"/>
  <c r="B45" i="2"/>
  <c r="B13" i="2" s="1"/>
  <c r="C44" i="2"/>
  <c r="B44" i="2"/>
  <c r="C43" i="2"/>
  <c r="C12" i="2" s="1"/>
  <c r="B43" i="2"/>
  <c r="B12" i="2" s="1"/>
  <c r="C42" i="2"/>
  <c r="C11" i="2" s="1"/>
  <c r="B42" i="2"/>
  <c r="B11" i="2" s="1"/>
  <c r="C41" i="2"/>
  <c r="B41" i="2"/>
  <c r="C40" i="2"/>
  <c r="C10" i="2" s="1"/>
  <c r="B40" i="2"/>
  <c r="B10" i="2" s="1"/>
  <c r="C39" i="2"/>
  <c r="C9" i="2" s="1"/>
  <c r="B39" i="2"/>
  <c r="B9" i="2" s="1"/>
  <c r="C38" i="2"/>
  <c r="C8" i="2" s="1"/>
  <c r="B38" i="2"/>
  <c r="B8" i="2" s="1"/>
  <c r="C37" i="2"/>
  <c r="C7" i="2" s="1"/>
  <c r="B37" i="2"/>
  <c r="B7" i="2" s="1"/>
  <c r="B36" i="2"/>
  <c r="B20" i="2" s="1"/>
  <c r="D38" i="2"/>
  <c r="D8" i="2" s="1"/>
  <c r="D39" i="2"/>
  <c r="D9" i="2" s="1"/>
  <c r="D40" i="2"/>
  <c r="D10" i="2" s="1"/>
  <c r="D41" i="2"/>
  <c r="D42" i="2"/>
  <c r="D11" i="2" s="1"/>
  <c r="D43" i="2"/>
  <c r="D12" i="2" s="1"/>
  <c r="D44" i="2"/>
  <c r="D45" i="2"/>
  <c r="D13" i="2" s="1"/>
  <c r="D46" i="2"/>
  <c r="D14" i="2" s="1"/>
  <c r="D47" i="2"/>
  <c r="D15" i="2" s="1"/>
  <c r="D48" i="2"/>
  <c r="D16" i="2" s="1"/>
  <c r="D49" i="2"/>
  <c r="D17" i="2" s="1"/>
  <c r="D50" i="2"/>
  <c r="D18" i="2" s="1"/>
  <c r="D51" i="2"/>
  <c r="D19" i="2" s="1"/>
  <c r="D37" i="2"/>
  <c r="D7" i="2" s="1"/>
  <c r="D36" i="2"/>
  <c r="D20" i="2" s="1"/>
  <c r="C36" i="2"/>
  <c r="C20" i="2" s="1"/>
  <c r="AI50" i="2"/>
  <c r="AH50" i="2"/>
  <c r="AG50" i="2"/>
  <c r="AI49" i="2"/>
  <c r="AH49" i="2"/>
  <c r="AG49" i="2"/>
  <c r="AI48" i="2"/>
  <c r="AH48" i="2"/>
  <c r="AG48" i="2"/>
  <c r="AI47" i="2"/>
  <c r="AH47" i="2"/>
  <c r="AG47" i="2"/>
  <c r="AI46" i="2"/>
  <c r="AH46" i="2"/>
  <c r="AG46" i="2"/>
  <c r="AI45" i="2"/>
  <c r="AH45" i="2"/>
  <c r="AG45" i="2"/>
  <c r="AI44" i="2"/>
  <c r="AH44" i="2"/>
  <c r="AG44" i="2"/>
  <c r="AI43" i="2"/>
  <c r="AH43" i="2"/>
  <c r="AG43" i="2"/>
  <c r="AI42" i="2"/>
  <c r="AH42" i="2"/>
  <c r="AG42" i="2"/>
  <c r="AI41" i="2"/>
  <c r="AH41" i="2"/>
  <c r="AG41" i="2"/>
  <c r="AI40" i="2"/>
  <c r="AH40" i="2"/>
  <c r="AG40" i="2"/>
  <c r="AI39" i="2"/>
  <c r="AH39" i="2"/>
  <c r="AG39" i="2"/>
  <c r="AI38" i="2"/>
  <c r="AH38" i="2"/>
  <c r="AG38" i="2"/>
  <c r="AI37" i="2"/>
  <c r="AH37" i="2"/>
  <c r="AG37" i="2"/>
  <c r="AI36" i="2"/>
  <c r="AH36" i="2"/>
  <c r="AG36" i="2"/>
  <c r="AI35" i="2"/>
  <c r="AH35" i="2"/>
  <c r="AG35" i="2"/>
  <c r="AB50" i="2"/>
  <c r="AA50" i="2"/>
  <c r="Z50" i="2"/>
  <c r="AB49" i="2"/>
  <c r="AA49" i="2"/>
  <c r="Z49" i="2"/>
  <c r="AB48" i="2"/>
  <c r="AA48" i="2"/>
  <c r="Z48" i="2"/>
  <c r="AB47" i="2"/>
  <c r="AA47" i="2"/>
  <c r="Z47" i="2"/>
  <c r="AB46" i="2"/>
  <c r="AA46" i="2"/>
  <c r="Z46" i="2"/>
  <c r="AB45" i="2"/>
  <c r="AA45" i="2"/>
  <c r="Z45" i="2"/>
  <c r="AB44" i="2"/>
  <c r="AA44" i="2"/>
  <c r="Z44" i="2"/>
  <c r="AB43" i="2"/>
  <c r="AA43" i="2"/>
  <c r="Z43" i="2"/>
  <c r="AB42" i="2"/>
  <c r="AA42" i="2"/>
  <c r="Z42" i="2"/>
  <c r="AB41" i="2"/>
  <c r="AA41" i="2"/>
  <c r="Z41" i="2"/>
  <c r="AB40" i="2"/>
  <c r="AA40" i="2"/>
  <c r="Z40" i="2"/>
  <c r="AB39" i="2"/>
  <c r="AA39" i="2"/>
  <c r="Z39" i="2"/>
  <c r="AB38" i="2"/>
  <c r="AA38" i="2"/>
  <c r="Z38" i="2"/>
  <c r="AB37" i="2"/>
  <c r="AA37" i="2"/>
  <c r="Z37" i="2"/>
  <c r="AB36" i="2"/>
  <c r="AA36" i="2"/>
  <c r="Z36" i="2"/>
  <c r="AB35" i="2"/>
  <c r="AA35" i="2"/>
  <c r="Z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S35" i="2"/>
  <c r="T35" i="2"/>
  <c r="R36" i="2"/>
  <c r="S36" i="2"/>
  <c r="R37" i="2"/>
  <c r="S37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R45" i="2"/>
  <c r="S45" i="2"/>
  <c r="R46" i="2"/>
  <c r="S46" i="2"/>
  <c r="R47" i="2"/>
  <c r="S47" i="2"/>
  <c r="R48" i="2"/>
  <c r="S48" i="2"/>
  <c r="R49" i="2"/>
  <c r="S49" i="2"/>
  <c r="R50" i="2"/>
  <c r="S50" i="2"/>
  <c r="R35" i="2"/>
  <c r="D57" i="2"/>
</calcChain>
</file>

<file path=xl/sharedStrings.xml><?xml version="1.0" encoding="utf-8"?>
<sst xmlns="http://schemas.openxmlformats.org/spreadsheetml/2006/main" count="186" uniqueCount="92">
  <si>
    <t>Transport</t>
  </si>
  <si>
    <t>Source: EEA</t>
  </si>
  <si>
    <t>% change compared to 1990</t>
  </si>
  <si>
    <t>Tg (million tonnes)</t>
  </si>
  <si>
    <t>EU27</t>
  </si>
  <si>
    <t>International Bunkers</t>
  </si>
  <si>
    <t>Energy combustion</t>
  </si>
  <si>
    <t>Energy Industries</t>
  </si>
  <si>
    <t>Commercial/Institutional</t>
  </si>
  <si>
    <t>Residential</t>
  </si>
  <si>
    <t>Industrial Processes</t>
  </si>
  <si>
    <t>Agriculture</t>
  </si>
  <si>
    <t>Waste</t>
  </si>
  <si>
    <t>Total emissions</t>
  </si>
  <si>
    <t>LULUCF</t>
  </si>
  <si>
    <t>Manufacturing / Construction</t>
  </si>
  <si>
    <t>Fugitive emissions</t>
  </si>
  <si>
    <t xml:space="preserve">Solvents </t>
  </si>
  <si>
    <t>1A1</t>
  </si>
  <si>
    <t>1A2</t>
  </si>
  <si>
    <t>1A</t>
  </si>
  <si>
    <t>1A3</t>
  </si>
  <si>
    <t>1A4a</t>
  </si>
  <si>
    <t>1A4b</t>
  </si>
  <si>
    <t>1B</t>
  </si>
  <si>
    <t>IPCC sector</t>
  </si>
  <si>
    <t>1.A. Fuel Combustion - Sectoral Approach</t>
  </si>
  <si>
    <t>1.A.1. Energy Industries</t>
  </si>
  <si>
    <t>1.A.2. Manufacturing Industries and Construction</t>
  </si>
  <si>
    <t>1.A.3. Transport</t>
  </si>
  <si>
    <t>1.A.4.A. Commercial/Institutional</t>
  </si>
  <si>
    <t>1.A.4.B. Residential</t>
  </si>
  <si>
    <t>1.B. Fugitive Emissions from Fuels</t>
  </si>
  <si>
    <t>2. Industrial Processes</t>
  </si>
  <si>
    <t>3. Solvent and Other Product Use</t>
  </si>
  <si>
    <t>4. Agriculture</t>
  </si>
  <si>
    <t>5. LULUCF (land use, land use change and forestry)</t>
  </si>
  <si>
    <t>6. Waste</t>
  </si>
  <si>
    <t>http://dataservice.eea.europa.eu/PivotApp/pivot.aspx?pivotid=475</t>
  </si>
  <si>
    <t xml:space="preserve">Total emissions (sectors 1-7, excluding 5. LULUCF)  </t>
  </si>
  <si>
    <t xml:space="preserve">Tg (million tonnes)  </t>
  </si>
  <si>
    <t xml:space="preserve">EU15  </t>
  </si>
  <si>
    <t>1.A.4. Other Sectors</t>
  </si>
  <si>
    <t>1.A.5. Other (Not elsewhere specified)</t>
  </si>
  <si>
    <t>International aviation</t>
  </si>
  <si>
    <t>International maritime transport</t>
  </si>
  <si>
    <t>Total emissions (sectors 1-7, excluding 5. LULUCF)</t>
  </si>
  <si>
    <t>1. Energy</t>
  </si>
  <si>
    <t>7. Other</t>
  </si>
  <si>
    <t>CO2 Emissions from Biomass</t>
  </si>
  <si>
    <t>NA,NO</t>
  </si>
  <si>
    <t>% change compared to 1990 - EU27 - Tg (million tonnes) - 2009</t>
  </si>
  <si>
    <t>Emissions - EU27 - Tg (million tonnes)</t>
  </si>
  <si>
    <t xml:space="preserve">% change compared to Kyoto Base-year  </t>
  </si>
  <si>
    <t>Annual % change (Y vs. Y-1) - EU27 - Tg (million tonnes)</t>
  </si>
  <si>
    <t>1990-2009</t>
  </si>
  <si>
    <t>2005-2009</t>
  </si>
  <si>
    <t>Emissions - EU27 - Gg (1000 tonnes)</t>
  </si>
  <si>
    <t>Emissions - EEA32 - Gg (1000 tonnes)</t>
  </si>
  <si>
    <t>Emissions - EU15 - Gg (1000 tonnes)</t>
  </si>
  <si>
    <t>2008-2009</t>
  </si>
  <si>
    <t>Fig. 1: Changes (%) in greenhouse gas emissions by source category in the EU, 1990-2009 (weighted by global warming potentials from IPCC's SAR)</t>
  </si>
  <si>
    <t>'fig 1 + data'!B37:C51</t>
  </si>
  <si>
    <t>Reference</t>
  </si>
  <si>
    <t>QA</t>
  </si>
  <si>
    <t>Changed formulae reference from 2008 to 2009</t>
  </si>
  <si>
    <t>% to total</t>
  </si>
  <si>
    <t>CH4 - (CO2 equivalent)</t>
  </si>
  <si>
    <t>CO2</t>
  </si>
  <si>
    <t>Fluorinated gases - (CO2 equivalent)</t>
  </si>
  <si>
    <t>N2O - (CO2 equivalent)</t>
  </si>
  <si>
    <t>Emissions - EEA32 - Tg (million tonnes)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</si>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</sst>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%"/>
  </numFmts>
  <fonts count="28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0"/>
      <color indexed="8"/>
      <name val="Arial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/>
    <xf numFmtId="4" fontId="17" fillId="0" borderId="7" applyFill="0" applyBorder="0" applyProtection="0">
      <alignment horizontal="right" vertical="center"/>
    </xf>
    <xf numFmtId="0" fontId="18" fillId="0" borderId="0"/>
    <xf numFmtId="0" fontId="1" fillId="23" borderId="8" applyNumberFormat="0" applyFont="0" applyAlignment="0" applyProtection="0"/>
    <xf numFmtId="0" fontId="19" fillId="20" borderId="9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" fontId="17" fillId="0" borderId="0"/>
  </cellStyleXfs>
  <cellXfs count="68">
    <xf numFmtId="0" fontId="0" fillId="0" borderId="0" xfId="0"/>
    <xf numFmtId="0" fontId="0" fillId="24" borderId="0" xfId="0" applyFill="1"/>
    <xf numFmtId="0" fontId="23" fillId="25" borderId="11" xfId="0" applyFont="1" applyFill="1" applyBorder="1" applyAlignment="1">
      <alignment horizontal="left" vertical="center"/>
    </xf>
    <xf numFmtId="0" fontId="23" fillId="26" borderId="11" xfId="0" applyFont="1" applyFill="1" applyBorder="1" applyAlignment="1">
      <alignment horizontal="left" vertical="center"/>
    </xf>
    <xf numFmtId="10" fontId="0" fillId="0" borderId="0" xfId="0" applyNumberFormat="1"/>
    <xf numFmtId="0" fontId="0" fillId="0" borderId="0" xfId="0" applyAlignment="1">
      <alignment horizontal="left"/>
    </xf>
    <xf numFmtId="0" fontId="16" fillId="24" borderId="0" xfId="0" applyFont="1" applyFill="1"/>
    <xf numFmtId="0" fontId="16" fillId="29" borderId="0" xfId="0" applyFont="1" applyFill="1"/>
    <xf numFmtId="0" fontId="0" fillId="29" borderId="0" xfId="0" applyFill="1" applyAlignment="1">
      <alignment vertical="center"/>
    </xf>
    <xf numFmtId="9" fontId="0" fillId="0" borderId="0" xfId="43" applyFont="1"/>
    <xf numFmtId="0" fontId="2" fillId="0" borderId="0" xfId="34" applyAlignment="1" applyProtection="1"/>
    <xf numFmtId="0" fontId="25" fillId="29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/>
    <xf numFmtId="164" fontId="24" fillId="27" borderId="12" xfId="0" applyNumberFormat="1" applyFont="1" applyFill="1" applyBorder="1" applyAlignment="1">
      <alignment horizontal="right" wrapText="1"/>
    </xf>
    <xf numFmtId="164" fontId="24" fillId="28" borderId="12" xfId="0" applyNumberFormat="1" applyFont="1" applyFill="1" applyBorder="1" applyAlignment="1">
      <alignment horizontal="right" wrapText="1"/>
    </xf>
    <xf numFmtId="164" fontId="24" fillId="0" borderId="12" xfId="0" applyNumberFormat="1" applyFont="1" applyFill="1" applyBorder="1" applyAlignment="1">
      <alignment horizontal="right" wrapText="1"/>
    </xf>
    <xf numFmtId="164" fontId="24" fillId="28" borderId="12" xfId="43" applyNumberFormat="1" applyFont="1" applyFill="1" applyBorder="1" applyAlignment="1">
      <alignment horizontal="right" wrapText="1"/>
    </xf>
    <xf numFmtId="10" fontId="16" fillId="29" borderId="0" xfId="0" applyNumberFormat="1" applyFont="1" applyFill="1"/>
    <xf numFmtId="0" fontId="0" fillId="0" borderId="0" xfId="0" applyFill="1"/>
    <xf numFmtId="10" fontId="0" fillId="0" borderId="0" xfId="0" applyNumberFormat="1" applyFill="1"/>
    <xf numFmtId="0" fontId="0" fillId="30" borderId="0" xfId="0" applyFill="1"/>
    <xf numFmtId="0" fontId="25" fillId="30" borderId="0" xfId="0" applyFont="1" applyFill="1"/>
    <xf numFmtId="0" fontId="0" fillId="30" borderId="0" xfId="0" applyFill="1" applyAlignment="1">
      <alignment vertical="center"/>
    </xf>
    <xf numFmtId="0" fontId="25" fillId="30" borderId="0" xfId="0" applyFont="1" applyFill="1" applyAlignment="1">
      <alignment vertical="center"/>
    </xf>
    <xf numFmtId="2" fontId="0" fillId="30" borderId="0" xfId="0" applyNumberFormat="1" applyFill="1" applyAlignment="1">
      <alignment vertical="center"/>
    </xf>
    <xf numFmtId="9" fontId="16" fillId="29" borderId="0" xfId="43" applyFont="1" applyFill="1" applyAlignment="1">
      <alignment vertical="center"/>
    </xf>
    <xf numFmtId="0" fontId="26" fillId="0" borderId="0" xfId="0" applyFont="1"/>
    <xf numFmtId="9" fontId="26" fillId="0" borderId="0" xfId="43" applyFont="1" applyAlignment="1">
      <alignment vertical="center"/>
    </xf>
    <xf numFmtId="0" fontId="0" fillId="29" borderId="0" xfId="0" applyFill="1" applyAlignment="1">
      <alignment horizontal="center"/>
    </xf>
    <xf numFmtId="9" fontId="0" fillId="0" borderId="0" xfId="0" quotePrefix="1" applyNumberFormat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quotePrefix="1" applyFont="1" applyAlignment="1">
      <alignment vertical="center"/>
    </xf>
    <xf numFmtId="1" fontId="0" fillId="0" borderId="0" xfId="0" applyNumberFormat="1"/>
    <xf numFmtId="9" fontId="26" fillId="29" borderId="0" xfId="43" applyFont="1" applyFill="1" applyAlignment="1">
      <alignment vertical="center"/>
    </xf>
    <xf numFmtId="0" fontId="0" fillId="0" borderId="0" xfId="0" applyBorder="1"/>
    <xf numFmtId="0" fontId="16" fillId="0" borderId="0" xfId="0" applyFont="1" applyBorder="1" applyAlignment="1">
      <alignment vertical="center"/>
    </xf>
    <xf numFmtId="0" fontId="16" fillId="0" borderId="0" xfId="0" quotePrefix="1" applyFont="1" applyBorder="1" applyAlignment="1">
      <alignment vertical="center"/>
    </xf>
    <xf numFmtId="9" fontId="16" fillId="0" borderId="0" xfId="0" quotePrefix="1" applyNumberFormat="1" applyFont="1" applyBorder="1" applyAlignment="1">
      <alignment vertical="center"/>
    </xf>
    <xf numFmtId="9" fontId="0" fillId="0" borderId="0" xfId="43" applyFont="1" applyBorder="1" applyAlignment="1">
      <alignment vertical="center"/>
    </xf>
    <xf numFmtId="0" fontId="0" fillId="0" borderId="23" xfId="0" applyBorder="1" applyAlignment="1">
      <alignment vertical="center"/>
    </xf>
    <xf numFmtId="9" fontId="0" fillId="0" borderId="0" xfId="43" applyFont="1" applyAlignment="1">
      <alignment horizontal="left"/>
    </xf>
    <xf numFmtId="9" fontId="27" fillId="29" borderId="0" xfId="43" applyFont="1" applyFill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5" fontId="24" fillId="27" borderId="12" xfId="0" applyNumberFormat="1" applyFont="1" applyFill="1" applyBorder="1" applyAlignment="1">
      <alignment horizontal="right" wrapText="1"/>
    </xf>
    <xf numFmtId="165" fontId="24" fillId="28" borderId="12" xfId="0" applyNumberFormat="1" applyFont="1" applyFill="1" applyBorder="1" applyAlignment="1">
      <alignment horizontal="right" wrapText="1"/>
    </xf>
    <xf numFmtId="165" fontId="24" fillId="0" borderId="12" xfId="0" applyNumberFormat="1" applyFont="1" applyFill="1" applyBorder="1" applyAlignment="1">
      <alignment horizontal="right" wrapText="1"/>
    </xf>
    <xf numFmtId="165" fontId="24" fillId="28" borderId="12" xfId="43" applyNumberFormat="1" applyFont="1" applyFill="1" applyBorder="1" applyAlignment="1">
      <alignment horizontal="right" wrapText="1"/>
    </xf>
    <xf numFmtId="0" fontId="0" fillId="31" borderId="0" xfId="0" applyFill="1" applyAlignment="1">
      <alignment horizontal="center"/>
    </xf>
    <xf numFmtId="0" fontId="0" fillId="32" borderId="0" xfId="0" applyFill="1" applyAlignment="1">
      <alignment horizontal="center"/>
    </xf>
    <xf numFmtId="0" fontId="0" fillId="29" borderId="0" xfId="0" applyFill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/>
    <xf numFmtId="0" fontId="0" fillId="0" borderId="18" xfId="0" applyBorder="1" applyAlignment="1"/>
    <xf numFmtId="0" fontId="0" fillId="0" borderId="19" xfId="0" applyBorder="1" applyAlignment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GHG Numbers (0.00)" xfId="39"/>
    <cellStyle name="normální_BGR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  <cellStyle name="Обычный_CRF2002 (1)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93041383219955"/>
          <c:y val="3.3352281503760545E-2"/>
          <c:w val="0.7604701325216453"/>
          <c:h val="0.614189533484393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 + data'!$B$6</c:f>
              <c:strCache>
                <c:ptCount val="1"/>
                <c:pt idx="0">
                  <c:v>1990-2009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cat>
            <c:strRef>
              <c:f>'fig 1 + data'!$A$7:$A$20</c:f>
              <c:strCache>
                <c:ptCount val="14"/>
                <c:pt idx="0">
                  <c:v>Energy combustion</c:v>
                </c:pt>
                <c:pt idx="1">
                  <c:v>Energy Industries</c:v>
                </c:pt>
                <c:pt idx="2">
                  <c:v>Manufacturing / Construction</c:v>
                </c:pt>
                <c:pt idx="3">
                  <c:v>Transport</c:v>
                </c:pt>
                <c:pt idx="4">
                  <c:v>Commercial/Institutional</c:v>
                </c:pt>
                <c:pt idx="5">
                  <c:v>Residential</c:v>
                </c:pt>
                <c:pt idx="6">
                  <c:v>Fugitive emissions</c:v>
                </c:pt>
                <c:pt idx="7">
                  <c:v>Industrial Processes</c:v>
                </c:pt>
                <c:pt idx="8">
                  <c:v>Solvents </c:v>
                </c:pt>
                <c:pt idx="9">
                  <c:v>Agriculture</c:v>
                </c:pt>
                <c:pt idx="10">
                  <c:v>LULUCF</c:v>
                </c:pt>
                <c:pt idx="11">
                  <c:v>Waste</c:v>
                </c:pt>
                <c:pt idx="12">
                  <c:v>International Bunkers</c:v>
                </c:pt>
                <c:pt idx="13">
                  <c:v>Total emissions</c:v>
                </c:pt>
              </c:strCache>
            </c:strRef>
          </c:cat>
          <c:val>
            <c:numRef>
              <c:f>'fig 1 + data'!$B$7:$B$20</c:f>
              <c:numCache>
                <c:formatCode>0.000%</c:formatCode>
                <c:ptCount val="14"/>
                <c:pt idx="0">
                  <c:v>-0.13352375063088329</c:v>
                </c:pt>
                <c:pt idx="1">
                  <c:v>-0.16338672603338233</c:v>
                </c:pt>
                <c:pt idx="2">
                  <c:v>-0.35823742419502225</c:v>
                </c:pt>
                <c:pt idx="3">
                  <c:v>0.20823419532819165</c:v>
                </c:pt>
                <c:pt idx="4">
                  <c:v>-0.17573443223893548</c:v>
                </c:pt>
                <c:pt idx="5">
                  <c:v>-0.13629360316865347</c:v>
                </c:pt>
                <c:pt idx="6">
                  <c:v>-0.47196782673338666</c:v>
                </c:pt>
                <c:pt idx="7">
                  <c:v>-0.3075614456537642</c:v>
                </c:pt>
                <c:pt idx="8">
                  <c:v>-0.32547121961344005</c:v>
                </c:pt>
                <c:pt idx="9">
                  <c:v>-0.22019217436193605</c:v>
                </c:pt>
                <c:pt idx="10">
                  <c:v>0.25395963593869908</c:v>
                </c:pt>
                <c:pt idx="11">
                  <c:v>-0.31611691457703373</c:v>
                </c:pt>
                <c:pt idx="12">
                  <c:v>0.62723742741881949</c:v>
                </c:pt>
                <c:pt idx="13">
                  <c:v>-0.17432583817045944</c:v>
                </c:pt>
              </c:numCache>
            </c:numRef>
          </c:val>
        </c:ser>
        <c:ser>
          <c:idx val="1"/>
          <c:order val="1"/>
          <c:tx>
            <c:strRef>
              <c:f>'fig 1 + data'!$C$6</c:f>
              <c:strCache>
                <c:ptCount val="1"/>
                <c:pt idx="0">
                  <c:v>2005-2009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cat>
            <c:strRef>
              <c:f>'fig 1 + data'!$A$7:$A$20</c:f>
              <c:strCache>
                <c:ptCount val="14"/>
                <c:pt idx="0">
                  <c:v>Energy combustion</c:v>
                </c:pt>
                <c:pt idx="1">
                  <c:v>Energy Industries</c:v>
                </c:pt>
                <c:pt idx="2">
                  <c:v>Manufacturing / Construction</c:v>
                </c:pt>
                <c:pt idx="3">
                  <c:v>Transport</c:v>
                </c:pt>
                <c:pt idx="4">
                  <c:v>Commercial/Institutional</c:v>
                </c:pt>
                <c:pt idx="5">
                  <c:v>Residential</c:v>
                </c:pt>
                <c:pt idx="6">
                  <c:v>Fugitive emissions</c:v>
                </c:pt>
                <c:pt idx="7">
                  <c:v>Industrial Processes</c:v>
                </c:pt>
                <c:pt idx="8">
                  <c:v>Solvents </c:v>
                </c:pt>
                <c:pt idx="9">
                  <c:v>Agriculture</c:v>
                </c:pt>
                <c:pt idx="10">
                  <c:v>LULUCF</c:v>
                </c:pt>
                <c:pt idx="11">
                  <c:v>Waste</c:v>
                </c:pt>
                <c:pt idx="12">
                  <c:v>International Bunkers</c:v>
                </c:pt>
                <c:pt idx="13">
                  <c:v>Total emissions</c:v>
                </c:pt>
              </c:strCache>
            </c:strRef>
          </c:cat>
          <c:val>
            <c:numRef>
              <c:f>'fig 1 + data'!$C$7:$C$20</c:f>
              <c:numCache>
                <c:formatCode>0.000%</c:formatCode>
                <c:ptCount val="14"/>
                <c:pt idx="0">
                  <c:v>-0.10317758708053015</c:v>
                </c:pt>
                <c:pt idx="1">
                  <c:v>-0.11290584691743744</c:v>
                </c:pt>
                <c:pt idx="2">
                  <c:v>-0.19807970384909979</c:v>
                </c:pt>
                <c:pt idx="3">
                  <c:v>-3.2045263725216322E-2</c:v>
                </c:pt>
                <c:pt idx="4">
                  <c:v>-8.0758277935024658E-2</c:v>
                </c:pt>
                <c:pt idx="5">
                  <c:v>-9.4851672007196575E-2</c:v>
                </c:pt>
                <c:pt idx="6">
                  <c:v>-0.13872380403870554</c:v>
                </c:pt>
                <c:pt idx="7">
                  <c:v>-0.20361216985530695</c:v>
                </c:pt>
                <c:pt idx="8">
                  <c:v>-0.10465337604622671</c:v>
                </c:pt>
                <c:pt idx="9">
                  <c:v>-2.8442636219871975E-2</c:v>
                </c:pt>
                <c:pt idx="10">
                  <c:v>0.13555795185440256</c:v>
                </c:pt>
                <c:pt idx="11">
                  <c:v>-7.6597515125289561E-2</c:v>
                </c:pt>
                <c:pt idx="12">
                  <c:v>-1.3935328838785455E-2</c:v>
                </c:pt>
                <c:pt idx="13">
                  <c:v>-0.10375850059994762</c:v>
                </c:pt>
              </c:numCache>
            </c:numRef>
          </c:val>
        </c:ser>
        <c:ser>
          <c:idx val="2"/>
          <c:order val="2"/>
          <c:tx>
            <c:strRef>
              <c:f>'fig 1 + data'!$D$6</c:f>
              <c:strCache>
                <c:ptCount val="1"/>
                <c:pt idx="0">
                  <c:v>2008-2009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cat>
            <c:strRef>
              <c:f>'fig 1 + data'!$A$7:$A$20</c:f>
              <c:strCache>
                <c:ptCount val="14"/>
                <c:pt idx="0">
                  <c:v>Energy combustion</c:v>
                </c:pt>
                <c:pt idx="1">
                  <c:v>Energy Industries</c:v>
                </c:pt>
                <c:pt idx="2">
                  <c:v>Manufacturing / Construction</c:v>
                </c:pt>
                <c:pt idx="3">
                  <c:v>Transport</c:v>
                </c:pt>
                <c:pt idx="4">
                  <c:v>Commercial/Institutional</c:v>
                </c:pt>
                <c:pt idx="5">
                  <c:v>Residential</c:v>
                </c:pt>
                <c:pt idx="6">
                  <c:v>Fugitive emissions</c:v>
                </c:pt>
                <c:pt idx="7">
                  <c:v>Industrial Processes</c:v>
                </c:pt>
                <c:pt idx="8">
                  <c:v>Solvents </c:v>
                </c:pt>
                <c:pt idx="9">
                  <c:v>Agriculture</c:v>
                </c:pt>
                <c:pt idx="10">
                  <c:v>LULUCF</c:v>
                </c:pt>
                <c:pt idx="11">
                  <c:v>Waste</c:v>
                </c:pt>
                <c:pt idx="12">
                  <c:v>International Bunkers</c:v>
                </c:pt>
                <c:pt idx="13">
                  <c:v>Total emissions</c:v>
                </c:pt>
              </c:strCache>
            </c:strRef>
          </c:cat>
          <c:val>
            <c:numRef>
              <c:f>'fig 1 + data'!$D$7:$D$20</c:f>
              <c:numCache>
                <c:formatCode>0.000%</c:formatCode>
                <c:ptCount val="14"/>
                <c:pt idx="0">
                  <c:v>-7.0076014816854992E-2</c:v>
                </c:pt>
                <c:pt idx="1">
                  <c:v>-8.0046279372346762E-2</c:v>
                </c:pt>
                <c:pt idx="2">
                  <c:v>-0.15495068167760695</c:v>
                </c:pt>
                <c:pt idx="3">
                  <c:v>-2.7507509697384469E-2</c:v>
                </c:pt>
                <c:pt idx="4">
                  <c:v>-4.5575405086244136E-2</c:v>
                </c:pt>
                <c:pt idx="5">
                  <c:v>-2.7485127110689067E-2</c:v>
                </c:pt>
                <c:pt idx="6">
                  <c:v>-5.4502212277948825E-2</c:v>
                </c:pt>
                <c:pt idx="7">
                  <c:v>-0.17068004567760453</c:v>
                </c:pt>
                <c:pt idx="8">
                  <c:v>-4.7345616911713129E-2</c:v>
                </c:pt>
                <c:pt idx="9">
                  <c:v>-2.2118431597596966E-2</c:v>
                </c:pt>
                <c:pt idx="10">
                  <c:v>5.7197355924698989E-2</c:v>
                </c:pt>
                <c:pt idx="11">
                  <c:v>-1.8944669005120152E-2</c:v>
                </c:pt>
                <c:pt idx="12">
                  <c:v>-8.5572408246332499E-2</c:v>
                </c:pt>
                <c:pt idx="13">
                  <c:v>-7.134693882838572E-2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89691264"/>
        <c:axId val="89692800"/>
      </c:barChart>
      <c:catAx>
        <c:axId val="89691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60000" vert="horz"/>
          <a:lstStyle/>
          <a:p>
            <a:pPr>
              <a:defRPr/>
            </a:pPr>
            <a:endParaRPr lang="en-US"/>
          </a:p>
        </c:txPr>
        <c:crossAx val="8969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6928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Changes (%) in GHG  emission s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9691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842908121961937"/>
          <c:y val="0.23048433142099409"/>
          <c:w val="0.13157091878038063"/>
          <c:h val="0.1624944794218050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93041383219955"/>
          <c:y val="3.3352281503760545E-2"/>
          <c:w val="0.7604701325216453"/>
          <c:h val="0.614189533484393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2.2_EER'!$B$6</c:f>
              <c:strCache>
                <c:ptCount val="1"/>
                <c:pt idx="0">
                  <c:v>1990-2009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2.2_EER'!$A$7:$A$20</c:f>
              <c:strCache>
                <c:ptCount val="14"/>
                <c:pt idx="0">
                  <c:v>Energy combustion</c:v>
                </c:pt>
                <c:pt idx="1">
                  <c:v>Energy Industries</c:v>
                </c:pt>
                <c:pt idx="2">
                  <c:v>Manufacturing / Construction</c:v>
                </c:pt>
                <c:pt idx="3">
                  <c:v>Transport</c:v>
                </c:pt>
                <c:pt idx="4">
                  <c:v>Commercial/Institutional</c:v>
                </c:pt>
                <c:pt idx="5">
                  <c:v>Residential</c:v>
                </c:pt>
                <c:pt idx="6">
                  <c:v>Fugitive emissions</c:v>
                </c:pt>
                <c:pt idx="7">
                  <c:v>Industrial Processes</c:v>
                </c:pt>
                <c:pt idx="8">
                  <c:v>Solvents </c:v>
                </c:pt>
                <c:pt idx="9">
                  <c:v>Agriculture</c:v>
                </c:pt>
                <c:pt idx="10">
                  <c:v>LULUCF</c:v>
                </c:pt>
                <c:pt idx="11">
                  <c:v>Waste</c:v>
                </c:pt>
                <c:pt idx="12">
                  <c:v>International Bunkers</c:v>
                </c:pt>
                <c:pt idx="13">
                  <c:v>Total emissions</c:v>
                </c:pt>
              </c:strCache>
            </c:strRef>
          </c:cat>
          <c:val>
            <c:numRef>
              <c:f>'fig 2.2_EER'!$B$7:$B$20</c:f>
              <c:numCache>
                <c:formatCode>0.0%</c:formatCode>
                <c:ptCount val="14"/>
                <c:pt idx="0">
                  <c:v>-0.13352375063088329</c:v>
                </c:pt>
                <c:pt idx="1">
                  <c:v>-0.16338672603338233</c:v>
                </c:pt>
                <c:pt idx="2">
                  <c:v>-0.35823742419502225</c:v>
                </c:pt>
                <c:pt idx="3">
                  <c:v>0.20823419532819165</c:v>
                </c:pt>
                <c:pt idx="4">
                  <c:v>-0.17573443223893548</c:v>
                </c:pt>
                <c:pt idx="5">
                  <c:v>-0.13629360316865347</c:v>
                </c:pt>
                <c:pt idx="6">
                  <c:v>-0.47196782673338666</c:v>
                </c:pt>
                <c:pt idx="7">
                  <c:v>-0.3075614456537642</c:v>
                </c:pt>
                <c:pt idx="8">
                  <c:v>-0.32547121961344005</c:v>
                </c:pt>
                <c:pt idx="9">
                  <c:v>-0.22019217436193605</c:v>
                </c:pt>
                <c:pt idx="10">
                  <c:v>0.25395963593869908</c:v>
                </c:pt>
                <c:pt idx="11">
                  <c:v>-0.31611691457703373</c:v>
                </c:pt>
                <c:pt idx="12">
                  <c:v>0.62723742741881949</c:v>
                </c:pt>
                <c:pt idx="13">
                  <c:v>-0.17432583817045944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89878528"/>
        <c:axId val="89880064"/>
      </c:barChart>
      <c:catAx>
        <c:axId val="89878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60000" vert="horz"/>
          <a:lstStyle/>
          <a:p>
            <a:pPr>
              <a:defRPr/>
            </a:pPr>
            <a:endParaRPr lang="en-US"/>
          </a:p>
        </c:txPr>
        <c:crossAx val="8988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8800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Changes (%) in GHG  emission s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9878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3"/>
  </sheetPr>
  <sheetViews>
    <sheetView tabSelected="1" zoomScale="12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2</xdr:row>
      <xdr:rowOff>85725</xdr:rowOff>
    </xdr:from>
    <xdr:to>
      <xdr:col>19</xdr:col>
      <xdr:colOff>104775</xdr:colOff>
      <xdr:row>29</xdr:row>
      <xdr:rowOff>104775</xdr:rowOff>
    </xdr:to>
    <xdr:graphicFrame macro="">
      <xdr:nvGraphicFramePr>
        <xdr:cNvPr id="20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2413" cy="60583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EA%20E&amp;E%20Framework%20Contract\Revised%20Fact%20Sheets\Spreadsheets\EN17%20Total%20energy%20consumption%20intensity%20(20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Emission%20factors%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EA%20E&amp;E%20Framework%20Contract\Revised%20Fact%20Sheets\Spreadsheets\EN18%20Electricity%20consumption%20(2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Projects\EEA%20E&amp;E%20Framework%20Contract\Factsheets\European%20Union\Revised%20Fact%20Sheets\Spreadsheets\EN26%20Total%20energy%20consumption%20by%20fuel%20(2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0" refreshError="1"/>
      <sheetData sheetId="1" refreshError="1"/>
      <sheetData sheetId="2" refreshError="1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1.1399999999999999</v>
          </cell>
          <cell r="L20">
            <v>1.1399999999999999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0.55000000000000004</v>
          </cell>
          <cell r="F41">
            <v>0.55000000000000004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0.55000000000000004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0.57999999999999996</v>
          </cell>
          <cell r="F52">
            <v>0.61</v>
          </cell>
          <cell r="G52">
            <v>0.57999999999999996</v>
          </cell>
          <cell r="H52">
            <v>0</v>
          </cell>
          <cell r="I52">
            <v>0.57999999999999996</v>
          </cell>
          <cell r="J52">
            <v>0</v>
          </cell>
          <cell r="K52">
            <v>0.57999999999999996</v>
          </cell>
          <cell r="L52">
            <v>0.57999999999999996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1.1399999999999999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1.1399999999999999</v>
          </cell>
          <cell r="L56">
            <v>1.1200000000000001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7.0000000000000007E-2</v>
          </cell>
          <cell r="F57">
            <v>7.0000000000000007E-2</v>
          </cell>
          <cell r="G57">
            <v>7.0000000000000007E-2</v>
          </cell>
          <cell r="H57">
            <v>0.05</v>
          </cell>
          <cell r="I57">
            <v>0.05</v>
          </cell>
          <cell r="J57">
            <v>0.05</v>
          </cell>
          <cell r="K57">
            <v>7.0000000000000007E-2</v>
          </cell>
          <cell r="L57">
            <v>7.0000000000000007E-2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0.56000000000000005</v>
          </cell>
          <cell r="H65">
            <v>0</v>
          </cell>
          <cell r="I65">
            <v>0.56000000000000005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0.56999999999999995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0.57999999999999996</v>
          </cell>
          <cell r="L73">
            <v>0.57999999999999996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0.56000000000000005</v>
          </cell>
          <cell r="L74">
            <v>0.56000000000000005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0.55000000000000004</v>
          </cell>
          <cell r="H75">
            <v>0.62</v>
          </cell>
          <cell r="I75">
            <v>0.62</v>
          </cell>
          <cell r="J75">
            <v>0.62</v>
          </cell>
          <cell r="K75">
            <v>0.56000000000000005</v>
          </cell>
          <cell r="L75">
            <v>0.56000000000000005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0.55000000000000004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1.0900000000000001</v>
          </cell>
          <cell r="F84">
            <v>4.1399999999999997</v>
          </cell>
          <cell r="G84">
            <v>1.0900000000000001</v>
          </cell>
          <cell r="H84">
            <v>0</v>
          </cell>
          <cell r="I84">
            <v>1.0900000000000001</v>
          </cell>
          <cell r="J84">
            <v>0</v>
          </cell>
          <cell r="K84">
            <v>1.0900000000000001</v>
          </cell>
          <cell r="L84">
            <v>1.0900000000000001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2.5499999999999998</v>
          </cell>
          <cell r="F85">
            <v>2.94</v>
          </cell>
          <cell r="G85">
            <v>2.5499999999999998</v>
          </cell>
          <cell r="H85">
            <v>0</v>
          </cell>
          <cell r="I85">
            <v>2.5499999999999998</v>
          </cell>
          <cell r="J85">
            <v>0</v>
          </cell>
          <cell r="K85">
            <v>2.5499999999999998</v>
          </cell>
          <cell r="L85">
            <v>2.5499999999999998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7.0000000000000007E-2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0.28000000000000003</v>
          </cell>
          <cell r="F93">
            <v>0.28000000000000003</v>
          </cell>
          <cell r="G93">
            <v>0.28000000000000003</v>
          </cell>
          <cell r="H93">
            <v>0.28000000000000003</v>
          </cell>
          <cell r="I93">
            <v>0.28000000000000003</v>
          </cell>
          <cell r="J93">
            <v>0.37</v>
          </cell>
          <cell r="K93">
            <v>0.28000000000000003</v>
          </cell>
          <cell r="L93">
            <v>0.28000000000000003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0.56000000000000005</v>
          </cell>
          <cell r="F96">
            <v>0.19</v>
          </cell>
          <cell r="G96">
            <v>0.15</v>
          </cell>
          <cell r="H96">
            <v>0</v>
          </cell>
          <cell r="I96">
            <v>0.56000000000000005</v>
          </cell>
          <cell r="J96">
            <v>0</v>
          </cell>
          <cell r="K96">
            <v>0.56000000000000005</v>
          </cell>
          <cell r="L96">
            <v>0.56000000000000005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0.56000000000000005</v>
          </cell>
          <cell r="F120">
            <v>0.56000000000000005</v>
          </cell>
          <cell r="G120">
            <v>0.56000000000000005</v>
          </cell>
          <cell r="H120">
            <v>0</v>
          </cell>
          <cell r="I120">
            <v>0.56000000000000005</v>
          </cell>
          <cell r="J120">
            <v>0</v>
          </cell>
          <cell r="K120">
            <v>0.56000000000000005</v>
          </cell>
          <cell r="L120">
            <v>0.56000000000000005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0.57999999999999996</v>
          </cell>
          <cell r="F122">
            <v>0.57999999999999996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0.57999999999999996</v>
          </cell>
          <cell r="L122">
            <v>0.57999999999999996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0.14000000000000001</v>
          </cell>
          <cell r="F141">
            <v>0.14000000000000001</v>
          </cell>
          <cell r="G141">
            <v>0.14000000000000001</v>
          </cell>
          <cell r="H141">
            <v>0.14000000000000001</v>
          </cell>
          <cell r="I141">
            <v>0.14000000000000001</v>
          </cell>
          <cell r="J141">
            <v>0.28000000000000003</v>
          </cell>
          <cell r="K141">
            <v>0.14000000000000001</v>
          </cell>
          <cell r="L141">
            <v>0.14000000000000001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0.56000000000000005</v>
          </cell>
          <cell r="F144">
            <v>0.56000000000000005</v>
          </cell>
          <cell r="G144">
            <v>0.56000000000000005</v>
          </cell>
          <cell r="H144">
            <v>0</v>
          </cell>
          <cell r="I144">
            <v>0.56000000000000005</v>
          </cell>
          <cell r="J144">
            <v>0</v>
          </cell>
          <cell r="K144">
            <v>0.56000000000000005</v>
          </cell>
          <cell r="L144">
            <v>0.56000000000000005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7.0000000000000007E-2</v>
          </cell>
          <cell r="F153">
            <v>7.0000000000000007E-2</v>
          </cell>
          <cell r="G153">
            <v>7.0000000000000007E-2</v>
          </cell>
          <cell r="H153">
            <v>7.0000000000000007E-2</v>
          </cell>
          <cell r="I153">
            <v>0.08</v>
          </cell>
          <cell r="J153">
            <v>7.0000000000000007E-2</v>
          </cell>
          <cell r="K153">
            <v>7.0000000000000007E-2</v>
          </cell>
          <cell r="L153">
            <v>7.0000000000000007E-2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0.55000000000000004</v>
          </cell>
          <cell r="F173">
            <v>0.55000000000000004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0.55000000000000004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0.57999999999999996</v>
          </cell>
          <cell r="F182">
            <v>0.57999999999999996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0.57999999999999996</v>
          </cell>
          <cell r="L182">
            <v>0.57999999999999996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0.57999999999999996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0.14000000000000001</v>
          </cell>
          <cell r="F189">
            <v>0.14000000000000001</v>
          </cell>
          <cell r="G189">
            <v>0.14000000000000001</v>
          </cell>
          <cell r="H189">
            <v>0.14000000000000001</v>
          </cell>
          <cell r="I189">
            <v>0.14000000000000001</v>
          </cell>
          <cell r="J189">
            <v>0.28000000000000003</v>
          </cell>
          <cell r="K189">
            <v>0.14000000000000001</v>
          </cell>
          <cell r="L189">
            <v>0.14000000000000001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0.56000000000000005</v>
          </cell>
          <cell r="F192">
            <v>0.56000000000000005</v>
          </cell>
          <cell r="G192">
            <v>0.56000000000000005</v>
          </cell>
          <cell r="H192">
            <v>0</v>
          </cell>
          <cell r="I192">
            <v>0.56000000000000005</v>
          </cell>
          <cell r="J192">
            <v>0</v>
          </cell>
          <cell r="K192">
            <v>0.56000000000000005</v>
          </cell>
          <cell r="L192">
            <v>0.56000000000000005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0.57999999999999996</v>
          </cell>
          <cell r="G197">
            <v>0.68</v>
          </cell>
          <cell r="H197">
            <v>0</v>
          </cell>
          <cell r="I197">
            <v>0.55000000000000004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7.0000000000000007E-2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1.1599999999999999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0.56000000000000005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 refreshError="1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0.14000000000000001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0.14000000000000001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7.0000000000000007E-2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7.0000000000000007E-2</v>
          </cell>
          <cell r="K20">
            <v>7.0000000000000007E-2</v>
          </cell>
          <cell r="L20">
            <v>7.0000000000000007E-2</v>
          </cell>
          <cell r="M20">
            <v>0.1</v>
          </cell>
          <cell r="N20">
            <v>0.05</v>
          </cell>
          <cell r="O20">
            <v>7.0000000000000007E-2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7.0000000000000007E-2</v>
          </cell>
          <cell r="F21">
            <v>7.0000000000000007E-2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1.1000000000000001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7.0000000000000007E-2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7.0000000000000007E-2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0.14000000000000001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7.0000000000000007E-2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7.0000000000000007E-2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0.14000000000000001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7.0000000000000007E-2</v>
          </cell>
          <cell r="P32">
            <v>7.0000000000000007E-2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0.14000000000000001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7.0000000000000007E-2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7.0000000000000007E-2</v>
          </cell>
          <cell r="K35">
            <v>7.0000000000000007E-2</v>
          </cell>
          <cell r="L35">
            <v>7.0000000000000007E-2</v>
          </cell>
          <cell r="M35">
            <v>0.1</v>
          </cell>
          <cell r="N35">
            <v>0.05</v>
          </cell>
          <cell r="O35">
            <v>7.0000000000000007E-2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7.0000000000000007E-2</v>
          </cell>
          <cell r="F36">
            <v>7.0000000000000007E-2</v>
          </cell>
          <cell r="G36">
            <v>0.08</v>
          </cell>
          <cell r="H36">
            <v>0.08</v>
          </cell>
          <cell r="I36">
            <v>0.08</v>
          </cell>
          <cell r="J36">
            <v>7.0000000000000007E-2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7.0000000000000007E-2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7.0000000000000007E-2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0.14000000000000001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7.0000000000000007E-2</v>
          </cell>
          <cell r="P45">
            <v>7.0000000000000007E-2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7.0000000000000007E-2</v>
          </cell>
          <cell r="P46">
            <v>7.0000000000000007E-2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0.14000000000000001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7.0000000000000007E-2</v>
          </cell>
          <cell r="P47">
            <v>7.0000000000000007E-2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0.14000000000000001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7.0000000000000007E-2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7.0000000000000007E-2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7.0000000000000007E-2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7.0000000000000007E-2</v>
          </cell>
          <cell r="F51">
            <v>7.0000000000000007E-2</v>
          </cell>
          <cell r="G51">
            <v>0.08</v>
          </cell>
          <cell r="H51">
            <v>0.08</v>
          </cell>
          <cell r="I51">
            <v>0.08</v>
          </cell>
          <cell r="J51">
            <v>7.0000000000000007E-2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7.0000000000000007E-2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7.0000000000000007E-2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0.14000000000000001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7.0000000000000007E-2</v>
          </cell>
          <cell r="P60">
            <v>7.0000000000000007E-2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7.0000000000000007E-2</v>
          </cell>
          <cell r="P61">
            <v>7.0000000000000007E-2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0.14000000000000001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7.0000000000000007E-2</v>
          </cell>
          <cell r="P62">
            <v>7.0000000000000007E-2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0.28999999999999998</v>
          </cell>
          <cell r="H64">
            <v>0.28999999999999998</v>
          </cell>
          <cell r="I64">
            <v>0.28999999999999998</v>
          </cell>
          <cell r="J64">
            <v>0.14000000000000001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7.0000000000000007E-2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7.0000000000000007E-2</v>
          </cell>
          <cell r="K65">
            <v>7.0000000000000007E-2</v>
          </cell>
          <cell r="L65">
            <v>7.0000000000000007E-2</v>
          </cell>
          <cell r="M65">
            <v>0.1</v>
          </cell>
          <cell r="N65">
            <v>0.05</v>
          </cell>
          <cell r="O65">
            <v>7.0000000000000007E-2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7.0000000000000007E-2</v>
          </cell>
          <cell r="F66">
            <v>7.0000000000000007E-2</v>
          </cell>
          <cell r="G66">
            <v>0.08</v>
          </cell>
          <cell r="H66">
            <v>0.08</v>
          </cell>
          <cell r="I66">
            <v>0.08</v>
          </cell>
          <cell r="J66">
            <v>7.0000000000000007E-2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7.0000000000000007E-2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7.0000000000000007E-2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0.14000000000000001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7.0000000000000007E-2</v>
          </cell>
          <cell r="P75">
            <v>7.0000000000000007E-2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7.0000000000000007E-2</v>
          </cell>
          <cell r="P76">
            <v>7.0000000000000007E-2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0.14000000000000001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7.0000000000000007E-2</v>
          </cell>
          <cell r="P77">
            <v>7.0000000000000007E-2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0.14000000000000001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7.0000000000000007E-2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7.0000000000000007E-2</v>
          </cell>
          <cell r="K80">
            <v>7.0000000000000007E-2</v>
          </cell>
          <cell r="L80">
            <v>7.0000000000000007E-2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7.0000000000000007E-2</v>
          </cell>
          <cell r="F81">
            <v>7.0000000000000007E-2</v>
          </cell>
          <cell r="G81">
            <v>0.09</v>
          </cell>
          <cell r="H81">
            <v>0.09</v>
          </cell>
          <cell r="I81">
            <v>0.09</v>
          </cell>
          <cell r="J81">
            <v>7.0000000000000007E-2</v>
          </cell>
          <cell r="K81">
            <v>0.05</v>
          </cell>
          <cell r="L81">
            <v>0.05</v>
          </cell>
          <cell r="M81">
            <v>0.17</v>
          </cell>
          <cell r="N81">
            <v>7.0000000000000007E-2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1.1599999999999999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7.0000000000000007E-2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7.0000000000000007E-2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0.14000000000000001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7.0000000000000007E-2</v>
          </cell>
          <cell r="P90">
            <v>7.0000000000000007E-2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7.0000000000000007E-2</v>
          </cell>
          <cell r="P91">
            <v>7.0000000000000007E-2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0.14000000000000001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7.0000000000000007E-2</v>
          </cell>
          <cell r="P92">
            <v>7.0000000000000007E-2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0.14000000000000001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7.0000000000000007E-2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7.0000000000000007E-2</v>
          </cell>
          <cell r="K95">
            <v>7.0000000000000007E-2</v>
          </cell>
          <cell r="L95">
            <v>7.0000000000000007E-2</v>
          </cell>
          <cell r="M95">
            <v>0.1</v>
          </cell>
          <cell r="N95">
            <v>0.05</v>
          </cell>
          <cell r="O95">
            <v>7.0000000000000007E-2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7.0000000000000007E-2</v>
          </cell>
          <cell r="F96">
            <v>7.0000000000000007E-2</v>
          </cell>
          <cell r="G96">
            <v>0.08</v>
          </cell>
          <cell r="H96">
            <v>0.08</v>
          </cell>
          <cell r="I96">
            <v>0.08</v>
          </cell>
          <cell r="J96">
            <v>7.0000000000000007E-2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0.28000000000000003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7.0000000000000007E-2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7.0000000000000007E-2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0.14000000000000001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7.0000000000000007E-2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7.0000000000000007E-2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0.14000000000000001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7.0000000000000007E-2</v>
          </cell>
          <cell r="P107">
            <v>7.0000000000000007E-2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0.28000000000000003</v>
          </cell>
          <cell r="H109">
            <v>0.2</v>
          </cell>
          <cell r="I109">
            <v>0.18</v>
          </cell>
          <cell r="J109">
            <v>0.14000000000000001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7.0000000000000007E-2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7.0000000000000007E-2</v>
          </cell>
          <cell r="K110">
            <v>7.0000000000000007E-2</v>
          </cell>
          <cell r="L110">
            <v>7.0000000000000007E-2</v>
          </cell>
          <cell r="M110">
            <v>0.3</v>
          </cell>
          <cell r="N110">
            <v>0.05</v>
          </cell>
          <cell r="O110">
            <v>7.0000000000000007E-2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7.0000000000000007E-2</v>
          </cell>
          <cell r="F111">
            <v>7.0000000000000007E-2</v>
          </cell>
          <cell r="G111">
            <v>0.08</v>
          </cell>
          <cell r="H111">
            <v>0.08</v>
          </cell>
          <cell r="I111">
            <v>0.08</v>
          </cell>
          <cell r="J111">
            <v>7.0000000000000007E-2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7.0000000000000007E-2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7.0000000000000007E-2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0.14000000000000001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7.0000000000000007E-2</v>
          </cell>
          <cell r="P120">
            <v>7.0000000000000007E-2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7.0000000000000007E-2</v>
          </cell>
          <cell r="P121">
            <v>7.0000000000000007E-2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0.14000000000000001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7.0000000000000007E-2</v>
          </cell>
          <cell r="P122">
            <v>7.0000000000000007E-2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7.0000000000000007E-2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7.0000000000000007E-2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7.0000000000000007E-2</v>
          </cell>
          <cell r="K125">
            <v>7.0000000000000007E-2</v>
          </cell>
          <cell r="L125">
            <v>7.0000000000000007E-2</v>
          </cell>
          <cell r="M125">
            <v>0.1</v>
          </cell>
          <cell r="N125">
            <v>0.05</v>
          </cell>
          <cell r="O125">
            <v>7.0000000000000007E-2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7.0000000000000007E-2</v>
          </cell>
          <cell r="G126">
            <v>0.08</v>
          </cell>
          <cell r="H126">
            <v>0.08</v>
          </cell>
          <cell r="I126">
            <v>0.08</v>
          </cell>
          <cell r="J126">
            <v>7.0000000000000007E-2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7.0000000000000007E-2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7.0000000000000007E-2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0.14000000000000001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7.0000000000000007E-2</v>
          </cell>
          <cell r="P135">
            <v>7.0000000000000007E-2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7.0000000000000007E-2</v>
          </cell>
          <cell r="P136">
            <v>7.0000000000000007E-2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0.14000000000000001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7.0000000000000007E-2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0.14000000000000001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7.0000000000000007E-2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7.0000000000000007E-2</v>
          </cell>
          <cell r="K140">
            <v>7.0000000000000007E-2</v>
          </cell>
          <cell r="L140">
            <v>7.0000000000000007E-2</v>
          </cell>
          <cell r="M140">
            <v>0.1</v>
          </cell>
          <cell r="N140">
            <v>0.05</v>
          </cell>
          <cell r="O140">
            <v>7.0000000000000007E-2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7.0000000000000007E-2</v>
          </cell>
          <cell r="F141">
            <v>7.0000000000000007E-2</v>
          </cell>
          <cell r="G141">
            <v>0.08</v>
          </cell>
          <cell r="H141">
            <v>0.08</v>
          </cell>
          <cell r="I141">
            <v>0.08</v>
          </cell>
          <cell r="J141">
            <v>7.0000000000000007E-2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7.0000000000000007E-2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7.0000000000000007E-2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0.14000000000000001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7.0000000000000007E-2</v>
          </cell>
          <cell r="P150">
            <v>7.0000000000000007E-2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7.0000000000000007E-2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0.14000000000000001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7.0000000000000007E-2</v>
          </cell>
          <cell r="P152">
            <v>7.0000000000000007E-2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0.14000000000000001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7.0000000000000007E-2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7.0000000000000007E-2</v>
          </cell>
          <cell r="K155">
            <v>7.0000000000000007E-2</v>
          </cell>
          <cell r="L155">
            <v>7.0000000000000007E-2</v>
          </cell>
          <cell r="M155">
            <v>0.1</v>
          </cell>
          <cell r="N155">
            <v>0.05</v>
          </cell>
          <cell r="O155">
            <v>7.0000000000000007E-2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7.0000000000000007E-2</v>
          </cell>
          <cell r="F156">
            <v>7.0000000000000007E-2</v>
          </cell>
          <cell r="G156">
            <v>0.08</v>
          </cell>
          <cell r="H156">
            <v>0.08</v>
          </cell>
          <cell r="I156">
            <v>0.08</v>
          </cell>
          <cell r="J156">
            <v>7.0000000000000007E-2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7.0000000000000007E-2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7.0000000000000007E-2</v>
          </cell>
          <cell r="K162">
            <v>0.05</v>
          </cell>
          <cell r="L162">
            <v>0.05</v>
          </cell>
          <cell r="M162">
            <v>0.16</v>
          </cell>
          <cell r="N162">
            <v>1.1599999999999999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0.14000000000000001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7.0000000000000007E-2</v>
          </cell>
          <cell r="P165">
            <v>7.0000000000000007E-2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7.0000000000000007E-2</v>
          </cell>
          <cell r="P166">
            <v>7.0000000000000007E-2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0.14000000000000001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7.0000000000000007E-2</v>
          </cell>
          <cell r="P167">
            <v>7.0000000000000007E-2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0.28000000000000003</v>
          </cell>
          <cell r="H169">
            <v>0.28000000000000003</v>
          </cell>
          <cell r="I169">
            <v>0.28000000000000003</v>
          </cell>
          <cell r="J169">
            <v>0.14000000000000001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7.0000000000000007E-2</v>
          </cell>
          <cell r="P169">
            <v>0.14000000000000001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7.0000000000000007E-2</v>
          </cell>
          <cell r="K170">
            <v>7.0000000000000007E-2</v>
          </cell>
          <cell r="L170">
            <v>7.0000000000000007E-2</v>
          </cell>
          <cell r="M170">
            <v>0.1</v>
          </cell>
          <cell r="N170">
            <v>0.05</v>
          </cell>
          <cell r="O170">
            <v>7.0000000000000007E-2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7.0000000000000007E-2</v>
          </cell>
          <cell r="F171">
            <v>7.0000000000000007E-2</v>
          </cell>
          <cell r="G171">
            <v>0.08</v>
          </cell>
          <cell r="H171">
            <v>0.08</v>
          </cell>
          <cell r="I171">
            <v>0.08</v>
          </cell>
          <cell r="J171">
            <v>7.0000000000000007E-2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7.0000000000000007E-2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7.0000000000000007E-2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0.14000000000000001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7.0000000000000007E-2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7.0000000000000007E-2</v>
          </cell>
          <cell r="P181">
            <v>7.0000000000000007E-2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0.14000000000000001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7.0000000000000007E-2</v>
          </cell>
          <cell r="P182">
            <v>7.0000000000000007E-2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0.14000000000000001</v>
          </cell>
          <cell r="K184">
            <v>0.13</v>
          </cell>
          <cell r="L184">
            <v>0.13</v>
          </cell>
          <cell r="M184">
            <v>0.2</v>
          </cell>
          <cell r="N184">
            <v>1.1299999999999999</v>
          </cell>
          <cell r="O184">
            <v>7.0000000000000007E-2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7.0000000000000007E-2</v>
          </cell>
          <cell r="K185">
            <v>7.0000000000000007E-2</v>
          </cell>
          <cell r="L185">
            <v>7.0000000000000007E-2</v>
          </cell>
          <cell r="M185">
            <v>0.1</v>
          </cell>
          <cell r="N185">
            <v>0.1</v>
          </cell>
          <cell r="O185">
            <v>7.0000000000000007E-2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7.0000000000000007E-2</v>
          </cell>
          <cell r="F186">
            <v>7.0000000000000007E-2</v>
          </cell>
          <cell r="G186">
            <v>0.08</v>
          </cell>
          <cell r="H186">
            <v>0.08</v>
          </cell>
          <cell r="I186">
            <v>0.08</v>
          </cell>
          <cell r="J186">
            <v>7.0000000000000007E-2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7.0000000000000007E-2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7.0000000000000007E-2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0.14000000000000001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7.0000000000000007E-2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7.0000000000000007E-2</v>
          </cell>
          <cell r="P196">
            <v>7.0000000000000007E-2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0.14000000000000001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7.0000000000000007E-2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0.14000000000000001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7.0000000000000007E-2</v>
          </cell>
          <cell r="K200">
            <v>7.0000000000000007E-2</v>
          </cell>
          <cell r="L200">
            <v>7.0000000000000007E-2</v>
          </cell>
          <cell r="M200">
            <v>0.1</v>
          </cell>
          <cell r="N200">
            <v>0.05</v>
          </cell>
          <cell r="O200">
            <v>7.0000000000000007E-2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7.0000000000000007E-2</v>
          </cell>
          <cell r="F201">
            <v>7.0000000000000007E-2</v>
          </cell>
          <cell r="G201">
            <v>0.1</v>
          </cell>
          <cell r="H201">
            <v>0.08</v>
          </cell>
          <cell r="I201">
            <v>0.08</v>
          </cell>
          <cell r="J201">
            <v>7.0000000000000007E-2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7.0000000000000007E-2</v>
          </cell>
          <cell r="K205">
            <v>0.05</v>
          </cell>
          <cell r="L205">
            <v>0.05</v>
          </cell>
          <cell r="M205">
            <v>0.16</v>
          </cell>
          <cell r="N205">
            <v>1.1000000000000001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7.0000000000000007E-2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0.14000000000000001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7.0000000000000007E-2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7.0000000000000007E-2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0.14000000000000001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7.0000000000000007E-2</v>
          </cell>
          <cell r="P212">
            <v>7.0000000000000007E-2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0.14000000000000001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7.0000000000000007E-2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7.0000000000000007E-2</v>
          </cell>
          <cell r="K215">
            <v>7.0000000000000007E-2</v>
          </cell>
          <cell r="L215">
            <v>7.0000000000000007E-2</v>
          </cell>
          <cell r="M215">
            <v>0.1</v>
          </cell>
          <cell r="N215">
            <v>0.05</v>
          </cell>
          <cell r="O215">
            <v>7.0000000000000007E-2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7.0000000000000007E-2</v>
          </cell>
          <cell r="F216">
            <v>7.0000000000000007E-2</v>
          </cell>
          <cell r="G216">
            <v>0.08</v>
          </cell>
          <cell r="H216">
            <v>0.08</v>
          </cell>
          <cell r="I216">
            <v>0.08</v>
          </cell>
          <cell r="J216">
            <v>7.0000000000000007E-2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1.1399999999999999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7.0000000000000007E-2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7.0000000000000007E-2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7.0000000000000007E-2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7.0000000000000007E-2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0.14000000000000001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7.0000000000000007E-2</v>
          </cell>
          <cell r="P227">
            <v>7.0000000000000007E-2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0.14000000000000001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7.0000000000000007E-2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7.0000000000000007E-2</v>
          </cell>
          <cell r="K230">
            <v>7.0000000000000007E-2</v>
          </cell>
          <cell r="L230">
            <v>7.0000000000000007E-2</v>
          </cell>
          <cell r="M230">
            <v>0.1</v>
          </cell>
          <cell r="N230">
            <v>0.05</v>
          </cell>
          <cell r="O230">
            <v>7.0000000000000007E-2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7.0000000000000007E-2</v>
          </cell>
          <cell r="F231">
            <v>7.0000000000000007E-2</v>
          </cell>
          <cell r="G231">
            <v>0.08</v>
          </cell>
          <cell r="H231">
            <v>0.08</v>
          </cell>
          <cell r="I231">
            <v>0.08</v>
          </cell>
          <cell r="J231">
            <v>7.0000000000000007E-2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7.0000000000000007E-2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7.0000000000000007E-2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0.14000000000000001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7.0000000000000007E-2</v>
          </cell>
          <cell r="P240">
            <v>7.0000000000000007E-2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7.0000000000000007E-2</v>
          </cell>
          <cell r="P241">
            <v>7.0000000000000007E-2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0.14000000000000001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7.0000000000000007E-2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0.14000000000000001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7.0000000000000007E-2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7.0000000000000007E-2</v>
          </cell>
          <cell r="K245">
            <v>7.0000000000000007E-2</v>
          </cell>
          <cell r="L245">
            <v>7.0000000000000007E-2</v>
          </cell>
          <cell r="M245">
            <v>0.1</v>
          </cell>
          <cell r="N245">
            <v>0.05</v>
          </cell>
          <cell r="O245">
            <v>7.0000000000000007E-2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7.0000000000000007E-2</v>
          </cell>
          <cell r="F246">
            <v>7.0000000000000007E-2</v>
          </cell>
          <cell r="G246">
            <v>0.08</v>
          </cell>
          <cell r="H246">
            <v>0.08</v>
          </cell>
          <cell r="I246">
            <v>0.08</v>
          </cell>
          <cell r="J246">
            <v>7.0000000000000007E-2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7.0000000000000007E-2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7.0000000000000007E-2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0.14000000000000001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7.0000000000000007E-2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7.0000000000000007E-2</v>
          </cell>
          <cell r="P256">
            <v>0.09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3"/>
  </sheetPr>
  <dimension ref="A1:AI94"/>
  <sheetViews>
    <sheetView zoomScale="80" zoomScaleNormal="80" workbookViewId="0">
      <selection activeCell="H17" sqref="H17"/>
    </sheetView>
  </sheetViews>
  <sheetFormatPr defaultColWidth="11.42578125" defaultRowHeight="12.75" x14ac:dyDescent="0.2"/>
  <cols>
    <col min="1" max="1" width="11.85546875" customWidth="1"/>
    <col min="2" max="2" width="9.5703125" customWidth="1"/>
    <col min="3" max="3" width="10.42578125" customWidth="1"/>
    <col min="4" max="8" width="9.5703125" customWidth="1"/>
    <col min="9" max="9" width="12" bestFit="1" customWidth="1"/>
    <col min="10" max="10" width="9.5703125" customWidth="1"/>
    <col min="11" max="11" width="4.85546875" customWidth="1"/>
    <col min="12" max="13" width="6.5703125" customWidth="1"/>
    <col min="14" max="14" width="9.5703125" customWidth="1"/>
    <col min="15" max="15" width="14.85546875" customWidth="1"/>
    <col min="16" max="17" width="13.7109375" bestFit="1" customWidth="1"/>
    <col min="18" max="19" width="13" bestFit="1" customWidth="1"/>
    <col min="20" max="20" width="13.7109375" bestFit="1" customWidth="1"/>
    <col min="21" max="21" width="13.7109375" customWidth="1"/>
    <col min="22" max="22" width="13.7109375" bestFit="1" customWidth="1"/>
    <col min="23" max="23" width="9.5703125" customWidth="1"/>
    <col min="24" max="24" width="13.7109375" bestFit="1" customWidth="1"/>
    <col min="25" max="25" width="13.7109375" customWidth="1"/>
    <col min="26" max="28" width="5.85546875" customWidth="1"/>
    <col min="33" max="34" width="5.5703125" customWidth="1"/>
  </cols>
  <sheetData>
    <row r="1" spans="1:5" s="1" customFormat="1" x14ac:dyDescent="0.2">
      <c r="B1" s="6" t="s">
        <v>61</v>
      </c>
    </row>
    <row r="2" spans="1:5" s="1" customFormat="1" x14ac:dyDescent="0.2">
      <c r="B2" s="1" t="s">
        <v>1</v>
      </c>
    </row>
    <row r="3" spans="1:5" ht="13.5" thickBot="1" x14ac:dyDescent="0.25"/>
    <row r="4" spans="1:5" ht="13.5" thickBot="1" x14ac:dyDescent="0.25">
      <c r="A4" s="2" t="s">
        <v>2</v>
      </c>
      <c r="B4" s="2"/>
      <c r="C4" s="2"/>
      <c r="D4" s="2"/>
    </row>
    <row r="5" spans="1:5" ht="13.5" thickBot="1" x14ac:dyDescent="0.25">
      <c r="A5" s="2" t="s">
        <v>3</v>
      </c>
      <c r="B5" s="2"/>
      <c r="C5" s="2"/>
      <c r="D5" s="2"/>
    </row>
    <row r="6" spans="1:5" ht="13.5" thickBot="1" x14ac:dyDescent="0.25">
      <c r="A6" s="2" t="s">
        <v>4</v>
      </c>
      <c r="B6" s="2" t="s">
        <v>55</v>
      </c>
      <c r="C6" s="2" t="s">
        <v>56</v>
      </c>
      <c r="D6" s="2" t="s">
        <v>60</v>
      </c>
      <c r="E6" t="s">
        <v>25</v>
      </c>
    </row>
    <row r="7" spans="1:5" ht="13.5" thickBot="1" x14ac:dyDescent="0.25">
      <c r="A7" s="3" t="s">
        <v>6</v>
      </c>
      <c r="B7" s="14">
        <f t="shared" ref="B7:D10" si="0">(B37)</f>
        <v>-0.13352375063088329</v>
      </c>
      <c r="C7" s="14">
        <f t="shared" si="0"/>
        <v>-0.10317758708053015</v>
      </c>
      <c r="D7" s="14">
        <f t="shared" si="0"/>
        <v>-7.0076014816854992E-2</v>
      </c>
      <c r="E7" t="s">
        <v>20</v>
      </c>
    </row>
    <row r="8" spans="1:5" ht="13.5" thickBot="1" x14ac:dyDescent="0.25">
      <c r="A8" s="3" t="s">
        <v>7</v>
      </c>
      <c r="B8" s="15">
        <f t="shared" si="0"/>
        <v>-0.16338672603338233</v>
      </c>
      <c r="C8" s="15">
        <f t="shared" si="0"/>
        <v>-0.11290584691743744</v>
      </c>
      <c r="D8" s="15">
        <f t="shared" si="0"/>
        <v>-8.0046279372346762E-2</v>
      </c>
      <c r="E8" t="s">
        <v>18</v>
      </c>
    </row>
    <row r="9" spans="1:5" ht="13.5" thickBot="1" x14ac:dyDescent="0.25">
      <c r="A9" s="3" t="s">
        <v>15</v>
      </c>
      <c r="B9" s="14">
        <f t="shared" si="0"/>
        <v>-0.35823742419502225</v>
      </c>
      <c r="C9" s="14">
        <f t="shared" si="0"/>
        <v>-0.19807970384909979</v>
      </c>
      <c r="D9" s="14">
        <f t="shared" si="0"/>
        <v>-0.15495068167760695</v>
      </c>
      <c r="E9" t="s">
        <v>19</v>
      </c>
    </row>
    <row r="10" spans="1:5" ht="13.5" thickBot="1" x14ac:dyDescent="0.25">
      <c r="A10" s="3" t="s">
        <v>0</v>
      </c>
      <c r="B10" s="15">
        <f t="shared" si="0"/>
        <v>0.20823419532819165</v>
      </c>
      <c r="C10" s="15">
        <f t="shared" si="0"/>
        <v>-3.2045263725216322E-2</v>
      </c>
      <c r="D10" s="15">
        <f t="shared" si="0"/>
        <v>-2.7507509697384469E-2</v>
      </c>
      <c r="E10" t="s">
        <v>21</v>
      </c>
    </row>
    <row r="11" spans="1:5" ht="13.5" thickBot="1" x14ac:dyDescent="0.25">
      <c r="A11" s="3" t="s">
        <v>8</v>
      </c>
      <c r="B11" s="16">
        <f t="shared" ref="B11:D12" si="1">(B42)</f>
        <v>-0.17573443223893548</v>
      </c>
      <c r="C11" s="16">
        <f t="shared" si="1"/>
        <v>-8.0758277935024658E-2</v>
      </c>
      <c r="D11" s="16">
        <f t="shared" si="1"/>
        <v>-4.5575405086244136E-2</v>
      </c>
      <c r="E11" t="s">
        <v>22</v>
      </c>
    </row>
    <row r="12" spans="1:5" ht="13.5" thickBot="1" x14ac:dyDescent="0.25">
      <c r="A12" s="3" t="s">
        <v>9</v>
      </c>
      <c r="B12" s="15">
        <f t="shared" si="1"/>
        <v>-0.13629360316865347</v>
      </c>
      <c r="C12" s="15">
        <f t="shared" si="1"/>
        <v>-9.4851672007196575E-2</v>
      </c>
      <c r="D12" s="15">
        <f t="shared" si="1"/>
        <v>-2.7485127110689067E-2</v>
      </c>
      <c r="E12" t="s">
        <v>23</v>
      </c>
    </row>
    <row r="13" spans="1:5" ht="13.5" thickBot="1" x14ac:dyDescent="0.25">
      <c r="A13" s="3" t="s">
        <v>16</v>
      </c>
      <c r="B13" s="14">
        <f t="shared" ref="B13:D18" si="2">(B45)</f>
        <v>-0.47196782673338666</v>
      </c>
      <c r="C13" s="14">
        <f t="shared" si="2"/>
        <v>-0.13872380403870554</v>
      </c>
      <c r="D13" s="14">
        <f t="shared" si="2"/>
        <v>-5.4502212277948825E-2</v>
      </c>
      <c r="E13" t="s">
        <v>24</v>
      </c>
    </row>
    <row r="14" spans="1:5" ht="13.5" thickBot="1" x14ac:dyDescent="0.25">
      <c r="A14" s="3" t="s">
        <v>10</v>
      </c>
      <c r="B14" s="15">
        <f t="shared" si="2"/>
        <v>-0.3075614456537642</v>
      </c>
      <c r="C14" s="15">
        <f t="shared" si="2"/>
        <v>-0.20361216985530695</v>
      </c>
      <c r="D14" s="15">
        <f t="shared" si="2"/>
        <v>-0.17068004567760453</v>
      </c>
      <c r="E14" s="5">
        <v>2</v>
      </c>
    </row>
    <row r="15" spans="1:5" ht="13.5" thickBot="1" x14ac:dyDescent="0.25">
      <c r="A15" s="3" t="s">
        <v>17</v>
      </c>
      <c r="B15" s="14">
        <f t="shared" si="2"/>
        <v>-0.32547121961344005</v>
      </c>
      <c r="C15" s="14">
        <f t="shared" si="2"/>
        <v>-0.10465337604622671</v>
      </c>
      <c r="D15" s="14">
        <f t="shared" si="2"/>
        <v>-4.7345616911713129E-2</v>
      </c>
      <c r="E15" s="5">
        <v>3</v>
      </c>
    </row>
    <row r="16" spans="1:5" ht="13.5" thickBot="1" x14ac:dyDescent="0.25">
      <c r="A16" s="3" t="s">
        <v>11</v>
      </c>
      <c r="B16" s="15">
        <f t="shared" si="2"/>
        <v>-0.22019217436193605</v>
      </c>
      <c r="C16" s="15">
        <f t="shared" si="2"/>
        <v>-2.8442636219871975E-2</v>
      </c>
      <c r="D16" s="15">
        <f t="shared" si="2"/>
        <v>-2.2118431597596966E-2</v>
      </c>
      <c r="E16" s="5">
        <v>4</v>
      </c>
    </row>
    <row r="17" spans="1:14" ht="13.5" thickBot="1" x14ac:dyDescent="0.25">
      <c r="A17" s="3" t="s">
        <v>14</v>
      </c>
      <c r="B17" s="16">
        <f t="shared" si="2"/>
        <v>0.25395963593869908</v>
      </c>
      <c r="C17" s="16">
        <f t="shared" si="2"/>
        <v>0.13555795185440256</v>
      </c>
      <c r="D17" s="16">
        <f t="shared" si="2"/>
        <v>5.7197355924698989E-2</v>
      </c>
      <c r="E17" s="5">
        <v>5</v>
      </c>
    </row>
    <row r="18" spans="1:14" ht="13.5" thickBot="1" x14ac:dyDescent="0.25">
      <c r="A18" s="3" t="s">
        <v>12</v>
      </c>
      <c r="B18" s="15">
        <f t="shared" si="2"/>
        <v>-0.31611691457703373</v>
      </c>
      <c r="C18" s="15">
        <f t="shared" si="2"/>
        <v>-7.6597515125289561E-2</v>
      </c>
      <c r="D18" s="15">
        <f t="shared" si="2"/>
        <v>-1.8944669005120152E-2</v>
      </c>
      <c r="E18" s="5">
        <v>6</v>
      </c>
    </row>
    <row r="19" spans="1:14" ht="13.5" thickBot="1" x14ac:dyDescent="0.25">
      <c r="A19" s="3" t="s">
        <v>5</v>
      </c>
      <c r="B19" s="14">
        <f>B51</f>
        <v>0.62723742741881949</v>
      </c>
      <c r="C19" s="14">
        <f>C51</f>
        <v>-1.3935328838785455E-2</v>
      </c>
      <c r="D19" s="14">
        <f>D51</f>
        <v>-8.5572408246332499E-2</v>
      </c>
      <c r="E19" s="13" t="s">
        <v>5</v>
      </c>
    </row>
    <row r="20" spans="1:14" ht="13.5" thickBot="1" x14ac:dyDescent="0.25">
      <c r="A20" s="3" t="s">
        <v>13</v>
      </c>
      <c r="B20" s="17">
        <f>(B36)</f>
        <v>-0.17432583817045944</v>
      </c>
      <c r="C20" s="17">
        <f>(C36)</f>
        <v>-0.10375850059994762</v>
      </c>
      <c r="D20" s="17">
        <f>(D36)</f>
        <v>-7.134693882838572E-2</v>
      </c>
      <c r="E20" s="13" t="s">
        <v>46</v>
      </c>
    </row>
    <row r="23" spans="1:14" x14ac:dyDescent="0.2">
      <c r="B23" s="4"/>
    </row>
    <row r="24" spans="1:14" x14ac:dyDescent="0.2">
      <c r="B24" s="4"/>
    </row>
    <row r="25" spans="1:14" x14ac:dyDescent="0.2">
      <c r="B25" s="4"/>
    </row>
    <row r="26" spans="1:14" x14ac:dyDescent="0.2">
      <c r="B26" s="4"/>
    </row>
    <row r="27" spans="1:14" x14ac:dyDescent="0.2">
      <c r="B27" s="4"/>
    </row>
    <row r="28" spans="1:14" x14ac:dyDescent="0.2">
      <c r="B28" s="4"/>
    </row>
    <row r="29" spans="1:14" x14ac:dyDescent="0.2">
      <c r="A29" s="21" t="s">
        <v>53</v>
      </c>
      <c r="B29" s="21"/>
      <c r="C29" s="19"/>
      <c r="D29" s="19"/>
    </row>
    <row r="30" spans="1:14" x14ac:dyDescent="0.2">
      <c r="A30" s="21" t="s">
        <v>39</v>
      </c>
      <c r="B30" s="21"/>
      <c r="C30" s="19"/>
      <c r="D30" s="19"/>
    </row>
    <row r="31" spans="1:14" x14ac:dyDescent="0.2">
      <c r="A31" s="21" t="s">
        <v>40</v>
      </c>
      <c r="B31" s="21"/>
      <c r="C31" s="19"/>
      <c r="D31" s="19"/>
    </row>
    <row r="32" spans="1:14" x14ac:dyDescent="0.2">
      <c r="A32" s="21"/>
      <c r="B32" s="22">
        <v>2009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0" t="s">
        <v>38</v>
      </c>
      <c r="N32" s="19"/>
    </row>
    <row r="33" spans="1:35" x14ac:dyDescent="0.2">
      <c r="A33" s="21" t="s">
        <v>41</v>
      </c>
      <c r="B33" s="21">
        <v>-0.127</v>
      </c>
      <c r="C33" s="19"/>
      <c r="D33" s="19"/>
      <c r="I33" s="19"/>
      <c r="J33" s="19"/>
      <c r="K33" s="19"/>
      <c r="L33" s="19"/>
      <c r="M33" s="19"/>
      <c r="N33" s="59" t="s">
        <v>57</v>
      </c>
      <c r="O33" s="59"/>
      <c r="P33" s="59"/>
      <c r="Q33" s="59"/>
      <c r="R33" s="59"/>
      <c r="S33" s="59"/>
      <c r="T33" s="59"/>
      <c r="U33" s="29"/>
      <c r="V33" s="58" t="s">
        <v>59</v>
      </c>
      <c r="W33" s="58"/>
      <c r="X33" s="58"/>
      <c r="Y33" s="58"/>
      <c r="Z33" s="58"/>
      <c r="AA33" s="58"/>
      <c r="AB33" s="58"/>
      <c r="AC33" s="57" t="s">
        <v>58</v>
      </c>
      <c r="AD33" s="57"/>
      <c r="AE33" s="57"/>
      <c r="AF33" s="57"/>
      <c r="AG33" s="57"/>
      <c r="AH33" s="57"/>
      <c r="AI33" s="57"/>
    </row>
    <row r="34" spans="1:35" x14ac:dyDescent="0.2">
      <c r="D34" s="19"/>
      <c r="I34" s="19"/>
      <c r="J34" s="19"/>
      <c r="K34" s="19"/>
      <c r="L34" s="19"/>
      <c r="N34">
        <v>1990</v>
      </c>
      <c r="O34">
        <v>2005</v>
      </c>
      <c r="P34">
        <v>2008</v>
      </c>
      <c r="Q34">
        <v>2009</v>
      </c>
      <c r="R34" s="27" t="s">
        <v>55</v>
      </c>
      <c r="S34" s="27" t="s">
        <v>56</v>
      </c>
      <c r="T34" s="27" t="s">
        <v>60</v>
      </c>
      <c r="U34" s="27" t="s">
        <v>66</v>
      </c>
      <c r="V34">
        <v>1990</v>
      </c>
      <c r="W34">
        <v>2005</v>
      </c>
      <c r="X34">
        <v>2008</v>
      </c>
      <c r="Y34">
        <v>2009</v>
      </c>
      <c r="Z34" s="27" t="s">
        <v>55</v>
      </c>
      <c r="AA34" s="27" t="s">
        <v>56</v>
      </c>
      <c r="AB34" s="27" t="s">
        <v>60</v>
      </c>
      <c r="AC34">
        <v>1990</v>
      </c>
      <c r="AD34">
        <v>2005</v>
      </c>
      <c r="AE34">
        <v>2008</v>
      </c>
      <c r="AF34">
        <v>2009</v>
      </c>
      <c r="AG34" s="27" t="s">
        <v>55</v>
      </c>
      <c r="AH34" s="27" t="s">
        <v>56</v>
      </c>
      <c r="AI34" s="27" t="s">
        <v>60</v>
      </c>
    </row>
    <row r="35" spans="1:35" x14ac:dyDescent="0.2">
      <c r="A35" s="8" t="s">
        <v>51</v>
      </c>
      <c r="B35" s="11" t="s">
        <v>55</v>
      </c>
      <c r="C35" s="11" t="s">
        <v>56</v>
      </c>
      <c r="D35" s="11" t="s">
        <v>60</v>
      </c>
      <c r="F35" s="23" t="s">
        <v>54</v>
      </c>
      <c r="G35" s="24">
        <v>2009</v>
      </c>
      <c r="I35" s="19"/>
      <c r="J35" s="19"/>
      <c r="K35" s="19"/>
      <c r="L35" s="19"/>
      <c r="M35" s="12" t="s">
        <v>26</v>
      </c>
      <c r="N35" s="12">
        <v>4129856.0647344198</v>
      </c>
      <c r="O35" s="12">
        <v>3990112.3587627201</v>
      </c>
      <c r="P35" s="12">
        <v>3848080.3274480798</v>
      </c>
      <c r="Q35" s="12">
        <v>3578422.19340538</v>
      </c>
      <c r="R35" s="28">
        <f>Q35/N35-1</f>
        <v>-0.13352375063088329</v>
      </c>
      <c r="S35" s="28">
        <f>Q35/O35-1</f>
        <v>-0.10317758708053015</v>
      </c>
      <c r="T35" s="28">
        <f>Q35/P35-1</f>
        <v>-7.0076014816854992E-2</v>
      </c>
      <c r="U35" s="28">
        <f>Q35/$Q$50</f>
        <v>0.7754691117260375</v>
      </c>
      <c r="V35" s="12">
        <v>3177033.8901383099</v>
      </c>
      <c r="W35" s="12">
        <v>3286283.5997901601</v>
      </c>
      <c r="X35" s="12">
        <v>3146439.5754414001</v>
      </c>
      <c r="Y35" s="12">
        <v>2924712.5551625998</v>
      </c>
      <c r="Z35" s="28">
        <f>Y35/V35-1</f>
        <v>-7.9420410263462915E-2</v>
      </c>
      <c r="AA35" s="28">
        <f>Y35/W35-1</f>
        <v>-0.11002429755321419</v>
      </c>
      <c r="AB35" s="28">
        <f>Y35/X35-1</f>
        <v>-7.0469181105343504E-2</v>
      </c>
      <c r="AC35" s="12">
        <v>4330687.1153052701</v>
      </c>
      <c r="AD35" s="12">
        <v>4311443.2310254499</v>
      </c>
      <c r="AE35" s="12">
        <v>4204484.2179373102</v>
      </c>
      <c r="AF35" s="12">
        <v>3934653.3847142002</v>
      </c>
      <c r="AG35" s="28">
        <f>AF35/AC35-1</f>
        <v>-9.1448243672795027E-2</v>
      </c>
      <c r="AH35" s="28">
        <f>AF35/AD35-1</f>
        <v>-8.7392974027778791E-2</v>
      </c>
      <c r="AI35" s="28">
        <f>AF35/AE35-1</f>
        <v>-6.417691665292713E-2</v>
      </c>
    </row>
    <row r="36" spans="1:35" x14ac:dyDescent="0.2">
      <c r="A36" s="7" t="s">
        <v>46</v>
      </c>
      <c r="B36" s="26">
        <f>Q50/N50-1</f>
        <v>-0.17432583817045944</v>
      </c>
      <c r="C36" s="26">
        <f>Q50/O50-1</f>
        <v>-0.10375850059994762</v>
      </c>
      <c r="D36" s="26">
        <f>Q50/P50-1</f>
        <v>-7.134693882838572E-2</v>
      </c>
      <c r="F36" s="23" t="s">
        <v>26</v>
      </c>
      <c r="G36" s="25">
        <v>-7.00760148168541</v>
      </c>
      <c r="K36" s="19"/>
      <c r="L36" s="19"/>
      <c r="M36" s="12" t="s">
        <v>27</v>
      </c>
      <c r="N36" s="12">
        <v>1688143.9322410801</v>
      </c>
      <c r="O36" s="12">
        <v>1592078.6053784799</v>
      </c>
      <c r="P36" s="12">
        <v>1535211.5985959701</v>
      </c>
      <c r="Q36" s="12">
        <v>1412323.62207909</v>
      </c>
      <c r="R36" s="28">
        <f t="shared" ref="R36:R50" si="3">Q36/N36-1</f>
        <v>-0.16338672603338233</v>
      </c>
      <c r="S36" s="28">
        <f t="shared" ref="S36:S50" si="4">Q36/O36-1</f>
        <v>-0.11290584691743744</v>
      </c>
      <c r="T36" s="28">
        <f t="shared" ref="T36:T50" si="5">Q36/P36-1</f>
        <v>-8.0046279372346762E-2</v>
      </c>
      <c r="U36" s="42">
        <f t="shared" ref="U36:U50" si="6">Q36/$Q$50</f>
        <v>0.30606040469504237</v>
      </c>
      <c r="V36" s="12">
        <v>1167318.9213733501</v>
      </c>
      <c r="W36" s="12">
        <v>1212198.58778246</v>
      </c>
      <c r="X36" s="12">
        <v>1156863.0052032201</v>
      </c>
      <c r="Y36" s="12">
        <v>1061135.9512356401</v>
      </c>
      <c r="Z36" s="28">
        <f t="shared" ref="Z36:Z50" si="7">Y36/V36-1</f>
        <v>-9.0963119155805128E-2</v>
      </c>
      <c r="AA36" s="28">
        <f t="shared" ref="AA36:AA50" si="8">Y36/W36-1</f>
        <v>-0.12461872012503072</v>
      </c>
      <c r="AB36" s="28">
        <f t="shared" ref="AB36:AB50" si="9">Y36/X36-1</f>
        <v>-8.2747095841969709E-2</v>
      </c>
      <c r="AC36" s="12">
        <v>1731816.75643731</v>
      </c>
      <c r="AD36" s="12">
        <v>1697692.4160899799</v>
      </c>
      <c r="AE36" s="12">
        <v>1658896.6228445601</v>
      </c>
      <c r="AF36" s="12">
        <v>1533196.4700441</v>
      </c>
      <c r="AG36" s="28">
        <f t="shared" ref="AG36:AG50" si="10">AF36/AC36-1</f>
        <v>-0.11468897367745268</v>
      </c>
      <c r="AH36" s="28">
        <f t="shared" ref="AH36:AH50" si="11">AF36/AD36-1</f>
        <v>-9.689384513169752E-2</v>
      </c>
      <c r="AI36" s="28">
        <f t="shared" ref="AI36:AI50" si="12">AF36/AE36-1</f>
        <v>-7.5773349025762826E-2</v>
      </c>
    </row>
    <row r="37" spans="1:35" x14ac:dyDescent="0.2">
      <c r="A37" s="8" t="s">
        <v>26</v>
      </c>
      <c r="B37" s="26">
        <f t="shared" ref="B37:B51" si="13">Q35/N35-1</f>
        <v>-0.13352375063088329</v>
      </c>
      <c r="C37" s="26">
        <f t="shared" ref="C37:C51" si="14">Q35/O35-1</f>
        <v>-0.10317758708053015</v>
      </c>
      <c r="D37" s="26">
        <f>Q35/P35-1</f>
        <v>-7.0076014816854992E-2</v>
      </c>
      <c r="F37" s="23" t="s">
        <v>27</v>
      </c>
      <c r="G37" s="25">
        <v>-8.0046279372343001</v>
      </c>
      <c r="K37" s="19"/>
      <c r="L37" s="19"/>
      <c r="M37" s="12" t="s">
        <v>28</v>
      </c>
      <c r="N37" s="12">
        <v>828676.77952691703</v>
      </c>
      <c r="O37" s="12">
        <v>663175.31441914605</v>
      </c>
      <c r="P37" s="12">
        <v>629328.64746253402</v>
      </c>
      <c r="Q37" s="12">
        <v>531813.74453896796</v>
      </c>
      <c r="R37" s="28">
        <f t="shared" si="3"/>
        <v>-0.35823742419502225</v>
      </c>
      <c r="S37" s="28">
        <f t="shared" si="4"/>
        <v>-0.19807970384909979</v>
      </c>
      <c r="T37" s="28">
        <f t="shared" si="5"/>
        <v>-0.15495068167760695</v>
      </c>
      <c r="U37" s="28">
        <f t="shared" si="6"/>
        <v>0.11524775719347663</v>
      </c>
      <c r="V37" s="12">
        <v>635828.26836335496</v>
      </c>
      <c r="W37" s="12">
        <v>559149.45770880999</v>
      </c>
      <c r="X37" s="12">
        <v>535077.02496608905</v>
      </c>
      <c r="Y37" s="12">
        <v>453141.91009211697</v>
      </c>
      <c r="Z37" s="28">
        <f t="shared" si="7"/>
        <v>-0.28732028341784699</v>
      </c>
      <c r="AA37" s="28">
        <f t="shared" si="8"/>
        <v>-0.18958714196213866</v>
      </c>
      <c r="AB37" s="28">
        <f t="shared" si="9"/>
        <v>-0.15312770134199793</v>
      </c>
      <c r="AC37" s="12">
        <v>876985.08111767098</v>
      </c>
      <c r="AD37" s="12">
        <v>741521.254600505</v>
      </c>
      <c r="AE37" s="12">
        <v>695782.10684559599</v>
      </c>
      <c r="AF37" s="12">
        <v>596697.48761769803</v>
      </c>
      <c r="AG37" s="28">
        <f t="shared" si="10"/>
        <v>-0.31960360504965635</v>
      </c>
      <c r="AH37" s="28">
        <f t="shared" si="11"/>
        <v>-0.19530629241481534</v>
      </c>
      <c r="AI37" s="28">
        <f t="shared" si="12"/>
        <v>-0.14240754146022649</v>
      </c>
    </row>
    <row r="38" spans="1:35" x14ac:dyDescent="0.2">
      <c r="A38" s="8" t="s">
        <v>27</v>
      </c>
      <c r="B38" s="26">
        <f t="shared" si="13"/>
        <v>-0.16338672603338233</v>
      </c>
      <c r="C38" s="26">
        <f t="shared" si="14"/>
        <v>-0.11290584691743744</v>
      </c>
      <c r="D38" s="26">
        <f t="shared" ref="D38:D51" si="15">Q36/P36-1</f>
        <v>-8.0046279372346762E-2</v>
      </c>
      <c r="E38" s="19"/>
      <c r="F38" s="23" t="s">
        <v>28</v>
      </c>
      <c r="G38" s="25">
        <v>-15.495068167760801</v>
      </c>
      <c r="H38" s="19"/>
      <c r="K38" s="19"/>
      <c r="L38" s="19"/>
      <c r="M38" s="12" t="s">
        <v>29</v>
      </c>
      <c r="N38" s="12">
        <v>771485.14787195704</v>
      </c>
      <c r="O38" s="12">
        <v>962994.13796360604</v>
      </c>
      <c r="P38" s="12">
        <v>958500.70426422299</v>
      </c>
      <c r="Q38" s="12">
        <v>932134.73684672499</v>
      </c>
      <c r="R38" s="28">
        <f t="shared" si="3"/>
        <v>0.20823419532819165</v>
      </c>
      <c r="S38" s="28">
        <f t="shared" si="4"/>
        <v>-3.2045263725216322E-2</v>
      </c>
      <c r="T38" s="28">
        <f t="shared" si="5"/>
        <v>-2.7507509697384469E-2</v>
      </c>
      <c r="U38" s="28">
        <f t="shared" si="6"/>
        <v>0.20200011550443309</v>
      </c>
      <c r="V38" s="12">
        <v>693739.78861757705</v>
      </c>
      <c r="W38" s="12">
        <v>853897.89774783095</v>
      </c>
      <c r="X38" s="12">
        <v>832462.98340301099</v>
      </c>
      <c r="Y38" s="12">
        <v>809986.74794355303</v>
      </c>
      <c r="Z38" s="28">
        <f t="shared" si="7"/>
        <v>0.16756565103123555</v>
      </c>
      <c r="AA38" s="28">
        <f t="shared" si="8"/>
        <v>-5.1424356378080183E-2</v>
      </c>
      <c r="AB38" s="28">
        <f t="shared" si="9"/>
        <v>-2.699968155650323E-2</v>
      </c>
      <c r="AC38" s="12">
        <v>824188.63295401796</v>
      </c>
      <c r="AD38" s="12">
        <v>1035078.56429457</v>
      </c>
      <c r="AE38" s="12">
        <v>1038634.79373267</v>
      </c>
      <c r="AF38" s="12">
        <v>1011389.42138</v>
      </c>
      <c r="AG38" s="28">
        <f t="shared" si="10"/>
        <v>0.22713342667081649</v>
      </c>
      <c r="AH38" s="28">
        <f t="shared" si="11"/>
        <v>-2.2886323542710696E-2</v>
      </c>
      <c r="AI38" s="28">
        <f t="shared" si="12"/>
        <v>-2.6231907997954718E-2</v>
      </c>
    </row>
    <row r="39" spans="1:35" x14ac:dyDescent="0.2">
      <c r="A39" s="8" t="s">
        <v>28</v>
      </c>
      <c r="B39" s="26">
        <f t="shared" si="13"/>
        <v>-0.35823742419502225</v>
      </c>
      <c r="C39" s="26">
        <f t="shared" si="14"/>
        <v>-0.19807970384909979</v>
      </c>
      <c r="D39" s="26">
        <f t="shared" si="15"/>
        <v>-0.15495068167760695</v>
      </c>
      <c r="E39" s="19"/>
      <c r="F39" s="23" t="s">
        <v>29</v>
      </c>
      <c r="G39" s="25">
        <v>-2.75075096973847</v>
      </c>
      <c r="H39" s="19"/>
      <c r="K39" s="19"/>
      <c r="L39" s="19"/>
      <c r="M39" s="12" t="s">
        <v>42</v>
      </c>
      <c r="N39" s="12">
        <v>815879.99144029501</v>
      </c>
      <c r="O39" s="12">
        <v>761092.38022735098</v>
      </c>
      <c r="P39" s="12">
        <v>715512.49010456004</v>
      </c>
      <c r="Q39" s="12">
        <v>693229.57948187797</v>
      </c>
      <c r="R39" s="28">
        <f t="shared" si="3"/>
        <v>-0.15032898618079715</v>
      </c>
      <c r="S39" s="28">
        <f t="shared" si="4"/>
        <v>-8.916499824265911E-2</v>
      </c>
      <c r="T39" s="28">
        <f t="shared" si="5"/>
        <v>-3.1142587908459585E-2</v>
      </c>
      <c r="U39" s="28">
        <f t="shared" si="6"/>
        <v>0.15022769733926897</v>
      </c>
      <c r="V39" s="12">
        <v>658075.70184692997</v>
      </c>
      <c r="W39" s="12">
        <v>652916.54556982697</v>
      </c>
      <c r="X39" s="12">
        <v>615078.42109050497</v>
      </c>
      <c r="Y39" s="12">
        <v>593720.72655266302</v>
      </c>
      <c r="Z39" s="28">
        <f t="shared" si="7"/>
        <v>-9.7792662931712515E-2</v>
      </c>
      <c r="AA39" s="28">
        <f t="shared" si="8"/>
        <v>-9.0663683465857514E-2</v>
      </c>
      <c r="AB39" s="28">
        <f t="shared" si="9"/>
        <v>-3.4723530862903251E-2</v>
      </c>
      <c r="AC39" s="12">
        <v>871355.45502106403</v>
      </c>
      <c r="AD39" s="12">
        <v>825959.74845743098</v>
      </c>
      <c r="AE39" s="12">
        <v>801268.74193280004</v>
      </c>
      <c r="AF39" s="12">
        <v>784062.36901319004</v>
      </c>
      <c r="AG39" s="28">
        <f t="shared" si="10"/>
        <v>-0.10018079935674906</v>
      </c>
      <c r="AH39" s="28">
        <f t="shared" si="11"/>
        <v>-5.0725691563649256E-2</v>
      </c>
      <c r="AI39" s="28">
        <f t="shared" si="12"/>
        <v>-2.1473910086777126E-2</v>
      </c>
    </row>
    <row r="40" spans="1:35" x14ac:dyDescent="0.2">
      <c r="A40" s="8" t="s">
        <v>29</v>
      </c>
      <c r="B40" s="26">
        <f t="shared" si="13"/>
        <v>0.20823419532819165</v>
      </c>
      <c r="C40" s="26">
        <f t="shared" si="14"/>
        <v>-3.2045263725216322E-2</v>
      </c>
      <c r="D40" s="26">
        <f t="shared" si="15"/>
        <v>-2.7507509697384469E-2</v>
      </c>
      <c r="E40" s="19"/>
      <c r="F40" s="23" t="s">
        <v>42</v>
      </c>
      <c r="G40" s="25">
        <v>-3.1142587908458998</v>
      </c>
      <c r="H40" s="19"/>
      <c r="K40" s="19"/>
      <c r="L40" s="19"/>
      <c r="M40" s="12" t="s">
        <v>30</v>
      </c>
      <c r="N40" s="12">
        <v>207656.11795584601</v>
      </c>
      <c r="O40" s="12">
        <v>186201.065353554</v>
      </c>
      <c r="P40" s="12">
        <v>179337.151282654</v>
      </c>
      <c r="Q40" s="12">
        <v>171163.787965934</v>
      </c>
      <c r="R40" s="28">
        <f t="shared" si="3"/>
        <v>-0.17573443223893548</v>
      </c>
      <c r="S40" s="28">
        <f t="shared" si="4"/>
        <v>-8.0758277935024658E-2</v>
      </c>
      <c r="T40" s="28">
        <f t="shared" si="5"/>
        <v>-4.5575405086244136E-2</v>
      </c>
      <c r="U40" s="28">
        <f t="shared" si="6"/>
        <v>3.709238972925466E-2</v>
      </c>
      <c r="V40" s="12">
        <v>167103.2311112</v>
      </c>
      <c r="W40" s="12">
        <v>162992.698250357</v>
      </c>
      <c r="X40" s="12">
        <v>157449.63399768301</v>
      </c>
      <c r="Y40" s="12">
        <v>149745.31994788899</v>
      </c>
      <c r="Z40" s="28">
        <f t="shared" si="7"/>
        <v>-0.10387537720177342</v>
      </c>
      <c r="AA40" s="28">
        <f t="shared" si="8"/>
        <v>-8.1275900360395448E-2</v>
      </c>
      <c r="AB40" s="28">
        <f t="shared" si="9"/>
        <v>-4.8931927335616354E-2</v>
      </c>
      <c r="AC40" s="12">
        <v>213917.40127349601</v>
      </c>
      <c r="AD40" s="12">
        <v>192610.64248868899</v>
      </c>
      <c r="AE40" s="12">
        <v>185236.598099164</v>
      </c>
      <c r="AF40" s="12">
        <v>176872.066165105</v>
      </c>
      <c r="AG40" s="28">
        <f t="shared" si="10"/>
        <v>-0.17317588418638319</v>
      </c>
      <c r="AH40" s="28">
        <f t="shared" si="11"/>
        <v>-8.171187282399639E-2</v>
      </c>
      <c r="AI40" s="28">
        <f t="shared" si="12"/>
        <v>-4.5155935813403048E-2</v>
      </c>
    </row>
    <row r="41" spans="1:35" x14ac:dyDescent="0.2">
      <c r="A41" s="8" t="s">
        <v>42</v>
      </c>
      <c r="B41" s="26">
        <f t="shared" si="13"/>
        <v>-0.15032898618079715</v>
      </c>
      <c r="C41" s="26">
        <f t="shared" si="14"/>
        <v>-8.916499824265911E-2</v>
      </c>
      <c r="D41" s="26">
        <f t="shared" si="15"/>
        <v>-3.1142587908459585E-2</v>
      </c>
      <c r="E41" s="19"/>
      <c r="F41" s="23" t="s">
        <v>43</v>
      </c>
      <c r="G41" s="25">
        <v>-6.3648971668411098</v>
      </c>
      <c r="H41" s="19"/>
      <c r="K41" s="19"/>
      <c r="L41" s="19"/>
      <c r="M41" s="12" t="s">
        <v>31</v>
      </c>
      <c r="N41" s="12">
        <v>515530.41511489003</v>
      </c>
      <c r="O41" s="12">
        <v>491927.01740193699</v>
      </c>
      <c r="P41" s="12">
        <v>457851.01051768602</v>
      </c>
      <c r="Q41" s="12">
        <v>445266.91729585</v>
      </c>
      <c r="R41" s="28">
        <f t="shared" si="3"/>
        <v>-0.13629360316865347</v>
      </c>
      <c r="S41" s="42">
        <f t="shared" si="4"/>
        <v>-9.4851672007196575E-2</v>
      </c>
      <c r="T41" s="28">
        <f t="shared" si="5"/>
        <v>-2.7485127110689067E-2</v>
      </c>
      <c r="U41" s="28">
        <f t="shared" si="6"/>
        <v>9.6492454543998435E-2</v>
      </c>
      <c r="V41" s="12">
        <v>418893.42258928902</v>
      </c>
      <c r="W41" s="12">
        <v>423466.47312039102</v>
      </c>
      <c r="X41" s="12">
        <v>392411.84475446597</v>
      </c>
      <c r="Y41" s="12">
        <v>380273.48379127798</v>
      </c>
      <c r="Z41" s="28">
        <f t="shared" si="7"/>
        <v>-9.219514252406058E-2</v>
      </c>
      <c r="AA41" s="28">
        <f t="shared" si="8"/>
        <v>-0.10199860454320619</v>
      </c>
      <c r="AB41" s="28">
        <f t="shared" si="9"/>
        <v>-3.09327078819015E-2</v>
      </c>
      <c r="AC41" s="12">
        <v>555615.03167590802</v>
      </c>
      <c r="AD41" s="12">
        <v>537963.29825553298</v>
      </c>
      <c r="AE41" s="12">
        <v>521121.60930933699</v>
      </c>
      <c r="AF41" s="12">
        <v>513830.44167893502</v>
      </c>
      <c r="AG41" s="28">
        <f t="shared" si="10"/>
        <v>-7.5204210856098741E-2</v>
      </c>
      <c r="AH41" s="28">
        <f t="shared" si="11"/>
        <v>-4.4859671012602909E-2</v>
      </c>
      <c r="AI41" s="28">
        <f t="shared" si="12"/>
        <v>-1.3991297808711556E-2</v>
      </c>
    </row>
    <row r="42" spans="1:35" x14ac:dyDescent="0.2">
      <c r="A42" s="8" t="s">
        <v>30</v>
      </c>
      <c r="B42" s="26">
        <f t="shared" si="13"/>
        <v>-0.17573443223893548</v>
      </c>
      <c r="C42" s="26">
        <f t="shared" si="14"/>
        <v>-8.0758277935024658E-2</v>
      </c>
      <c r="D42" s="26">
        <f t="shared" si="15"/>
        <v>-4.5575405086244136E-2</v>
      </c>
      <c r="E42" s="19"/>
      <c r="F42" s="23" t="s">
        <v>32</v>
      </c>
      <c r="G42" s="25">
        <v>-5.4502212277947901</v>
      </c>
      <c r="H42" s="19"/>
      <c r="K42" s="19"/>
      <c r="L42" s="19"/>
      <c r="M42" s="12" t="s">
        <v>43</v>
      </c>
      <c r="N42" s="12">
        <v>25670.213654174899</v>
      </c>
      <c r="O42" s="12">
        <v>10771.9207741352</v>
      </c>
      <c r="P42" s="12">
        <v>9526.8870207925902</v>
      </c>
      <c r="Q42" s="12">
        <v>8920.5104587180103</v>
      </c>
      <c r="R42" s="28">
        <f t="shared" si="3"/>
        <v>-0.65249566758992616</v>
      </c>
      <c r="S42" s="28">
        <f t="shared" si="4"/>
        <v>-0.17187374046258019</v>
      </c>
      <c r="T42" s="28">
        <f t="shared" si="5"/>
        <v>-6.3648971668410992E-2</v>
      </c>
      <c r="U42" s="28">
        <f t="shared" si="6"/>
        <v>1.9331369938162095E-3</v>
      </c>
      <c r="V42" s="12">
        <v>22071.2099371041</v>
      </c>
      <c r="W42" s="12">
        <v>8121.1109812243103</v>
      </c>
      <c r="X42" s="12">
        <v>6958.1407785800502</v>
      </c>
      <c r="Y42" s="12">
        <v>6727.2193386304098</v>
      </c>
      <c r="Z42" s="28">
        <f t="shared" si="7"/>
        <v>-0.69520387156839902</v>
      </c>
      <c r="AA42" s="28">
        <f t="shared" si="8"/>
        <v>-0.17163804876161937</v>
      </c>
      <c r="AB42" s="28">
        <f t="shared" si="9"/>
        <v>-3.3187233098316948E-2</v>
      </c>
      <c r="AC42" s="12">
        <v>26341.1897752064</v>
      </c>
      <c r="AD42" s="12">
        <v>11191.2475829621</v>
      </c>
      <c r="AE42" s="12">
        <v>9901.9525816785208</v>
      </c>
      <c r="AF42" s="12">
        <v>9307.6366592131999</v>
      </c>
      <c r="AG42" s="28">
        <f t="shared" si="10"/>
        <v>-0.64665086358498525</v>
      </c>
      <c r="AH42" s="28">
        <f t="shared" si="11"/>
        <v>-0.1683110761142097</v>
      </c>
      <c r="AI42" s="28">
        <f t="shared" si="12"/>
        <v>-6.0020073572658483E-2</v>
      </c>
    </row>
    <row r="43" spans="1:35" x14ac:dyDescent="0.2">
      <c r="A43" s="8" t="s">
        <v>31</v>
      </c>
      <c r="B43" s="26">
        <f t="shared" si="13"/>
        <v>-0.13629360316865347</v>
      </c>
      <c r="C43" s="26">
        <f t="shared" si="14"/>
        <v>-9.4851672007196575E-2</v>
      </c>
      <c r="D43" s="26">
        <f t="shared" si="15"/>
        <v>-2.7485127110689067E-2</v>
      </c>
      <c r="E43" s="19"/>
      <c r="F43" s="23" t="s">
        <v>33</v>
      </c>
      <c r="G43" s="25">
        <v>-17.068004567760301</v>
      </c>
      <c r="H43" s="19"/>
      <c r="K43" s="19"/>
      <c r="L43" s="19"/>
      <c r="M43" s="12" t="s">
        <v>32</v>
      </c>
      <c r="N43" s="12">
        <v>154022.67980317099</v>
      </c>
      <c r="O43" s="12">
        <v>94428.396756098198</v>
      </c>
      <c r="P43" s="12">
        <v>86017.049859797698</v>
      </c>
      <c r="Q43" s="12">
        <v>81328.930348816095</v>
      </c>
      <c r="R43" s="28">
        <f t="shared" si="3"/>
        <v>-0.47196782673338666</v>
      </c>
      <c r="S43" s="28">
        <f t="shared" si="4"/>
        <v>-0.13872380403870554</v>
      </c>
      <c r="T43" s="28">
        <f t="shared" si="5"/>
        <v>-5.4502212277948825E-2</v>
      </c>
      <c r="U43" s="28">
        <f t="shared" si="6"/>
        <v>1.7624547905904561E-2</v>
      </c>
      <c r="V43" s="12">
        <v>96616.732579426098</v>
      </c>
      <c r="W43" s="12">
        <v>55782.920561056198</v>
      </c>
      <c r="X43" s="12">
        <v>49840.882831843701</v>
      </c>
      <c r="Y43" s="12">
        <v>48094.146175024202</v>
      </c>
      <c r="Z43" s="28">
        <f t="shared" si="7"/>
        <v>-0.50221721547572251</v>
      </c>
      <c r="AA43" s="28">
        <f t="shared" si="8"/>
        <v>-0.13783384427884848</v>
      </c>
      <c r="AB43" s="28">
        <f t="shared" si="9"/>
        <v>-3.5046262376867365E-2</v>
      </c>
      <c r="AC43" s="12">
        <v>159028.94500495499</v>
      </c>
      <c r="AD43" s="12">
        <v>99632.951322705296</v>
      </c>
      <c r="AE43" s="12">
        <v>92143.970208635801</v>
      </c>
      <c r="AF43" s="12">
        <v>86797.992988148297</v>
      </c>
      <c r="AG43" s="28">
        <f t="shared" si="10"/>
        <v>-0.45420003267050624</v>
      </c>
      <c r="AH43" s="28">
        <f t="shared" si="11"/>
        <v>-0.12882242435020641</v>
      </c>
      <c r="AI43" s="28">
        <f t="shared" si="12"/>
        <v>-5.8017656590908184E-2</v>
      </c>
    </row>
    <row r="44" spans="1:35" x14ac:dyDescent="0.2">
      <c r="A44" s="8" t="s">
        <v>43</v>
      </c>
      <c r="B44" s="26">
        <f t="shared" si="13"/>
        <v>-0.65249566758992616</v>
      </c>
      <c r="C44" s="26">
        <f t="shared" si="14"/>
        <v>-0.17187374046258019</v>
      </c>
      <c r="D44" s="26">
        <f t="shared" si="15"/>
        <v>-6.3648971668410992E-2</v>
      </c>
      <c r="E44" s="19"/>
      <c r="F44" s="23" t="s">
        <v>34</v>
      </c>
      <c r="G44" s="25">
        <v>-4.7345616911708097</v>
      </c>
      <c r="H44" s="19"/>
      <c r="K44" s="19"/>
      <c r="L44" s="19"/>
      <c r="M44" s="12" t="s">
        <v>33</v>
      </c>
      <c r="N44" s="12">
        <v>463232.43983331602</v>
      </c>
      <c r="O44" s="12">
        <v>402768.58689086599</v>
      </c>
      <c r="P44" s="12">
        <v>386774.72945473902</v>
      </c>
      <c r="Q44" s="12">
        <v>320760.00096446101</v>
      </c>
      <c r="R44" s="28">
        <f t="shared" si="3"/>
        <v>-0.3075614456537642</v>
      </c>
      <c r="S44" s="28">
        <f t="shared" si="4"/>
        <v>-0.20361216985530695</v>
      </c>
      <c r="T44" s="28">
        <f t="shared" si="5"/>
        <v>-0.17068004567760453</v>
      </c>
      <c r="U44" s="42">
        <f t="shared" si="6"/>
        <v>6.9510935150008765E-2</v>
      </c>
      <c r="V44" s="12">
        <v>352882.22042517201</v>
      </c>
      <c r="W44" s="12">
        <v>309348.00874476798</v>
      </c>
      <c r="X44" s="12">
        <v>290293.365639036</v>
      </c>
      <c r="Y44" s="12">
        <v>250284.56231646001</v>
      </c>
      <c r="Z44" s="28">
        <f t="shared" si="7"/>
        <v>-0.29074193079236654</v>
      </c>
      <c r="AA44" s="28">
        <f t="shared" si="8"/>
        <v>-0.19092880755227071</v>
      </c>
      <c r="AB44" s="28">
        <f t="shared" si="9"/>
        <v>-0.13782196928442647</v>
      </c>
      <c r="AC44" s="12">
        <v>496606.86646258598</v>
      </c>
      <c r="AD44" s="12">
        <v>445934.99092945899</v>
      </c>
      <c r="AE44" s="12">
        <v>431098.30797938601</v>
      </c>
      <c r="AF44" s="12">
        <v>364330.74465251801</v>
      </c>
      <c r="AG44" s="28">
        <f t="shared" si="10"/>
        <v>-0.26635983258204421</v>
      </c>
      <c r="AH44" s="28">
        <f t="shared" si="11"/>
        <v>-0.18299583557427024</v>
      </c>
      <c r="AI44" s="28">
        <f t="shared" si="12"/>
        <v>-0.15487781346165863</v>
      </c>
    </row>
    <row r="45" spans="1:35" x14ac:dyDescent="0.2">
      <c r="A45" s="8" t="s">
        <v>32</v>
      </c>
      <c r="B45" s="26">
        <f t="shared" si="13"/>
        <v>-0.47196782673338666</v>
      </c>
      <c r="C45" s="26">
        <f t="shared" si="14"/>
        <v>-0.13872380403870554</v>
      </c>
      <c r="D45" s="26">
        <f t="shared" si="15"/>
        <v>-5.4502212277948825E-2</v>
      </c>
      <c r="E45" s="19"/>
      <c r="F45" s="23" t="s">
        <v>35</v>
      </c>
      <c r="G45" s="25">
        <v>-2.2118431597597201</v>
      </c>
      <c r="H45" s="19"/>
      <c r="K45" s="19"/>
      <c r="L45" s="19"/>
      <c r="M45" s="12" t="s">
        <v>34</v>
      </c>
      <c r="N45" s="12">
        <v>16963.281598273501</v>
      </c>
      <c r="O45" s="12">
        <v>12779.655768745</v>
      </c>
      <c r="P45" s="12">
        <v>12010.8843783872</v>
      </c>
      <c r="Q45" s="12">
        <v>11442.221647837199</v>
      </c>
      <c r="R45" s="28">
        <f t="shared" si="3"/>
        <v>-0.32547121961344005</v>
      </c>
      <c r="S45" s="28">
        <f t="shared" si="4"/>
        <v>-0.10465337604622671</v>
      </c>
      <c r="T45" s="28">
        <f t="shared" si="5"/>
        <v>-4.7345616911713129E-2</v>
      </c>
      <c r="U45" s="28">
        <f t="shared" si="6"/>
        <v>2.4796094417737606E-3</v>
      </c>
      <c r="V45" s="12">
        <v>13537.3844977793</v>
      </c>
      <c r="W45" s="12">
        <v>10515.4291406423</v>
      </c>
      <c r="X45" s="12">
        <v>9803.9117102484797</v>
      </c>
      <c r="Y45" s="12">
        <v>9347.9278457927794</v>
      </c>
      <c r="Z45" s="28">
        <f t="shared" si="7"/>
        <v>-0.30947312257207193</v>
      </c>
      <c r="AA45" s="28">
        <f t="shared" si="8"/>
        <v>-0.11102745111344148</v>
      </c>
      <c r="AB45" s="28">
        <f t="shared" si="9"/>
        <v>-4.6510400943231556E-2</v>
      </c>
      <c r="AC45" s="12">
        <v>17300.047643632901</v>
      </c>
      <c r="AD45" s="12">
        <v>13102.8129547181</v>
      </c>
      <c r="AE45" s="12">
        <v>12317.2483119443</v>
      </c>
      <c r="AF45" s="12">
        <v>11725.121017474399</v>
      </c>
      <c r="AG45" s="28">
        <f t="shared" si="10"/>
        <v>-0.32224920653384992</v>
      </c>
      <c r="AH45" s="28">
        <f t="shared" si="11"/>
        <v>-0.10514474578892752</v>
      </c>
      <c r="AI45" s="28">
        <f t="shared" si="12"/>
        <v>-4.8073017566407472E-2</v>
      </c>
    </row>
    <row r="46" spans="1:35" x14ac:dyDescent="0.2">
      <c r="A46" s="8" t="s">
        <v>33</v>
      </c>
      <c r="B46" s="26">
        <f t="shared" si="13"/>
        <v>-0.3075614456537642</v>
      </c>
      <c r="C46" s="26">
        <f t="shared" si="14"/>
        <v>-0.20361216985530695</v>
      </c>
      <c r="D46" s="26">
        <f t="shared" si="15"/>
        <v>-0.17068004567760453</v>
      </c>
      <c r="E46" s="19"/>
      <c r="F46" s="23" t="s">
        <v>37</v>
      </c>
      <c r="G46" s="25">
        <v>-1.89446690051261</v>
      </c>
      <c r="H46" s="19"/>
      <c r="K46" s="19"/>
      <c r="L46" s="19"/>
      <c r="M46" s="12" t="s">
        <v>35</v>
      </c>
      <c r="N46" s="12">
        <v>610460.07389756502</v>
      </c>
      <c r="O46" s="12">
        <v>489977.80327939999</v>
      </c>
      <c r="P46" s="12">
        <v>486808.99430657702</v>
      </c>
      <c r="Q46" s="12">
        <v>476041.54286491201</v>
      </c>
      <c r="R46" s="28">
        <f t="shared" si="3"/>
        <v>-0.22019217436193605</v>
      </c>
      <c r="S46" s="28">
        <f t="shared" si="4"/>
        <v>-2.8442636219871975E-2</v>
      </c>
      <c r="T46" s="28">
        <f t="shared" si="5"/>
        <v>-2.2118431597596966E-2</v>
      </c>
      <c r="U46" s="28">
        <f t="shared" si="6"/>
        <v>0.10316153109894545</v>
      </c>
      <c r="V46" s="12">
        <v>441170.62494487403</v>
      </c>
      <c r="W46" s="12">
        <v>392543.45149219001</v>
      </c>
      <c r="X46" s="12">
        <v>386833.49581249797</v>
      </c>
      <c r="Y46" s="12">
        <v>378864.33856737299</v>
      </c>
      <c r="Z46" s="28">
        <f t="shared" si="7"/>
        <v>-0.14122945376357832</v>
      </c>
      <c r="AA46" s="28">
        <f t="shared" si="8"/>
        <v>-3.4847385360316396E-2</v>
      </c>
      <c r="AB46" s="28">
        <f t="shared" si="9"/>
        <v>-2.060100102858653E-2</v>
      </c>
      <c r="AC46" s="12">
        <v>651454.35609605303</v>
      </c>
      <c r="AD46" s="12">
        <v>526197.69608291902</v>
      </c>
      <c r="AE46" s="12">
        <v>522391.95757234102</v>
      </c>
      <c r="AF46" s="12">
        <v>512132.38732876303</v>
      </c>
      <c r="AG46" s="28">
        <f t="shared" si="10"/>
        <v>-0.21386297821723033</v>
      </c>
      <c r="AH46" s="28">
        <f t="shared" si="11"/>
        <v>-2.6730084260839448E-2</v>
      </c>
      <c r="AI46" s="28">
        <f t="shared" si="12"/>
        <v>-1.9639602208380569E-2</v>
      </c>
    </row>
    <row r="47" spans="1:35" x14ac:dyDescent="0.2">
      <c r="A47" s="8" t="s">
        <v>34</v>
      </c>
      <c r="B47" s="26">
        <f t="shared" si="13"/>
        <v>-0.32547121961344005</v>
      </c>
      <c r="C47" s="26">
        <f t="shared" si="14"/>
        <v>-0.10465337604622671</v>
      </c>
      <c r="D47" s="26">
        <f t="shared" si="15"/>
        <v>-4.7345616911713129E-2</v>
      </c>
      <c r="E47" s="19"/>
      <c r="F47" s="23" t="s">
        <v>44</v>
      </c>
      <c r="G47" s="25">
        <v>-6.8889138728845101</v>
      </c>
      <c r="H47" s="19"/>
      <c r="K47" s="19"/>
      <c r="L47" s="19"/>
      <c r="M47" s="12" t="s">
        <v>36</v>
      </c>
      <c r="N47" s="12">
        <v>-344614.04075246898</v>
      </c>
      <c r="O47" s="12">
        <v>-380546.05348467198</v>
      </c>
      <c r="P47" s="12">
        <v>-408752.53296803503</v>
      </c>
      <c r="Q47" s="12">
        <v>-432132.09708133002</v>
      </c>
      <c r="R47" s="28">
        <f t="shared" si="3"/>
        <v>0.25395963593869908</v>
      </c>
      <c r="S47" s="28">
        <f t="shared" si="4"/>
        <v>0.13555795185440256</v>
      </c>
      <c r="T47" s="28">
        <f t="shared" si="5"/>
        <v>5.7197355924698989E-2</v>
      </c>
      <c r="U47" s="28">
        <f t="shared" si="6"/>
        <v>-9.364604715718812E-2</v>
      </c>
      <c r="V47" s="12">
        <v>-229095.822085019</v>
      </c>
      <c r="W47" s="12">
        <v>-255261.92601714801</v>
      </c>
      <c r="X47" s="12">
        <v>-278280.376288581</v>
      </c>
      <c r="Y47" s="12">
        <v>-293325.52552682301</v>
      </c>
      <c r="Z47" s="28">
        <f t="shared" si="7"/>
        <v>0.28036174059065955</v>
      </c>
      <c r="AA47" s="28">
        <f t="shared" si="8"/>
        <v>0.14911585171976638</v>
      </c>
      <c r="AB47" s="28">
        <f t="shared" si="9"/>
        <v>5.4064715014758846E-2</v>
      </c>
      <c r="AC47" s="12">
        <v>-399669.39788112201</v>
      </c>
      <c r="AD47" s="12">
        <v>-479262.16222163697</v>
      </c>
      <c r="AE47" s="12">
        <v>-522349.16529212001</v>
      </c>
      <c r="AF47" s="12">
        <v>-539225.35193260002</v>
      </c>
      <c r="AG47" s="28">
        <f t="shared" si="10"/>
        <v>0.34917848299455656</v>
      </c>
      <c r="AH47" s="28">
        <f t="shared" si="11"/>
        <v>0.12511563490220379</v>
      </c>
      <c r="AI47" s="28">
        <f t="shared" si="12"/>
        <v>3.2308248508527981E-2</v>
      </c>
    </row>
    <row r="48" spans="1:35" x14ac:dyDescent="0.2">
      <c r="A48" s="8" t="s">
        <v>35</v>
      </c>
      <c r="B48" s="26">
        <f t="shared" si="13"/>
        <v>-0.22019217436193605</v>
      </c>
      <c r="C48" s="26">
        <f t="shared" si="14"/>
        <v>-2.8442636219871975E-2</v>
      </c>
      <c r="D48" s="26">
        <f t="shared" si="15"/>
        <v>-2.2118431597596966E-2</v>
      </c>
      <c r="E48" s="19"/>
      <c r="F48" s="23" t="s">
        <v>45</v>
      </c>
      <c r="G48" s="25">
        <v>-9.9080108452254994</v>
      </c>
      <c r="H48" s="19"/>
      <c r="K48" s="19"/>
      <c r="L48" s="19"/>
      <c r="M48" s="12" t="s">
        <v>37</v>
      </c>
      <c r="N48" s="12">
        <v>214263.045129148</v>
      </c>
      <c r="O48" s="12">
        <v>158685.81122014599</v>
      </c>
      <c r="P48" s="12">
        <v>149360.45681179501</v>
      </c>
      <c r="Q48" s="12">
        <v>146530.87239504201</v>
      </c>
      <c r="R48" s="28">
        <f t="shared" si="3"/>
        <v>-0.31611691457703373</v>
      </c>
      <c r="S48" s="28">
        <f t="shared" si="4"/>
        <v>-7.6597515125289561E-2</v>
      </c>
      <c r="T48" s="28">
        <f t="shared" si="5"/>
        <v>-1.8944669005120152E-2</v>
      </c>
      <c r="U48" s="28">
        <f t="shared" si="6"/>
        <v>3.1754264677329544E-2</v>
      </c>
      <c r="V48" s="12">
        <v>183670.257808789</v>
      </c>
      <c r="W48" s="12">
        <v>123175.84595808601</v>
      </c>
      <c r="X48" s="12">
        <v>114778.366866781</v>
      </c>
      <c r="Y48" s="12">
        <v>112410.88697955001</v>
      </c>
      <c r="Z48" s="28">
        <f t="shared" si="7"/>
        <v>-0.38797446946159342</v>
      </c>
      <c r="AA48" s="28">
        <f t="shared" si="8"/>
        <v>-8.7395048069725312E-2</v>
      </c>
      <c r="AB48" s="28">
        <f t="shared" si="9"/>
        <v>-2.062653400513037E-2</v>
      </c>
      <c r="AC48" s="12">
        <v>226933.982412237</v>
      </c>
      <c r="AD48" s="12">
        <v>194311.49683737301</v>
      </c>
      <c r="AE48" s="12">
        <v>185338.99366131701</v>
      </c>
      <c r="AF48" s="12">
        <v>182527.47667325599</v>
      </c>
      <c r="AG48" s="28">
        <f t="shared" si="10"/>
        <v>-0.19568028228718237</v>
      </c>
      <c r="AH48" s="28">
        <f t="shared" si="11"/>
        <v>-6.0644997109870036E-2</v>
      </c>
      <c r="AI48" s="28">
        <f t="shared" si="12"/>
        <v>-1.5169592391327535E-2</v>
      </c>
    </row>
    <row r="49" spans="1:35" x14ac:dyDescent="0.2">
      <c r="A49" s="8" t="s">
        <v>36</v>
      </c>
      <c r="B49" s="26">
        <f t="shared" si="13"/>
        <v>0.25395963593869908</v>
      </c>
      <c r="C49" s="26">
        <f t="shared" si="14"/>
        <v>0.13555795185440256</v>
      </c>
      <c r="D49" s="26">
        <f t="shared" si="15"/>
        <v>5.7197355924698989E-2</v>
      </c>
      <c r="E49" s="19"/>
      <c r="F49" s="23" t="s">
        <v>46</v>
      </c>
      <c r="G49" s="25">
        <v>-7.1346938828386097</v>
      </c>
      <c r="H49" s="19"/>
      <c r="K49" s="19"/>
      <c r="L49" s="19"/>
      <c r="M49" s="12" t="s">
        <v>5</v>
      </c>
      <c r="N49" s="12">
        <v>179753.81161964301</v>
      </c>
      <c r="O49" s="12">
        <v>296635.848077</v>
      </c>
      <c r="P49" s="12">
        <v>319874.567025828</v>
      </c>
      <c r="Q49" s="12">
        <v>292502.12998867501</v>
      </c>
      <c r="R49" s="28">
        <f t="shared" si="3"/>
        <v>0.62723742741881949</v>
      </c>
      <c r="S49" s="28">
        <f t="shared" si="4"/>
        <v>-1.3935328838785455E-2</v>
      </c>
      <c r="T49" s="28">
        <f t="shared" si="5"/>
        <v>-8.5572408246332499E-2</v>
      </c>
      <c r="U49" s="28">
        <f t="shared" si="6"/>
        <v>6.3387256914040666E-2</v>
      </c>
      <c r="V49" s="12">
        <v>170289.999075145</v>
      </c>
      <c r="W49" s="12">
        <v>285485.426757604</v>
      </c>
      <c r="X49" s="12">
        <v>306130.61165787798</v>
      </c>
      <c r="Y49" s="12">
        <v>278727.08452924399</v>
      </c>
      <c r="Z49" s="28">
        <f t="shared" si="7"/>
        <v>0.63677894205782604</v>
      </c>
      <c r="AA49" s="28">
        <f t="shared" si="8"/>
        <v>-2.367316015082721E-2</v>
      </c>
      <c r="AB49" s="28">
        <f t="shared" si="9"/>
        <v>-8.9515801703814346E-2</v>
      </c>
      <c r="AC49" s="12">
        <v>185347.572797317</v>
      </c>
      <c r="AD49" s="12">
        <v>304106.45295315998</v>
      </c>
      <c r="AE49" s="12">
        <v>330481.96197245101</v>
      </c>
      <c r="AF49" s="12">
        <v>302055.63029213698</v>
      </c>
      <c r="AG49" s="28">
        <f t="shared" si="10"/>
        <v>0.62967135600121216</v>
      </c>
      <c r="AH49" s="28">
        <f t="shared" si="11"/>
        <v>-6.7437656817459501E-3</v>
      </c>
      <c r="AI49" s="28">
        <f t="shared" si="12"/>
        <v>-8.6014775241148089E-2</v>
      </c>
    </row>
    <row r="50" spans="1:35" x14ac:dyDescent="0.2">
      <c r="A50" s="8" t="s">
        <v>37</v>
      </c>
      <c r="B50" s="26">
        <f t="shared" si="13"/>
        <v>-0.31611691457703373</v>
      </c>
      <c r="C50" s="26">
        <f t="shared" si="14"/>
        <v>-7.6597515125289561E-2</v>
      </c>
      <c r="D50" s="26">
        <f t="shared" si="15"/>
        <v>-1.8944669005120152E-2</v>
      </c>
      <c r="E50" s="19"/>
      <c r="F50" s="19"/>
      <c r="G50" s="19"/>
      <c r="H50" s="19"/>
      <c r="K50" s="19"/>
      <c r="L50" s="19"/>
      <c r="M50" s="12" t="s">
        <v>46</v>
      </c>
      <c r="N50" s="12">
        <v>5588797.5849959003</v>
      </c>
      <c r="O50" s="12">
        <v>5148752.6126779802</v>
      </c>
      <c r="P50" s="12">
        <v>4969052.4422593703</v>
      </c>
      <c r="Q50" s="12">
        <v>4614525.7616264503</v>
      </c>
      <c r="R50" s="28">
        <f t="shared" si="3"/>
        <v>-0.17432583817045944</v>
      </c>
      <c r="S50" s="28">
        <f t="shared" si="4"/>
        <v>-0.10375850059994762</v>
      </c>
      <c r="T50" s="28">
        <f t="shared" si="5"/>
        <v>-7.134693882838572E-2</v>
      </c>
      <c r="U50" s="28">
        <f t="shared" si="6"/>
        <v>1</v>
      </c>
      <c r="V50" s="12">
        <v>4264911.1103943503</v>
      </c>
      <c r="W50" s="12">
        <v>4177649.2556869001</v>
      </c>
      <c r="X50" s="12">
        <v>3997989.5983018102</v>
      </c>
      <c r="Y50" s="12">
        <v>3723714.4170467998</v>
      </c>
      <c r="Z50" s="28">
        <f t="shared" si="7"/>
        <v>-0.12689518710684433</v>
      </c>
      <c r="AA50" s="28">
        <f t="shared" si="8"/>
        <v>-0.10865795830566038</v>
      </c>
      <c r="AB50" s="28">
        <f t="shared" si="9"/>
        <v>-6.8603275349068404E-2</v>
      </c>
      <c r="AC50" s="12">
        <v>5882360.3970280997</v>
      </c>
      <c r="AD50" s="12">
        <v>5590742.6436354304</v>
      </c>
      <c r="AE50" s="12">
        <v>5447888.7590027303</v>
      </c>
      <c r="AF50" s="12">
        <v>5092280.4502558596</v>
      </c>
      <c r="AG50" s="28">
        <f t="shared" si="10"/>
        <v>-0.13431342070972163</v>
      </c>
      <c r="AH50" s="28">
        <f t="shared" si="11"/>
        <v>-8.9158493808872863E-2</v>
      </c>
      <c r="AI50" s="28">
        <f t="shared" si="12"/>
        <v>-6.5274517244725661E-2</v>
      </c>
    </row>
    <row r="51" spans="1:35" x14ac:dyDescent="0.2">
      <c r="A51" s="18" t="s">
        <v>5</v>
      </c>
      <c r="B51" s="26">
        <f t="shared" si="13"/>
        <v>0.62723742741881949</v>
      </c>
      <c r="C51" s="26">
        <f t="shared" si="14"/>
        <v>-1.3935328838785455E-2</v>
      </c>
      <c r="D51" s="26">
        <f t="shared" si="15"/>
        <v>-8.5572408246332499E-2</v>
      </c>
      <c r="E51" s="19"/>
      <c r="F51" s="19"/>
      <c r="G51" s="19"/>
      <c r="H51" s="19"/>
      <c r="I51" s="20"/>
      <c r="J51" s="20"/>
      <c r="K51" s="19"/>
      <c r="L51" s="19"/>
      <c r="M51" s="19"/>
      <c r="N51" s="19"/>
    </row>
    <row r="52" spans="1:35" x14ac:dyDescent="0.2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Q52">
        <f>(O50-Q50)/1000</f>
        <v>534.22685105152982</v>
      </c>
    </row>
    <row r="53" spans="1:35" x14ac:dyDescent="0.2">
      <c r="A53" s="4"/>
      <c r="D53" s="19"/>
      <c r="E53" s="19"/>
      <c r="F53" s="19"/>
      <c r="G53" s="19"/>
      <c r="H53" s="19"/>
      <c r="I53" s="19"/>
      <c r="J53" s="19"/>
      <c r="K53" s="19"/>
      <c r="L53" s="19"/>
      <c r="M53" s="12" t="s">
        <v>27</v>
      </c>
      <c r="N53" s="19"/>
      <c r="Q53">
        <f>O36-Q36</f>
        <v>179754.98329938995</v>
      </c>
      <c r="R53">
        <f>Q53/1000</f>
        <v>179.75498329938995</v>
      </c>
    </row>
    <row r="54" spans="1:35" x14ac:dyDescent="0.2">
      <c r="A54" s="4"/>
      <c r="D54" s="19"/>
      <c r="E54" s="19"/>
      <c r="F54" s="19"/>
      <c r="G54" s="19"/>
      <c r="H54" s="19"/>
      <c r="I54" s="19"/>
      <c r="J54" s="19"/>
      <c r="K54" s="19"/>
      <c r="L54" s="19"/>
      <c r="M54" s="12" t="s">
        <v>33</v>
      </c>
      <c r="N54" s="19"/>
      <c r="Q54">
        <f>O44-Q44</f>
        <v>82008.58592640498</v>
      </c>
      <c r="R54">
        <f>Q54/1000</f>
        <v>82.008585926404976</v>
      </c>
    </row>
    <row r="55" spans="1:35" ht="13.5" customHeight="1" x14ac:dyDescent="0.2">
      <c r="A55" s="4"/>
    </row>
    <row r="56" spans="1:35" x14ac:dyDescent="0.2">
      <c r="A56" s="24" t="s">
        <v>52</v>
      </c>
      <c r="B56" s="24">
        <v>2008</v>
      </c>
      <c r="C56" s="24">
        <v>2009</v>
      </c>
    </row>
    <row r="57" spans="1:35" x14ac:dyDescent="0.2">
      <c r="A57" s="23" t="s">
        <v>46</v>
      </c>
      <c r="B57" s="23">
        <v>4969.0524422593699</v>
      </c>
      <c r="C57" s="23">
        <v>4614.5257616264498</v>
      </c>
      <c r="D57">
        <f>C57-B57</f>
        <v>-354.52668063292003</v>
      </c>
      <c r="E57" s="9">
        <f>C57/B57-1</f>
        <v>-7.134693882838572E-2</v>
      </c>
      <c r="O57" s="12"/>
      <c r="P57" s="12"/>
      <c r="Q57" s="12" t="s">
        <v>52</v>
      </c>
    </row>
    <row r="58" spans="1:35" x14ac:dyDescent="0.2">
      <c r="A58" s="23" t="s">
        <v>47</v>
      </c>
      <c r="B58" s="23">
        <v>3934.0973773078699</v>
      </c>
      <c r="C58" s="23">
        <v>3659.7511237541999</v>
      </c>
      <c r="E58" s="9">
        <f t="shared" ref="E58:E68" si="16">C58/B58-1</f>
        <v>-6.9735501499306296E-2</v>
      </c>
      <c r="O58" s="61" t="s">
        <v>44</v>
      </c>
      <c r="P58" s="12" t="s">
        <v>72</v>
      </c>
      <c r="Q58" s="12">
        <v>68.864467884521005</v>
      </c>
    </row>
    <row r="59" spans="1:35" x14ac:dyDescent="0.2">
      <c r="A59" s="23" t="s">
        <v>33</v>
      </c>
      <c r="B59" s="23">
        <v>386.77472945473897</v>
      </c>
      <c r="C59" s="23">
        <v>320.76000096446103</v>
      </c>
      <c r="E59" s="9">
        <f t="shared" si="16"/>
        <v>-0.17068004567760442</v>
      </c>
      <c r="O59" s="61"/>
      <c r="P59" s="12" t="s">
        <v>73</v>
      </c>
      <c r="Q59" s="12">
        <v>67.663077079513897</v>
      </c>
    </row>
    <row r="60" spans="1:35" x14ac:dyDescent="0.2">
      <c r="A60" s="23" t="s">
        <v>34</v>
      </c>
      <c r="B60" s="23">
        <v>12.0108843783872</v>
      </c>
      <c r="C60" s="23">
        <v>11.442221647837201</v>
      </c>
      <c r="E60" s="9">
        <f t="shared" si="16"/>
        <v>-4.7345616911713018E-2</v>
      </c>
      <c r="O60" s="61"/>
      <c r="P60" s="12" t="s">
        <v>74</v>
      </c>
      <c r="Q60" s="12">
        <v>73.123803216274496</v>
      </c>
    </row>
    <row r="61" spans="1:35" x14ac:dyDescent="0.2">
      <c r="A61" s="23" t="s">
        <v>35</v>
      </c>
      <c r="B61" s="23">
        <v>486.80899430657701</v>
      </c>
      <c r="C61" s="23">
        <v>476.041542864912</v>
      </c>
      <c r="E61" s="9">
        <f t="shared" si="16"/>
        <v>-2.2118431597596966E-2</v>
      </c>
      <c r="O61" s="61"/>
      <c r="P61" s="12" t="s">
        <v>75</v>
      </c>
      <c r="Q61" s="12">
        <v>77.742575038895396</v>
      </c>
    </row>
    <row r="62" spans="1:35" x14ac:dyDescent="0.2">
      <c r="A62" s="23" t="s">
        <v>36</v>
      </c>
      <c r="B62" s="23">
        <v>-408.75253296803498</v>
      </c>
      <c r="C62" s="23">
        <v>-432.13209708133002</v>
      </c>
      <c r="E62" s="9">
        <f t="shared" si="16"/>
        <v>5.7197355924699211E-2</v>
      </c>
      <c r="O62" s="61"/>
      <c r="P62" s="12" t="s">
        <v>76</v>
      </c>
      <c r="Q62" s="12">
        <v>81.259152193110296</v>
      </c>
    </row>
    <row r="63" spans="1:35" x14ac:dyDescent="0.2">
      <c r="A63" s="23" t="s">
        <v>37</v>
      </c>
      <c r="B63" s="23">
        <v>149.36045681179499</v>
      </c>
      <c r="C63" s="23">
        <v>146.530872395042</v>
      </c>
      <c r="E63" s="9">
        <f t="shared" si="16"/>
        <v>-1.8944669005120152E-2</v>
      </c>
      <c r="O63" s="61"/>
      <c r="P63" s="12" t="s">
        <v>77</v>
      </c>
      <c r="Q63" s="12">
        <v>85.983353939849707</v>
      </c>
    </row>
    <row r="64" spans="1:35" x14ac:dyDescent="0.2">
      <c r="A64" s="23" t="s">
        <v>48</v>
      </c>
      <c r="B64" s="23" t="s">
        <v>50</v>
      </c>
      <c r="C64" s="23" t="s">
        <v>50</v>
      </c>
      <c r="E64" s="9" t="e">
        <f t="shared" si="16"/>
        <v>#VALUE!</v>
      </c>
      <c r="O64" s="61"/>
      <c r="P64" s="12" t="s">
        <v>78</v>
      </c>
      <c r="Q64" s="12">
        <v>90.265596100274493</v>
      </c>
    </row>
    <row r="65" spans="1:29" x14ac:dyDescent="0.2">
      <c r="A65" s="23" t="s">
        <v>5</v>
      </c>
      <c r="B65" s="23">
        <v>319.87456702582801</v>
      </c>
      <c r="C65" s="23">
        <v>292.50212998867499</v>
      </c>
      <c r="E65" s="9">
        <f t="shared" si="16"/>
        <v>-8.5572408246332499E-2</v>
      </c>
      <c r="O65" s="61"/>
      <c r="P65" s="12" t="s">
        <v>79</v>
      </c>
      <c r="Q65" s="12">
        <v>93.976384172588197</v>
      </c>
    </row>
    <row r="66" spans="1:29" x14ac:dyDescent="0.2">
      <c r="A66" s="23" t="s">
        <v>44</v>
      </c>
      <c r="B66" s="23">
        <v>143.114639724005</v>
      </c>
      <c r="C66" s="23">
        <v>133.25559545393</v>
      </c>
      <c r="E66" s="9">
        <f t="shared" si="16"/>
        <v>-6.8889138728840504E-2</v>
      </c>
      <c r="O66" s="61"/>
      <c r="P66" s="12" t="s">
        <v>80</v>
      </c>
      <c r="Q66" s="12">
        <v>101.518516568354</v>
      </c>
    </row>
    <row r="67" spans="1:29" x14ac:dyDescent="0.2">
      <c r="A67" s="23" t="s">
        <v>45</v>
      </c>
      <c r="B67" s="23">
        <v>176.75992730182199</v>
      </c>
      <c r="C67" s="23">
        <v>159.246534534745</v>
      </c>
      <c r="E67" s="9">
        <f t="shared" si="16"/>
        <v>-9.9080108452253679E-2</v>
      </c>
      <c r="O67" s="61"/>
      <c r="P67" s="12" t="s">
        <v>81</v>
      </c>
      <c r="Q67" s="12">
        <v>109.23259506956001</v>
      </c>
    </row>
    <row r="68" spans="1:29" x14ac:dyDescent="0.2">
      <c r="A68" s="23" t="s">
        <v>49</v>
      </c>
      <c r="B68" s="23">
        <v>383.202065437915</v>
      </c>
      <c r="C68" s="23">
        <v>393.65791289710802</v>
      </c>
      <c r="E68" s="9">
        <f t="shared" si="16"/>
        <v>2.7285467387145435E-2</v>
      </c>
      <c r="O68" s="61"/>
      <c r="P68" s="12" t="s">
        <v>82</v>
      </c>
      <c r="Q68" s="12">
        <v>115.891132369674</v>
      </c>
    </row>
    <row r="69" spans="1:29" x14ac:dyDescent="0.2">
      <c r="O69" s="61"/>
      <c r="P69" s="12" t="s">
        <v>83</v>
      </c>
      <c r="Q69" s="12">
        <v>114.190221363898</v>
      </c>
      <c r="R69" s="5"/>
    </row>
    <row r="70" spans="1:29" x14ac:dyDescent="0.2">
      <c r="C70" s="65" t="s">
        <v>52</v>
      </c>
      <c r="D70" s="66"/>
      <c r="E70" s="66"/>
      <c r="F70" s="67"/>
      <c r="G70" s="65" t="s">
        <v>71</v>
      </c>
      <c r="H70" s="66"/>
      <c r="I70" s="66"/>
      <c r="J70" s="67"/>
      <c r="O70" s="61"/>
      <c r="P70" s="12" t="s">
        <v>84</v>
      </c>
      <c r="Q70" s="12">
        <v>111.97710987660599</v>
      </c>
      <c r="R70" s="5"/>
    </row>
    <row r="71" spans="1:29" s="5" customFormat="1" x14ac:dyDescent="0.2">
      <c r="A71" s="48"/>
      <c r="B71" s="38"/>
      <c r="C71" s="38">
        <v>1990</v>
      </c>
      <c r="D71" s="37">
        <v>2005</v>
      </c>
      <c r="E71" s="37">
        <v>2008</v>
      </c>
      <c r="F71" s="37">
        <v>2009</v>
      </c>
      <c r="G71" s="38">
        <v>1990</v>
      </c>
      <c r="H71" s="37">
        <v>2005</v>
      </c>
      <c r="I71" s="37">
        <v>2008</v>
      </c>
      <c r="J71" s="37">
        <v>2009</v>
      </c>
      <c r="K71"/>
      <c r="L71"/>
      <c r="O71" s="61"/>
      <c r="P71" s="12" t="s">
        <v>85</v>
      </c>
      <c r="Q71" s="12">
        <v>116.045081301373</v>
      </c>
      <c r="S71"/>
      <c r="T71"/>
      <c r="U71"/>
      <c r="V71"/>
      <c r="W71"/>
      <c r="X71"/>
      <c r="Y71"/>
      <c r="Z71"/>
      <c r="AA71"/>
      <c r="AB71"/>
      <c r="AC71"/>
    </row>
    <row r="72" spans="1:29" s="5" customFormat="1" x14ac:dyDescent="0.2">
      <c r="A72" s="62" t="s">
        <v>46</v>
      </c>
      <c r="B72" s="32" t="s">
        <v>67</v>
      </c>
      <c r="C72" s="33">
        <v>605.75660594199599</v>
      </c>
      <c r="D72" s="31">
        <v>439.912976938116</v>
      </c>
      <c r="E72" s="31">
        <v>423.28234689885699</v>
      </c>
      <c r="F72" s="31">
        <v>413.29074656906602</v>
      </c>
      <c r="G72" s="31">
        <v>649.07549790071096</v>
      </c>
      <c r="H72" s="31">
        <v>500.94983076409699</v>
      </c>
      <c r="I72" s="31">
        <v>486.22776805762101</v>
      </c>
      <c r="J72" s="32">
        <v>476.21615435668201</v>
      </c>
      <c r="K72" s="9">
        <f>F72/SUM($F$72:$F$75)</f>
        <v>8.9562994751468575E-2</v>
      </c>
      <c r="L72" s="9">
        <f>J72/SUM($J$72:$J$75)</f>
        <v>9.3517267756286923E-2</v>
      </c>
      <c r="M72" s="50">
        <f>F72/C72-1</f>
        <v>-0.31772804041258684</v>
      </c>
      <c r="N72" s="50">
        <f>F72/D72-1</f>
        <v>-6.0517038061359663E-2</v>
      </c>
      <c r="O72" s="61"/>
      <c r="P72" s="12" t="s">
        <v>86</v>
      </c>
      <c r="Q72" s="12">
        <v>124.938518337793</v>
      </c>
      <c r="R72"/>
      <c r="S72"/>
      <c r="T72"/>
      <c r="U72"/>
      <c r="V72"/>
      <c r="W72"/>
      <c r="X72"/>
      <c r="Y72"/>
      <c r="Z72"/>
      <c r="AA72"/>
      <c r="AB72"/>
      <c r="AC72"/>
    </row>
    <row r="73" spans="1:29" s="5" customFormat="1" ht="13.5" customHeight="1" x14ac:dyDescent="0.2">
      <c r="A73" s="63"/>
      <c r="B73" s="34" t="s">
        <v>68</v>
      </c>
      <c r="C73" s="33">
        <v>4395.6804130089104</v>
      </c>
      <c r="D73" s="33">
        <v>4241.0060389997498</v>
      </c>
      <c r="E73" s="33">
        <v>4092.0663278909301</v>
      </c>
      <c r="F73" s="33">
        <v>3764.9951669789102</v>
      </c>
      <c r="G73" s="33">
        <v>4618.9213900692002</v>
      </c>
      <c r="H73" s="33">
        <v>4593.2933298224598</v>
      </c>
      <c r="I73" s="33">
        <v>4482.7310808593002</v>
      </c>
      <c r="J73" s="34">
        <v>4154.6754069036497</v>
      </c>
      <c r="K73" s="9">
        <f t="shared" ref="K73:K75" si="17">F73/SUM($F$72:$F$75)</f>
        <v>0.81590077972647201</v>
      </c>
      <c r="L73" s="9">
        <f>J73/SUM($J$72:$J$75)</f>
        <v>0.81587717869994858</v>
      </c>
      <c r="M73" s="50">
        <f t="shared" ref="M73:M79" si="18">F73/C73-1</f>
        <v>-0.1434784121619721</v>
      </c>
      <c r="N73" s="50">
        <f t="shared" ref="N73:N79" si="19">F73/D73-1</f>
        <v>-0.11224008351874637</v>
      </c>
      <c r="O73" s="61"/>
      <c r="P73" s="12" t="s">
        <v>87</v>
      </c>
      <c r="Q73" s="12">
        <v>132.04892609567801</v>
      </c>
      <c r="R73"/>
      <c r="S73"/>
      <c r="T73"/>
      <c r="U73"/>
      <c r="V73"/>
      <c r="W73"/>
      <c r="X73"/>
      <c r="Y73"/>
      <c r="Z73"/>
      <c r="AA73"/>
      <c r="AB73"/>
      <c r="AC73"/>
    </row>
    <row r="74" spans="1:29" x14ac:dyDescent="0.2">
      <c r="A74" s="63"/>
      <c r="B74" s="34" t="s">
        <v>69</v>
      </c>
      <c r="C74" s="33">
        <v>59.086728048295498</v>
      </c>
      <c r="D74" s="33">
        <v>73.4850242778476</v>
      </c>
      <c r="E74" s="33">
        <v>80.950490753525003</v>
      </c>
      <c r="F74" s="33">
        <v>81.3523629161336</v>
      </c>
      <c r="G74" s="33">
        <v>65.924972310481806</v>
      </c>
      <c r="H74" s="33">
        <v>79.945523457966402</v>
      </c>
      <c r="I74" s="33">
        <v>87.486070050180501</v>
      </c>
      <c r="J74" s="34">
        <v>87.466764795109498</v>
      </c>
      <c r="K74" s="9">
        <f t="shared" si="17"/>
        <v>1.7629625907096453E-2</v>
      </c>
      <c r="L74" s="9">
        <f>J74/SUM($J$72:$J$75)</f>
        <v>1.7176344792776459E-2</v>
      </c>
      <c r="M74" s="49">
        <f t="shared" si="18"/>
        <v>0.37682971461271175</v>
      </c>
      <c r="N74" s="49">
        <f t="shared" si="19"/>
        <v>0.10706043463413062</v>
      </c>
      <c r="O74" s="61"/>
      <c r="P74" s="12" t="s">
        <v>88</v>
      </c>
      <c r="Q74" s="12">
        <v>137.74225734019799</v>
      </c>
    </row>
    <row r="75" spans="1:29" x14ac:dyDescent="0.2">
      <c r="A75" s="64"/>
      <c r="B75" s="36" t="s">
        <v>70</v>
      </c>
      <c r="C75" s="35">
        <v>528.27383799669803</v>
      </c>
      <c r="D75" s="35">
        <v>394.34857246225801</v>
      </c>
      <c r="E75" s="35">
        <v>372.75327671606499</v>
      </c>
      <c r="F75" s="35">
        <v>354.88748516233699</v>
      </c>
      <c r="G75" s="35">
        <v>548.43853674771105</v>
      </c>
      <c r="H75" s="35">
        <v>416.55395959091197</v>
      </c>
      <c r="I75" s="35">
        <v>391.44384003562101</v>
      </c>
      <c r="J75" s="36">
        <v>373.92212420041301</v>
      </c>
      <c r="K75" s="9">
        <f t="shared" si="17"/>
        <v>7.690659961496292E-2</v>
      </c>
      <c r="L75" s="9">
        <f>J75/SUM($J$72:$J$75)</f>
        <v>7.3429208750988142E-2</v>
      </c>
      <c r="M75" s="49">
        <f t="shared" si="18"/>
        <v>-0.32821302204150571</v>
      </c>
      <c r="N75" s="49">
        <f t="shared" si="19"/>
        <v>-0.10006651489450424</v>
      </c>
      <c r="O75" s="61"/>
      <c r="P75" s="12" t="s">
        <v>89</v>
      </c>
      <c r="Q75" s="12">
        <v>142.34062820638999</v>
      </c>
    </row>
    <row r="76" spans="1:29" x14ac:dyDescent="0.2">
      <c r="A76" s="63" t="s">
        <v>47</v>
      </c>
      <c r="B76" s="34" t="s">
        <v>67</v>
      </c>
      <c r="C76" s="31">
        <v>158.35912088638901</v>
      </c>
      <c r="D76" s="31">
        <v>91.607354406115405</v>
      </c>
      <c r="E76" s="31">
        <v>84.951268091823906</v>
      </c>
      <c r="F76" s="31">
        <v>80.304734693880704</v>
      </c>
      <c r="G76" s="31">
        <v>164.06072432884301</v>
      </c>
      <c r="H76" s="31">
        <v>96.811139274733506</v>
      </c>
      <c r="I76" s="31">
        <v>91.537346679624406</v>
      </c>
      <c r="J76" s="32">
        <v>87.250194797487097</v>
      </c>
      <c r="K76" s="9">
        <f>F76/SUM($F$76:$F$79)</f>
        <v>2.1942676422079661E-2</v>
      </c>
      <c r="L76" s="9">
        <f>J76/SUM($J$76:$J$79)</f>
        <v>2.1696195378927467E-2</v>
      </c>
      <c r="M76" s="49">
        <f t="shared" si="18"/>
        <v>-0.49289479352759591</v>
      </c>
      <c r="N76" s="49">
        <f t="shared" si="19"/>
        <v>-0.12338113883441848</v>
      </c>
      <c r="O76" s="61"/>
      <c r="P76" s="12" t="s">
        <v>90</v>
      </c>
      <c r="Q76" s="12">
        <v>143.114639724005</v>
      </c>
    </row>
    <row r="77" spans="1:29" x14ac:dyDescent="0.2">
      <c r="A77" s="63"/>
      <c r="B77" s="34" t="s">
        <v>68</v>
      </c>
      <c r="C77" s="33">
        <v>4091.6100110932398</v>
      </c>
      <c r="D77" s="33">
        <v>3956.41921700384</v>
      </c>
      <c r="E77" s="33">
        <v>3813.71742102796</v>
      </c>
      <c r="F77" s="33">
        <v>3546.0683918966301</v>
      </c>
      <c r="G77" s="33">
        <v>4290.0915198989096</v>
      </c>
      <c r="H77" s="33">
        <v>4275.4715826525198</v>
      </c>
      <c r="I77" s="33">
        <v>4167.3345894807098</v>
      </c>
      <c r="J77" s="34">
        <v>3898.5651259943602</v>
      </c>
      <c r="K77" s="9">
        <f>F77/SUM($F$76:$F$79)</f>
        <v>0.96893703205125381</v>
      </c>
      <c r="L77" s="9">
        <f>J77/SUM($J$76:$J$79)</f>
        <v>0.96944231319335372</v>
      </c>
      <c r="M77" s="49">
        <f t="shared" si="18"/>
        <v>-0.13333177348709391</v>
      </c>
      <c r="N77" s="49">
        <f t="shared" si="19"/>
        <v>-0.10371773126154327</v>
      </c>
      <c r="O77" s="61"/>
      <c r="P77" s="12" t="s">
        <v>91</v>
      </c>
      <c r="Q77" s="12">
        <v>133.25559545393</v>
      </c>
      <c r="R77" s="9">
        <f>Q77/Q73-1</f>
        <v>9.1380474944391388E-3</v>
      </c>
      <c r="S77" s="9">
        <f>Q77/Q76-1</f>
        <v>-6.8889138728840504E-2</v>
      </c>
    </row>
    <row r="78" spans="1:29" x14ac:dyDescent="0.2">
      <c r="A78" s="63"/>
      <c r="B78" s="34" t="s">
        <v>69</v>
      </c>
      <c r="C78" s="33"/>
      <c r="D78" s="33"/>
      <c r="E78" s="33"/>
      <c r="F78" s="33"/>
      <c r="G78" s="33"/>
      <c r="H78" s="33"/>
      <c r="I78" s="33"/>
      <c r="J78" s="34"/>
      <c r="K78" s="9">
        <f>F78/SUM($F$76:$F$79)</f>
        <v>0</v>
      </c>
      <c r="L78" s="9">
        <f>J78/SUM($J$76:$J$79)</f>
        <v>0</v>
      </c>
      <c r="M78" s="49" t="e">
        <f t="shared" si="18"/>
        <v>#DIV/0!</v>
      </c>
      <c r="N78" s="49" t="e">
        <f t="shared" si="19"/>
        <v>#DIV/0!</v>
      </c>
    </row>
    <row r="79" spans="1:29" x14ac:dyDescent="0.2">
      <c r="A79" s="64"/>
      <c r="B79" s="36" t="s">
        <v>70</v>
      </c>
      <c r="C79" s="35">
        <v>33.909612557963101</v>
      </c>
      <c r="D79" s="35">
        <v>36.514184108859702</v>
      </c>
      <c r="E79" s="35">
        <v>35.4286881880886</v>
      </c>
      <c r="F79" s="35">
        <v>33.377997163683503</v>
      </c>
      <c r="G79" s="35">
        <v>35.563816082467604</v>
      </c>
      <c r="H79" s="35">
        <v>38.793460420904601</v>
      </c>
      <c r="I79" s="35">
        <v>37.7562519856168</v>
      </c>
      <c r="J79" s="36">
        <v>35.636056910497402</v>
      </c>
      <c r="K79" s="9">
        <f>F79/SUM($F$76:$F$79)</f>
        <v>9.1202915266664786E-3</v>
      </c>
      <c r="L79" s="9">
        <f>J79/SUM($J$76:$J$79)</f>
        <v>8.86149142771883E-3</v>
      </c>
      <c r="M79" s="49">
        <f t="shared" si="18"/>
        <v>-1.5677424605512247E-2</v>
      </c>
      <c r="N79" s="49">
        <f t="shared" si="19"/>
        <v>-8.5889552833120608E-2</v>
      </c>
    </row>
    <row r="80" spans="1:29" x14ac:dyDescent="0.2">
      <c r="A80" s="44"/>
      <c r="B80" s="33"/>
      <c r="C80" s="33"/>
      <c r="D80" s="33"/>
      <c r="E80" s="33"/>
      <c r="F80" s="33"/>
      <c r="G80" s="44"/>
      <c r="H80" s="45"/>
      <c r="I80" s="46"/>
      <c r="J80" s="12"/>
      <c r="K80" s="12"/>
      <c r="L80" s="12"/>
      <c r="M80" s="12"/>
      <c r="N80" s="12"/>
      <c r="O80" s="12"/>
      <c r="P80" s="12"/>
      <c r="V80" s="12"/>
      <c r="W80" s="12"/>
      <c r="X80" s="12"/>
      <c r="Y80" s="12"/>
      <c r="Z80" s="12"/>
      <c r="AA80" s="12"/>
      <c r="AB80" s="12"/>
      <c r="AC80" s="12"/>
    </row>
    <row r="81" spans="1:29" x14ac:dyDescent="0.2">
      <c r="A81" s="60"/>
      <c r="B81" s="33"/>
      <c r="C81" s="33"/>
      <c r="D81" s="33"/>
      <c r="E81" s="33"/>
      <c r="F81" s="33"/>
      <c r="G81" s="47"/>
      <c r="H81" s="47"/>
      <c r="I81" s="47"/>
      <c r="J81" s="12"/>
      <c r="K81" s="12"/>
      <c r="L81" s="12"/>
      <c r="M81" s="12"/>
      <c r="N81" s="12"/>
      <c r="O81" s="12"/>
      <c r="P81" s="12"/>
      <c r="V81" s="12"/>
      <c r="W81" s="12"/>
      <c r="X81" s="12"/>
      <c r="Y81" s="12"/>
      <c r="Z81" s="12"/>
      <c r="AA81" s="12"/>
      <c r="AB81" s="12"/>
      <c r="AC81" s="12"/>
    </row>
    <row r="82" spans="1:29" x14ac:dyDescent="0.2">
      <c r="A82" s="60"/>
      <c r="B82" s="33"/>
      <c r="C82" s="33"/>
      <c r="D82" s="33"/>
      <c r="E82" s="33"/>
      <c r="F82" s="33"/>
      <c r="G82" s="47"/>
      <c r="H82" s="47"/>
      <c r="I82" s="47"/>
    </row>
    <row r="83" spans="1:29" x14ac:dyDescent="0.2">
      <c r="A83" s="60"/>
      <c r="B83" s="33"/>
      <c r="C83" s="33"/>
      <c r="D83" s="33"/>
      <c r="E83" s="33"/>
      <c r="F83" s="33"/>
      <c r="G83" s="47"/>
      <c r="H83" s="47"/>
      <c r="I83" s="47"/>
    </row>
    <row r="84" spans="1:29" x14ac:dyDescent="0.2">
      <c r="A84" s="60"/>
      <c r="B84" s="33"/>
      <c r="C84" s="33"/>
      <c r="D84" s="33"/>
      <c r="E84" s="33"/>
      <c r="F84" s="33"/>
      <c r="G84" s="47"/>
      <c r="H84" s="47"/>
      <c r="I84" s="47"/>
    </row>
    <row r="85" spans="1:29" x14ac:dyDescent="0.2">
      <c r="A85" s="60"/>
      <c r="B85" s="33"/>
      <c r="C85" s="33"/>
      <c r="D85" s="33"/>
      <c r="E85" s="33"/>
      <c r="F85" s="33"/>
      <c r="G85" s="47"/>
      <c r="H85" s="47"/>
      <c r="I85" s="47"/>
    </row>
    <row r="86" spans="1:29" x14ac:dyDescent="0.2">
      <c r="A86" s="60"/>
      <c r="B86" s="33"/>
      <c r="C86" s="33"/>
      <c r="D86" s="33"/>
      <c r="E86" s="33"/>
      <c r="F86" s="33"/>
      <c r="G86" s="47"/>
      <c r="H86" s="47"/>
      <c r="I86" s="47"/>
    </row>
    <row r="87" spans="1:29" x14ac:dyDescent="0.2">
      <c r="A87" s="60"/>
      <c r="B87" s="33"/>
      <c r="C87" s="33"/>
      <c r="D87" s="33"/>
      <c r="E87" s="33"/>
      <c r="F87" s="33"/>
      <c r="G87" s="47"/>
      <c r="H87" s="47"/>
      <c r="I87" s="47"/>
    </row>
    <row r="88" spans="1:29" x14ac:dyDescent="0.2">
      <c r="A88" s="60"/>
      <c r="B88" s="33"/>
      <c r="C88" s="33"/>
      <c r="D88" s="33"/>
      <c r="E88" s="33"/>
      <c r="F88" s="33"/>
      <c r="G88" s="47"/>
      <c r="H88" s="47"/>
      <c r="I88" s="47"/>
    </row>
    <row r="89" spans="1:29" x14ac:dyDescent="0.2">
      <c r="A89" s="33"/>
      <c r="B89" s="33"/>
      <c r="C89" s="33"/>
      <c r="D89" s="33"/>
      <c r="E89" s="43"/>
      <c r="F89" s="43"/>
      <c r="G89" s="43"/>
      <c r="H89" s="43"/>
      <c r="I89" s="43"/>
    </row>
    <row r="90" spans="1:29" x14ac:dyDescent="0.2">
      <c r="A90" s="39"/>
      <c r="B90" s="12"/>
      <c r="C90" s="12"/>
      <c r="D90" s="12"/>
      <c r="E90" s="12"/>
      <c r="F90" s="39"/>
      <c r="H90" s="40"/>
    </row>
    <row r="91" spans="1:29" x14ac:dyDescent="0.2">
      <c r="A91" s="12"/>
      <c r="B91" s="12"/>
      <c r="C91" s="12"/>
      <c r="D91" s="12"/>
      <c r="E91" s="12"/>
      <c r="F91" s="41"/>
      <c r="G91" s="9"/>
      <c r="H91" s="41"/>
      <c r="I91" s="9"/>
    </row>
    <row r="92" spans="1:29" x14ac:dyDescent="0.2">
      <c r="A92" s="12"/>
      <c r="B92" s="12"/>
      <c r="C92" s="12"/>
      <c r="D92" s="12"/>
      <c r="E92" s="12"/>
      <c r="F92" s="41"/>
      <c r="G92" s="9"/>
      <c r="H92" s="41"/>
      <c r="I92" s="9"/>
    </row>
    <row r="93" spans="1:29" x14ac:dyDescent="0.2">
      <c r="A93" s="12"/>
      <c r="B93" s="12"/>
      <c r="C93" s="12"/>
      <c r="D93" s="12"/>
      <c r="E93" s="12"/>
      <c r="F93" s="41"/>
      <c r="G93" s="9"/>
      <c r="H93" s="41"/>
      <c r="I93" s="9"/>
      <c r="J93" s="9"/>
    </row>
    <row r="94" spans="1:29" x14ac:dyDescent="0.2">
      <c r="A94" s="12"/>
      <c r="B94" s="12"/>
      <c r="C94" s="12"/>
      <c r="D94" s="12"/>
      <c r="E94" s="12"/>
      <c r="F94" s="41"/>
      <c r="G94" s="9"/>
      <c r="H94" s="41"/>
      <c r="I94" s="9"/>
      <c r="J94" s="9"/>
    </row>
  </sheetData>
  <mergeCells count="10">
    <mergeCell ref="AC33:AI33"/>
    <mergeCell ref="V33:AB33"/>
    <mergeCell ref="N33:T33"/>
    <mergeCell ref="A81:A84"/>
    <mergeCell ref="A85:A88"/>
    <mergeCell ref="O58:O77"/>
    <mergeCell ref="A72:A75"/>
    <mergeCell ref="A76:A79"/>
    <mergeCell ref="G70:J70"/>
    <mergeCell ref="C70:F70"/>
  </mergeCells>
  <phoneticPr fontId="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36"/>
  <sheetViews>
    <sheetView zoomScale="80" zoomScaleNormal="80" workbookViewId="0">
      <selection activeCell="B7" sqref="B7:B20"/>
    </sheetView>
  </sheetViews>
  <sheetFormatPr defaultColWidth="11.42578125" defaultRowHeight="12.75" x14ac:dyDescent="0.2"/>
  <cols>
    <col min="1" max="1" width="11.85546875" customWidth="1"/>
    <col min="2" max="2" width="9.5703125" customWidth="1"/>
    <col min="3" max="3" width="10.42578125" customWidth="1"/>
    <col min="4" max="8" width="9.5703125" customWidth="1"/>
    <col min="9" max="9" width="12" bestFit="1" customWidth="1"/>
    <col min="10" max="10" width="9.5703125" customWidth="1"/>
    <col min="11" max="11" width="4.85546875" customWidth="1"/>
    <col min="12" max="13" width="6.5703125" customWidth="1"/>
    <col min="14" max="14" width="9.5703125" customWidth="1"/>
    <col min="15" max="15" width="14.85546875" customWidth="1"/>
    <col min="16" max="17" width="13.7109375" bestFit="1" customWidth="1"/>
    <col min="18" max="19" width="13" bestFit="1" customWidth="1"/>
    <col min="20" max="20" width="13.7109375" bestFit="1" customWidth="1"/>
    <col min="21" max="21" width="13.7109375" customWidth="1"/>
    <col min="22" max="22" width="13.7109375" bestFit="1" customWidth="1"/>
    <col min="23" max="23" width="9.5703125" customWidth="1"/>
    <col min="24" max="24" width="13.7109375" bestFit="1" customWidth="1"/>
    <col min="25" max="25" width="13.7109375" customWidth="1"/>
    <col min="26" max="28" width="5.85546875" customWidth="1"/>
    <col min="33" max="34" width="5.5703125" customWidth="1"/>
  </cols>
  <sheetData>
    <row r="1" spans="1:3" s="1" customFormat="1" x14ac:dyDescent="0.2">
      <c r="B1" s="6" t="s">
        <v>61</v>
      </c>
    </row>
    <row r="2" spans="1:3" s="1" customFormat="1" x14ac:dyDescent="0.2">
      <c r="B2" s="1" t="s">
        <v>1</v>
      </c>
    </row>
    <row r="3" spans="1:3" ht="13.5" thickBot="1" x14ac:dyDescent="0.25"/>
    <row r="4" spans="1:3" ht="13.5" thickBot="1" x14ac:dyDescent="0.25">
      <c r="A4" s="2" t="s">
        <v>2</v>
      </c>
      <c r="B4" s="2"/>
    </row>
    <row r="5" spans="1:3" ht="13.5" thickBot="1" x14ac:dyDescent="0.25">
      <c r="A5" s="2" t="s">
        <v>3</v>
      </c>
      <c r="B5" s="2"/>
    </row>
    <row r="6" spans="1:3" ht="13.5" thickBot="1" x14ac:dyDescent="0.25">
      <c r="A6" s="2" t="s">
        <v>4</v>
      </c>
      <c r="B6" s="2" t="s">
        <v>55</v>
      </c>
      <c r="C6" t="s">
        <v>25</v>
      </c>
    </row>
    <row r="7" spans="1:3" ht="13.5" thickBot="1" x14ac:dyDescent="0.25">
      <c r="A7" s="3" t="s">
        <v>6</v>
      </c>
      <c r="B7" s="53">
        <v>-0.13352375063088329</v>
      </c>
      <c r="C7" t="s">
        <v>20</v>
      </c>
    </row>
    <row r="8" spans="1:3" ht="13.5" thickBot="1" x14ac:dyDescent="0.25">
      <c r="A8" s="3" t="s">
        <v>7</v>
      </c>
      <c r="B8" s="54">
        <v>-0.16338672603338233</v>
      </c>
      <c r="C8" t="s">
        <v>18</v>
      </c>
    </row>
    <row r="9" spans="1:3" ht="13.5" thickBot="1" x14ac:dyDescent="0.25">
      <c r="A9" s="3" t="s">
        <v>15</v>
      </c>
      <c r="B9" s="53">
        <v>-0.35823742419502225</v>
      </c>
      <c r="C9" t="s">
        <v>19</v>
      </c>
    </row>
    <row r="10" spans="1:3" ht="13.5" thickBot="1" x14ac:dyDescent="0.25">
      <c r="A10" s="3" t="s">
        <v>0</v>
      </c>
      <c r="B10" s="54">
        <v>0.20823419532819165</v>
      </c>
      <c r="C10" t="s">
        <v>21</v>
      </c>
    </row>
    <row r="11" spans="1:3" ht="13.5" thickBot="1" x14ac:dyDescent="0.25">
      <c r="A11" s="3" t="s">
        <v>8</v>
      </c>
      <c r="B11" s="55">
        <v>-0.17573443223893548</v>
      </c>
      <c r="C11" t="s">
        <v>22</v>
      </c>
    </row>
    <row r="12" spans="1:3" ht="13.5" thickBot="1" x14ac:dyDescent="0.25">
      <c r="A12" s="3" t="s">
        <v>9</v>
      </c>
      <c r="B12" s="54">
        <v>-0.13629360316865347</v>
      </c>
      <c r="C12" t="s">
        <v>23</v>
      </c>
    </row>
    <row r="13" spans="1:3" ht="13.5" thickBot="1" x14ac:dyDescent="0.25">
      <c r="A13" s="3" t="s">
        <v>16</v>
      </c>
      <c r="B13" s="53">
        <v>-0.47196782673338666</v>
      </c>
      <c r="C13" t="s">
        <v>24</v>
      </c>
    </row>
    <row r="14" spans="1:3" ht="13.5" thickBot="1" x14ac:dyDescent="0.25">
      <c r="A14" s="3" t="s">
        <v>10</v>
      </c>
      <c r="B14" s="54">
        <v>-0.3075614456537642</v>
      </c>
      <c r="C14" s="5">
        <v>2</v>
      </c>
    </row>
    <row r="15" spans="1:3" ht="13.5" thickBot="1" x14ac:dyDescent="0.25">
      <c r="A15" s="3" t="s">
        <v>17</v>
      </c>
      <c r="B15" s="53">
        <v>-0.32547121961344005</v>
      </c>
      <c r="C15" s="5">
        <v>3</v>
      </c>
    </row>
    <row r="16" spans="1:3" ht="13.5" thickBot="1" x14ac:dyDescent="0.25">
      <c r="A16" s="3" t="s">
        <v>11</v>
      </c>
      <c r="B16" s="54">
        <v>-0.22019217436193605</v>
      </c>
      <c r="C16" s="5">
        <v>4</v>
      </c>
    </row>
    <row r="17" spans="1:9" ht="13.5" thickBot="1" x14ac:dyDescent="0.25">
      <c r="A17" s="3" t="s">
        <v>14</v>
      </c>
      <c r="B17" s="55">
        <v>0.25395963593869908</v>
      </c>
      <c r="C17" s="5">
        <v>5</v>
      </c>
    </row>
    <row r="18" spans="1:9" ht="13.5" thickBot="1" x14ac:dyDescent="0.25">
      <c r="A18" s="3" t="s">
        <v>12</v>
      </c>
      <c r="B18" s="54">
        <v>-0.31611691457703373</v>
      </c>
      <c r="C18" s="5">
        <v>6</v>
      </c>
    </row>
    <row r="19" spans="1:9" ht="13.5" thickBot="1" x14ac:dyDescent="0.25">
      <c r="A19" s="3" t="s">
        <v>5</v>
      </c>
      <c r="B19" s="53">
        <v>0.62723742741881949</v>
      </c>
      <c r="C19" s="13" t="s">
        <v>5</v>
      </c>
    </row>
    <row r="20" spans="1:9" ht="13.5" thickBot="1" x14ac:dyDescent="0.25">
      <c r="A20" s="3" t="s">
        <v>13</v>
      </c>
      <c r="B20" s="56">
        <v>-0.17432583817045944</v>
      </c>
      <c r="C20" s="13" t="s">
        <v>46</v>
      </c>
    </row>
    <row r="23" spans="1:9" x14ac:dyDescent="0.2">
      <c r="B23" s="4"/>
    </row>
    <row r="24" spans="1:9" x14ac:dyDescent="0.2">
      <c r="B24" s="4"/>
    </row>
    <row r="25" spans="1:9" x14ac:dyDescent="0.2">
      <c r="B25" s="4"/>
    </row>
    <row r="26" spans="1:9" x14ac:dyDescent="0.2">
      <c r="B26" s="4"/>
    </row>
    <row r="27" spans="1:9" x14ac:dyDescent="0.2">
      <c r="B27" s="4"/>
    </row>
    <row r="28" spans="1:9" x14ac:dyDescent="0.2">
      <c r="B28" s="4"/>
    </row>
    <row r="29" spans="1:9" x14ac:dyDescent="0.2">
      <c r="A29" s="60"/>
      <c r="B29" s="51"/>
      <c r="C29" s="51"/>
      <c r="D29" s="51"/>
      <c r="E29" s="51"/>
      <c r="F29" s="51"/>
      <c r="G29" s="47"/>
      <c r="H29" s="47"/>
      <c r="I29" s="47"/>
    </row>
    <row r="30" spans="1:9" x14ac:dyDescent="0.2">
      <c r="A30" s="60"/>
      <c r="B30" s="51"/>
      <c r="C30" s="51"/>
      <c r="D30" s="51"/>
      <c r="E30" s="51"/>
      <c r="F30" s="51"/>
      <c r="G30" s="47"/>
      <c r="H30" s="47"/>
      <c r="I30" s="47"/>
    </row>
    <row r="31" spans="1:9" x14ac:dyDescent="0.2">
      <c r="A31" s="51"/>
      <c r="B31" s="51"/>
      <c r="C31" s="51"/>
      <c r="D31" s="51"/>
      <c r="E31" s="43"/>
      <c r="F31" s="43"/>
      <c r="G31" s="43"/>
      <c r="H31" s="43"/>
      <c r="I31" s="43"/>
    </row>
    <row r="32" spans="1:9" x14ac:dyDescent="0.2">
      <c r="A32" s="39"/>
      <c r="B32" s="52"/>
      <c r="C32" s="52"/>
      <c r="D32" s="52"/>
      <c r="E32" s="52"/>
      <c r="F32" s="39"/>
      <c r="H32" s="40"/>
    </row>
    <row r="33" spans="1:10" x14ac:dyDescent="0.2">
      <c r="A33" s="52"/>
      <c r="B33" s="52"/>
      <c r="C33" s="52"/>
      <c r="D33" s="52"/>
      <c r="E33" s="52"/>
      <c r="F33" s="41"/>
      <c r="G33" s="9"/>
      <c r="H33" s="41"/>
      <c r="I33" s="9"/>
    </row>
    <row r="34" spans="1:10" x14ac:dyDescent="0.2">
      <c r="A34" s="52"/>
      <c r="B34" s="52"/>
      <c r="C34" s="52"/>
      <c r="D34" s="52"/>
      <c r="E34" s="52"/>
      <c r="F34" s="41"/>
      <c r="G34" s="9"/>
      <c r="H34" s="41"/>
      <c r="I34" s="9"/>
    </row>
    <row r="35" spans="1:10" x14ac:dyDescent="0.2">
      <c r="A35" s="52"/>
      <c r="B35" s="52"/>
      <c r="C35" s="52"/>
      <c r="D35" s="52"/>
      <c r="E35" s="52"/>
      <c r="F35" s="41"/>
      <c r="G35" s="9"/>
      <c r="H35" s="41"/>
      <c r="I35" s="9"/>
      <c r="J35" s="9"/>
    </row>
    <row r="36" spans="1:10" x14ac:dyDescent="0.2">
      <c r="A36" s="52"/>
      <c r="B36" s="52"/>
      <c r="C36" s="52"/>
      <c r="D36" s="52"/>
      <c r="E36" s="52"/>
      <c r="F36" s="41"/>
      <c r="G36" s="9"/>
      <c r="H36" s="41"/>
      <c r="I36" s="9"/>
      <c r="J36" s="9"/>
    </row>
  </sheetData>
  <mergeCells count="1">
    <mergeCell ref="A29:A30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3" sqref="B3"/>
    </sheetView>
  </sheetViews>
  <sheetFormatPr defaultRowHeight="12.75" x14ac:dyDescent="0.2"/>
  <cols>
    <col min="1" max="1" width="18.7109375" bestFit="1" customWidth="1"/>
    <col min="2" max="2" width="40.42578125" bestFit="1" customWidth="1"/>
  </cols>
  <sheetData>
    <row r="1" spans="1:2" x14ac:dyDescent="0.2">
      <c r="A1" t="s">
        <v>63</v>
      </c>
      <c r="B1" t="s">
        <v>64</v>
      </c>
    </row>
    <row r="2" spans="1:2" x14ac:dyDescent="0.2">
      <c r="A2" s="30" t="s">
        <v>62</v>
      </c>
      <c r="B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fig 1 + data</vt:lpstr>
      <vt:lpstr>fig 2.2_EER</vt:lpstr>
      <vt:lpstr>QA log</vt:lpstr>
      <vt:lpstr>Fig2.2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eeauser</cp:lastModifiedBy>
  <dcterms:created xsi:type="dcterms:W3CDTF">2009-03-20T12:58:45Z</dcterms:created>
  <dcterms:modified xsi:type="dcterms:W3CDTF">2012-01-16T08:29:58Z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