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hartsheets/sheet3.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heets/sheet4.xml" ContentType="application/vnd.openxmlformats-officedocument.spreadsheetml.chart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hartsheets/sheet5.xml" ContentType="application/vnd.openxmlformats-officedocument.spreadsheetml.chart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40" windowHeight="7875" activeTab="2"/>
  </bookViews>
  <sheets>
    <sheet name="Metadata" sheetId="1" r:id="rId1"/>
    <sheet name="Fig 3.2b" sheetId="2" r:id="rId2"/>
    <sheet name="Fig 3.2a" sheetId="3" r:id="rId3"/>
    <sheet name="Data for FW quality" sheetId="4" r:id="rId4"/>
    <sheet name="Chart1 BOD_NH4" sheetId="5" r:id="rId5"/>
    <sheet name="Data Fig1_BOD5 NH4 Europe" sheetId="6" r:id="rId6"/>
    <sheet name="Metadata BOD_NH4" sheetId="7" r:id="rId7"/>
    <sheet name="Fig 1b Nitrate" sheetId="8" r:id="rId8"/>
    <sheet name="Figure 1_River NO3 Europe" sheetId="9" r:id="rId9"/>
    <sheet name="Metadata River_nitrate" sheetId="10" r:id="rId10"/>
    <sheet name="Fig 1c OP" sheetId="11" r:id="rId11"/>
    <sheet name="Figure 1_River OP Europe" sheetId="12" r:id="rId12"/>
    <sheet name="Metadata_river_OP" sheetId="13" r:id="rId13"/>
    <sheet name="Fig 1d TotP lakes" sheetId="14" r:id="rId14"/>
    <sheet name="Figure 1_Lake TP Europe" sheetId="15" r:id="rId15"/>
    <sheet name="Metadata Lake TP" sheetId="16" r:id="rId16"/>
  </sheets>
  <externalReferences>
    <externalReference r:id="rId19"/>
    <externalReference r:id="rId20"/>
  </externalReferences>
  <definedNames>
    <definedName name="7_years_BOD5_tabela_stetje" localSheetId="15">#REF!</definedName>
    <definedName name="7_years_BOD5_tabela_stetje">#REF!</definedName>
    <definedName name="OLE_LINK1" localSheetId="12">'[1]Metadata Fig 11'!$B$5</definedName>
    <definedName name="_xlnm.Print_Area" localSheetId="5">'Data Fig1_BOD5 NH4 Europe'!#REF!</definedName>
  </definedNames>
  <calcPr fullCalcOnLoad="1"/>
</workbook>
</file>

<file path=xl/sharedStrings.xml><?xml version="1.0" encoding="utf-8"?>
<sst xmlns="http://schemas.openxmlformats.org/spreadsheetml/2006/main" count="118" uniqueCount="73">
  <si>
    <t>Determinand</t>
  </si>
  <si>
    <t>Orthophosphate</t>
  </si>
  <si>
    <t>CSI-019 - Fig. 1</t>
  </si>
  <si>
    <t>Metadata</t>
  </si>
  <si>
    <t>Title</t>
  </si>
  <si>
    <t>Data source</t>
  </si>
  <si>
    <t>Geographical Coverage</t>
  </si>
  <si>
    <t>Note</t>
  </si>
  <si>
    <t>Number</t>
  </si>
  <si>
    <t>BOD5</t>
  </si>
  <si>
    <t>mg O2/l</t>
  </si>
  <si>
    <t>Total ammonium</t>
  </si>
  <si>
    <t>mg N/l</t>
  </si>
  <si>
    <t>Data</t>
  </si>
  <si>
    <t>Nitrate</t>
  </si>
  <si>
    <t>BOD5 (849)</t>
  </si>
  <si>
    <t>Total ammonium (952)</t>
  </si>
  <si>
    <t>µg N/l</t>
  </si>
  <si>
    <t>Biochemical Oxygen Demand (BOD5) and total ammonium concentrations in rivers between 1992 and 2010</t>
  </si>
  <si>
    <t>Waterbase - Rivers (version 12)</t>
  </si>
  <si>
    <t>Albania, Austria, Belgium, Bulgaria, the Czech Republic, Denmark, Estonia, Finland, France, Germany, Ireland, Latvia, Lichtenstein, Lithuania, Luxembourg, the former Yugoslav Republic of Macedonia, Norway, Poland, Slovakia, Slovenia, Spain, Sweden, the United Kingdom</t>
  </si>
  <si>
    <t>BOD5 data (* = all data BOD7, ** = some data BOD7): AL (9), AT (47), BE (25), BG (84), CZ (66), DK (35), EE** (53), ES (212), FI* (15), FR (183), IE (3), LT** (27), LU (3), LV** (21), MK (9), SI (15), SK (18), UK (24).</t>
  </si>
  <si>
    <t xml:space="preserve">Total ammonium data (* = all data ammonium, ** = some data ammonium): AL (8), AT** (47), BE** (29), BG** (78), DE** (139), EE** (53), ES (25), FI (86), FR** (166), IE (4), LI* (13), LT (27), LU** (3), LV** (21), MK (9), NO** (10), PL (99), SE (108), SI** (15), UK (12). </t>
  </si>
  <si>
    <t xml:space="preserve">Concentrations are expressed as annual mean concentrations. Only complete series after inter/extrapolation are included (see indicator specification). The number of river monitoring stations included per country is given in metadata (see downloads and more info). BOD7 data has been recalculated into BOD5 data.  </t>
  </si>
  <si>
    <t>Total Phosphorus</t>
  </si>
  <si>
    <t>CSI-020 - Fig. 3</t>
  </si>
  <si>
    <t>Nitrate concentrations in rivers between 1992 and 2010 in different geographical regions of Europe.</t>
  </si>
  <si>
    <t>WISE-SoE Rivers (Version 12)</t>
  </si>
  <si>
    <t>Albania, Austria, Belgium, Bulgaria, Czech Republic, Denmark, Estonia, Finland, France, Germany, Latvia, Liechtenstein, Lithuania, Luxemburg, Norway, Poland, Slovakia, Slovenia, Spain, Sweden, Switzerland, United Kingdom</t>
  </si>
  <si>
    <t>Regions</t>
  </si>
  <si>
    <t>East: CZ (66), EE (53), LT (27), LV (21), PL (102), SI (15), SK (18).</t>
  </si>
  <si>
    <t>North: FI* (85), NO (10), SE* (108).</t>
  </si>
  <si>
    <t>South: ES (186).</t>
  </si>
  <si>
    <t>Southeast: AL (6), BG (78).</t>
  </si>
  <si>
    <t>West: AT (47), BE (27), CH (6), DE (99), DK* (39), FR (188), LI (12), LU (3), UK** (162).</t>
  </si>
  <si>
    <t>(* = all data total oxidized nitrogen, ** = some data total oxidised nitrogen)</t>
  </si>
  <si>
    <t>The data series per region are calculated as the average of the annual mean for river monitoring stations in the region. Only complete series after inter/extrapolation are included (see indicator specification). The number of river monitoring stations included per geographical region is given in parentheses</t>
  </si>
  <si>
    <t>East</t>
  </si>
  <si>
    <t>North</t>
  </si>
  <si>
    <t>South</t>
  </si>
  <si>
    <t>Southeast</t>
  </si>
  <si>
    <t>West</t>
  </si>
  <si>
    <t>Nitrate (1358)</t>
  </si>
  <si>
    <t>CSI-020 - Fig. 5</t>
  </si>
  <si>
    <t>Phosphorus concentrations in rivers (orthophosphate) between 1992 and 2010 in different geographical regions of Europe.</t>
  </si>
  <si>
    <t>Albania, Austria, Belgium, Bulgaria, Czech Republic, Denmark, Estonia, Finland, France, Germany, Ireland, Latvia, Liechtenstein, Lithuania, Luxemburg, Norway, Slovakia, Slovenia, Spain, Sweden, Switzerland, United Kingdom</t>
  </si>
  <si>
    <t>East: CZ (65), EE (53), LT (27), LV (21), SI (15), SK (9).</t>
  </si>
  <si>
    <t>North: FI (83), NO (10), SE (108).</t>
  </si>
  <si>
    <t>South: ES (78).</t>
  </si>
  <si>
    <t>Southeast: AL (3), BG (29).</t>
  </si>
  <si>
    <t xml:space="preserve">West: AT (42), BE (28), CH (6), DE (136), DK (41), FR (172), IE (4), LI (13), LU (1), UK (83). </t>
  </si>
  <si>
    <t>Orthophosphate (1028)</t>
  </si>
  <si>
    <t>CSI-020 - Fig. 7</t>
  </si>
  <si>
    <t>Phosphorus concentrations in lakes (total phosphorus) between 1992 and 2010 in different geographical regions of Europe.</t>
  </si>
  <si>
    <t>WISE-SoE Lakes (Version 12)</t>
  </si>
  <si>
    <t>Austria, Denmark, Estonia, Finland, Germany, Ireland, Latvia, Lithuania, the Netherlands, Slovenia, Sweden, Switzerland, United Kingdom</t>
  </si>
  <si>
    <t>East: EE (8), LT (4), LV (1), SI (2).</t>
  </si>
  <si>
    <t>North: FI (180), SE (97).</t>
  </si>
  <si>
    <t>West: AT (5), CH (17), DE (7), DK (20), IE (6), NL (5), UK (4).</t>
  </si>
  <si>
    <t>The data series per region are calculated as the average of the annual mean for river monitoring stations in the region. Only complete series after inter/extrapolation are included (see indicator specification). There were no stations with complete series after inter/extrapolation in the South and Southeast regions. The number of lake monitoring stations included per geographical region is given in parentheses</t>
  </si>
  <si>
    <t>Total Phosphorus Lakes (356)</t>
  </si>
  <si>
    <t>Figure 3.2: Changes in water quality variables during the last two decades</t>
  </si>
  <si>
    <t>A) Biochemical Oxygen Demand (BOD5), total ammonium, nitrate, orthophosphate concentrations in rivers and total phosphorus concentration in lakes between 1992 and 2010</t>
  </si>
  <si>
    <t>based on CSI19 (Autumn 2012 version - in the process of being updated</t>
  </si>
  <si>
    <t>nitrate, orthophosphate concentrations in rivers and total phosphorus concentration in lakes</t>
  </si>
  <si>
    <t xml:space="preserve"> Biochemical Oxygen Demand (BOD5), total ammonium</t>
  </si>
  <si>
    <t>based on CSI20 (Autumn 2012 version - in the process of being updated</t>
  </si>
  <si>
    <t>Fig 3.2b</t>
  </si>
  <si>
    <t>http://www.eea.europa.eu/data-and-maps/figures/change-in-winter-orthophosphate-concentrations-in-coastal-and-open-waters-of-the-north-east-atlantic-baltic-mediterranean-and-north-seas-for-stations-that-include-observations-made-in-2005-left-panel-and-those-that-do-not-right-panel-2</t>
  </si>
  <si>
    <t xml:space="preserve">Trend in winter orthophosphate concentrations in coastal and open waters of the Baltic, North East Atlantic (Greater North Sea, Celtic Seas, Bay of Biscay), and Mediterranean Sea (Western Mediterranean Sea, Adriatic Sea), 1985 - 2010 </t>
  </si>
  <si>
    <t>CSI21 (Autumn 2012 version of being updated - available here)</t>
  </si>
  <si>
    <t>http://www.eea.europa.eu/data-and-maps/figures/biochemical-oxygen-demand-bod5-and-total-ammonium-concentrations-in-rivers-between-1992-and-2</t>
  </si>
  <si>
    <t>http://www.eea.europa.eu/data-and-maps/figures/concentrations-of-nitrate-left-no3-and-phosphorus-right-op-orthophosphate-or-tp-total-phosphorus-in-european-freshwater-bodies-in-the-period-1</t>
  </si>
</sst>
</file>

<file path=xl/styles.xml><?xml version="1.0" encoding="utf-8"?>
<styleSheet xmlns="http://schemas.openxmlformats.org/spreadsheetml/2006/main">
  <numFmts count="7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 &quot;SIT&quot;;\-#,##0\ &quot;SIT&quot;"/>
    <numFmt numFmtId="174" formatCode="#,##0\ &quot;SIT&quot;;[Red]\-#,##0\ &quot;SIT&quot;"/>
    <numFmt numFmtId="175" formatCode="#,##0.00\ &quot;SIT&quot;;\-#,##0.00\ &quot;SIT&quot;"/>
    <numFmt numFmtId="176" formatCode="#,##0.00\ &quot;SIT&quot;;[Red]\-#,##0.00\ &quot;SIT&quot;"/>
    <numFmt numFmtId="177" formatCode="_-* #,##0\ &quot;SIT&quot;_-;\-* #,##0\ &quot;SIT&quot;_-;_-* &quot;-&quot;\ &quot;SIT&quot;_-;_-@_-"/>
    <numFmt numFmtId="178" formatCode="_-* #,##0\ _S_I_T_-;\-* #,##0\ _S_I_T_-;_-* &quot;-&quot;\ _S_I_T_-;_-@_-"/>
    <numFmt numFmtId="179" formatCode="_-* #,##0.00\ &quot;SIT&quot;_-;\-* #,##0.00\ &quot;SIT&quot;_-;_-* &quot;-&quot;??\ &quot;SIT&quot;_-;_-@_-"/>
    <numFmt numFmtId="180" formatCode="_-* #,##0.00\ _S_I_T_-;\-* #,##0.00\ _S_I_T_-;_-* &quot;-&quot;??\ _S_I_T_-;_-@_-"/>
    <numFmt numFmtId="181" formatCode="_(&quot;$&quot;* #,##0.00_);_(&quot;$&quot;* \(#,##0.00\);_(&quot;$&quot;* &quot;-&quot;??_);_(@_)"/>
    <numFmt numFmtId="182" formatCode="_(&quot;$&quot;* #,##0_);_(&quot;$&quot;* \(#,##0\);_(&quot;$&quot;* &quot;-&quot;_);_(@_)"/>
    <numFmt numFmtId="183" formatCode="_(* #,##0.00_);_(* \(#,##0.00\);_(* &quot;-&quot;??_);_(@_)"/>
    <numFmt numFmtId="184" formatCode="_(* #,##0_);_(* \(#,##0\);_(* &quot;-&quot;_);_(@_)"/>
    <numFmt numFmtId="185" formatCode="&quot;True&quot;;&quot;True&quot;;&quot;False&quot;"/>
    <numFmt numFmtId="186" formatCode="&quot;On&quot;;&quot;On&quot;;&quot;Off&quot;"/>
    <numFmt numFmtId="187" formatCode="#,##0\ &quot;€&quot;;\-#,##0\ &quot;€&quot;"/>
    <numFmt numFmtId="188" formatCode="#,##0\ &quot;€&quot;;[Red]\-#,##0\ &quot;€&quot;"/>
    <numFmt numFmtId="189" formatCode="#,##0.00\ &quot;€&quot;;\-#,##0.00\ &quot;€&quot;"/>
    <numFmt numFmtId="190" formatCode="#,##0.00\ &quot;€&quot;;[Red]\-#,##0.00\ &quot;€&quot;"/>
    <numFmt numFmtId="191" formatCode="_-* #,##0\ &quot;€&quot;_-;\-* #,##0\ &quot;€&quot;_-;_-* &quot;-&quot;\ &quot;€&quot;_-;_-@_-"/>
    <numFmt numFmtId="192" formatCode="_-* #,##0\ _€_-;\-* #,##0\ _€_-;_-* &quot;-&quot;\ _€_-;_-@_-"/>
    <numFmt numFmtId="193" formatCode="_-* #,##0.00\ &quot;€&quot;_-;\-* #,##0.00\ &quot;€&quot;_-;_-* &quot;-&quot;??\ &quot;€&quot;_-;_-@_-"/>
    <numFmt numFmtId="194" formatCode="_-* #,##0.00\ _€_-;\-* #,##0.00\ _€_-;_-* &quot;-&quot;??\ _€_-;_-@_-"/>
    <numFmt numFmtId="195" formatCode="&quot;kr&quot;\ #,##0_);\(&quot;kr&quot;\ #,##0\)"/>
    <numFmt numFmtId="196" formatCode="&quot;kr&quot;\ #,##0_);[Red]\(&quot;kr&quot;\ #,##0\)"/>
    <numFmt numFmtId="197" formatCode="&quot;kr&quot;\ #,##0.00_);\(&quot;kr&quot;\ #,##0.00\)"/>
    <numFmt numFmtId="198" formatCode="&quot;kr&quot;\ #,##0.00_);[Red]\(&quot;kr&quot;\ #,##0.00\)"/>
    <numFmt numFmtId="199" formatCode="_(&quot;kr&quot;\ * #,##0_);_(&quot;kr&quot;\ * \(#,##0\);_(&quot;kr&quot;\ * &quot;-&quot;_);_(@_)"/>
    <numFmt numFmtId="200" formatCode="_(&quot;kr&quot;\ * #,##0.00_);_(&quot;kr&quot;\ * \(#,##0.00\);_(&quot;kr&quot;\ * &quot;-&quot;??_);_(@_)"/>
    <numFmt numFmtId="201" formatCode="&quot;Yes&quot;;&quot;Yes&quot;;&quot;No&quot;"/>
    <numFmt numFmtId="202" formatCode="[$€-2]\ #,##0.00_);[Red]\([$€-2]\ #,##0.00\)"/>
    <numFmt numFmtId="203" formatCode="0.0"/>
    <numFmt numFmtId="204" formatCode="0.0%"/>
    <numFmt numFmtId="205" formatCode="&quot;$&quot;#,##0_);\(&quot;$&quot;#,##0\)"/>
    <numFmt numFmtId="206" formatCode="&quot;$&quot;#,##0_);[Red]\(&quot;$&quot;#,##0\)"/>
    <numFmt numFmtId="207" formatCode="&quot;$&quot;#,##0.00_);\(&quot;$&quot;#,##0.00\)"/>
    <numFmt numFmtId="208" formatCode="&quot;$&quot;#,##0.00_);[Red]\(&quot;$&quot;#,##0.00\)"/>
    <numFmt numFmtId="209" formatCode="0.0000"/>
    <numFmt numFmtId="210" formatCode="#,##0.00\ _€"/>
    <numFmt numFmtId="211" formatCode="yyyy/mm/dd\ hh:mm:ss"/>
    <numFmt numFmtId="212" formatCode="#0.0"/>
    <numFmt numFmtId="213" formatCode="#0"/>
    <numFmt numFmtId="214" formatCode="#,##0\ &quot;лв&quot;;\-#,##0\ &quot;лв&quot;"/>
    <numFmt numFmtId="215" formatCode="#,##0\ &quot;лв&quot;;[Red]\-#,##0\ &quot;лв&quot;"/>
    <numFmt numFmtId="216" formatCode="#,##0.00\ &quot;лв&quot;;\-#,##0.00\ &quot;лв&quot;"/>
    <numFmt numFmtId="217" formatCode="#,##0.00\ &quot;лв&quot;;[Red]\-#,##0.00\ &quot;лв&quot;"/>
    <numFmt numFmtId="218" formatCode="_-* #,##0\ &quot;лв&quot;_-;\-* #,##0\ &quot;лв&quot;_-;_-* &quot;-&quot;\ &quot;лв&quot;_-;_-@_-"/>
    <numFmt numFmtId="219" formatCode="_-* #,##0\ _л_в_-;\-* #,##0\ _л_в_-;_-* &quot;-&quot;\ _л_в_-;_-@_-"/>
    <numFmt numFmtId="220" formatCode="_-* #,##0.00\ &quot;лв&quot;_-;\-* #,##0.00\ &quot;лв&quot;_-;_-* &quot;-&quot;??\ &quot;лв&quot;_-;_-@_-"/>
    <numFmt numFmtId="221" formatCode="_-* #,##0.00\ _л_в_-;\-* #,##0.00\ _л_в_-;_-* &quot;-&quot;??\ _л_в_-;_-@_-"/>
    <numFmt numFmtId="222" formatCode="#,##0.00_ ;\-#,##0.00\ "/>
    <numFmt numFmtId="223" formatCode="#,##0.0"/>
    <numFmt numFmtId="224" formatCode="0.0000000"/>
    <numFmt numFmtId="225" formatCode="0.000000"/>
    <numFmt numFmtId="226" formatCode="0.00000"/>
  </numFmts>
  <fonts count="56">
    <font>
      <sz val="10"/>
      <name val="Arial"/>
      <family val="0"/>
    </font>
    <font>
      <sz val="10"/>
      <name val="MS Sans Serif"/>
      <family val="0"/>
    </font>
    <font>
      <u val="single"/>
      <sz val="10"/>
      <color indexed="14"/>
      <name val="MS Sans Serif"/>
      <family val="0"/>
    </font>
    <font>
      <u val="single"/>
      <sz val="10"/>
      <color indexed="12"/>
      <name val="MS Sans Serif"/>
      <family val="0"/>
    </font>
    <font>
      <b/>
      <sz val="10"/>
      <name val="Arial"/>
      <family val="2"/>
    </font>
    <font>
      <sz val="8"/>
      <name val="Arial"/>
      <family val="2"/>
    </font>
    <font>
      <sz val="10"/>
      <name val="Times New Roman"/>
      <family val="1"/>
    </font>
    <font>
      <b/>
      <sz val="10"/>
      <name val="MS Sans Serif"/>
      <family val="2"/>
    </font>
    <font>
      <u val="single"/>
      <sz val="8"/>
      <name val="Arial"/>
      <family val="2"/>
    </font>
    <font>
      <u val="single"/>
      <sz val="8"/>
      <color indexed="12"/>
      <name val="Arial"/>
      <family val="2"/>
    </font>
    <font>
      <b/>
      <sz val="12"/>
      <name val="Times New Roman"/>
      <family val="1"/>
    </font>
    <font>
      <sz val="12"/>
      <name val="Times New Roman"/>
      <family val="1"/>
    </font>
    <font>
      <sz val="16"/>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indexed="8"/>
      <name val="Times New Roman"/>
      <family val="1"/>
    </font>
    <font>
      <sz val="9"/>
      <color indexed="8"/>
      <name val="Times New Roman"/>
      <family val="1"/>
    </font>
    <font>
      <sz val="14.7"/>
      <color indexed="8"/>
      <name val="Arial"/>
      <family val="0"/>
    </font>
    <font>
      <vertAlign val="subscript"/>
      <sz val="16"/>
      <color indexed="8"/>
      <name val="Arial"/>
      <family val="0"/>
    </font>
    <font>
      <sz val="12.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1"/>
      <color rgb="FF000000"/>
      <name val="Times New Roman"/>
      <family val="1"/>
    </font>
    <font>
      <sz val="9"/>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0" fillId="0" borderId="0">
      <alignment/>
      <protection/>
    </xf>
    <xf numFmtId="0" fontId="48"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2">
    <xf numFmtId="0" fontId="0" fillId="0" borderId="0" xfId="0" applyAlignment="1">
      <alignment/>
    </xf>
    <xf numFmtId="172" fontId="0" fillId="0" borderId="0" xfId="0" applyNumberFormat="1" applyAlignment="1">
      <alignment/>
    </xf>
    <xf numFmtId="1" fontId="0" fillId="0" borderId="0" xfId="0" applyNumberFormat="1" applyAlignment="1">
      <alignment/>
    </xf>
    <xf numFmtId="2" fontId="0" fillId="0" borderId="0" xfId="0" applyNumberFormat="1" applyAlignment="1">
      <alignment/>
    </xf>
    <xf numFmtId="0" fontId="1" fillId="0" borderId="10" xfId="59" applyBorder="1">
      <alignment/>
      <protection/>
    </xf>
    <xf numFmtId="0" fontId="1" fillId="0" borderId="11" xfId="59" applyBorder="1">
      <alignment/>
      <protection/>
    </xf>
    <xf numFmtId="0" fontId="1" fillId="0" borderId="11" xfId="59" applyFill="1" applyBorder="1">
      <alignment/>
      <protection/>
    </xf>
    <xf numFmtId="0" fontId="1" fillId="0" borderId="12" xfId="59" applyFill="1" applyBorder="1">
      <alignment/>
      <protection/>
    </xf>
    <xf numFmtId="0" fontId="1" fillId="0" borderId="0" xfId="59">
      <alignment/>
      <protection/>
    </xf>
    <xf numFmtId="0" fontId="1" fillId="0" borderId="13" xfId="59" applyBorder="1">
      <alignment/>
      <protection/>
    </xf>
    <xf numFmtId="0" fontId="1" fillId="0" borderId="0" xfId="59" applyBorder="1" applyAlignment="1">
      <alignment horizontal="left"/>
      <protection/>
    </xf>
    <xf numFmtId="0" fontId="1" fillId="0" borderId="0" xfId="59" applyFont="1" applyBorder="1">
      <alignment/>
      <protection/>
    </xf>
    <xf numFmtId="2" fontId="1" fillId="0" borderId="0" xfId="59" applyNumberFormat="1" applyBorder="1">
      <alignment/>
      <protection/>
    </xf>
    <xf numFmtId="2" fontId="1" fillId="0" borderId="14" xfId="59" applyNumberFormat="1" applyBorder="1">
      <alignment/>
      <protection/>
    </xf>
    <xf numFmtId="0" fontId="1" fillId="0" borderId="15" xfId="59" applyBorder="1">
      <alignment/>
      <protection/>
    </xf>
    <xf numFmtId="0" fontId="1" fillId="0" borderId="16" xfId="59" applyBorder="1" applyAlignment="1">
      <alignment horizontal="left"/>
      <protection/>
    </xf>
    <xf numFmtId="0" fontId="1" fillId="0" borderId="16" xfId="59" applyFont="1" applyBorder="1">
      <alignment/>
      <protection/>
    </xf>
    <xf numFmtId="172" fontId="1" fillId="0" borderId="16" xfId="59" applyNumberFormat="1" applyBorder="1">
      <alignment/>
      <protection/>
    </xf>
    <xf numFmtId="172" fontId="1" fillId="0" borderId="17" xfId="59" applyNumberFormat="1" applyBorder="1">
      <alignment/>
      <protection/>
    </xf>
    <xf numFmtId="0" fontId="7" fillId="0" borderId="10" xfId="59" applyFont="1" applyBorder="1">
      <alignment/>
      <protection/>
    </xf>
    <xf numFmtId="0" fontId="7" fillId="0" borderId="11" xfId="59" applyFont="1" applyBorder="1">
      <alignment/>
      <protection/>
    </xf>
    <xf numFmtId="0" fontId="7" fillId="0" borderId="11" xfId="59" applyFont="1" applyFill="1" applyBorder="1">
      <alignment/>
      <protection/>
    </xf>
    <xf numFmtId="0" fontId="7" fillId="0" borderId="12" xfId="59" applyFont="1" applyFill="1" applyBorder="1">
      <alignment/>
      <protection/>
    </xf>
    <xf numFmtId="1" fontId="1" fillId="0" borderId="16" xfId="59" applyNumberFormat="1" applyBorder="1">
      <alignment/>
      <protection/>
    </xf>
    <xf numFmtId="1" fontId="1" fillId="0" borderId="17" xfId="59" applyNumberFormat="1" applyBorder="1">
      <alignment/>
      <protection/>
    </xf>
    <xf numFmtId="0" fontId="4" fillId="0" borderId="0" xfId="62" applyFont="1">
      <alignment/>
      <protection/>
    </xf>
    <xf numFmtId="0" fontId="0" fillId="0" borderId="0" xfId="62">
      <alignment/>
      <protection/>
    </xf>
    <xf numFmtId="0" fontId="8" fillId="0" borderId="0" xfId="62" applyFont="1">
      <alignment/>
      <protection/>
    </xf>
    <xf numFmtId="0" fontId="5" fillId="0" borderId="0" xfId="62" applyFont="1">
      <alignment/>
      <protection/>
    </xf>
    <xf numFmtId="0" fontId="5" fillId="0" borderId="0" xfId="59" applyFont="1">
      <alignment/>
      <protection/>
    </xf>
    <xf numFmtId="0" fontId="9" fillId="0" borderId="0" xfId="54" applyFont="1" applyAlignment="1" applyProtection="1">
      <alignment/>
      <protection/>
    </xf>
    <xf numFmtId="0" fontId="5" fillId="0" borderId="0" xfId="62" applyFont="1" applyFill="1">
      <alignment/>
      <protection/>
    </xf>
    <xf numFmtId="0" fontId="5" fillId="0" borderId="0" xfId="59" applyFont="1" applyFill="1">
      <alignment/>
      <protection/>
    </xf>
    <xf numFmtId="0" fontId="6" fillId="0" borderId="0" xfId="59" applyFont="1">
      <alignment/>
      <protection/>
    </xf>
    <xf numFmtId="203" fontId="0" fillId="0" borderId="0" xfId="0" applyNumberFormat="1" applyAlignment="1">
      <alignment/>
    </xf>
    <xf numFmtId="0" fontId="4" fillId="0" borderId="0" xfId="63" applyFont="1">
      <alignment/>
      <protection/>
    </xf>
    <xf numFmtId="0" fontId="1" fillId="0" borderId="0" xfId="60">
      <alignment/>
      <protection/>
    </xf>
    <xf numFmtId="0" fontId="0" fillId="0" borderId="0" xfId="63" applyFont="1">
      <alignment/>
      <protection/>
    </xf>
    <xf numFmtId="0" fontId="8" fillId="0" borderId="0" xfId="63" applyFont="1">
      <alignment/>
      <protection/>
    </xf>
    <xf numFmtId="0" fontId="5" fillId="0" borderId="0" xfId="63" applyFont="1">
      <alignment/>
      <protection/>
    </xf>
    <xf numFmtId="0" fontId="5" fillId="0" borderId="0" xfId="0" applyFont="1" applyAlignment="1">
      <alignment/>
    </xf>
    <xf numFmtId="0" fontId="10" fillId="0" borderId="0" xfId="60" applyFont="1">
      <alignment/>
      <protection/>
    </xf>
    <xf numFmtId="0" fontId="11" fillId="0" borderId="0" xfId="60" applyFont="1">
      <alignment/>
      <protection/>
    </xf>
    <xf numFmtId="0" fontId="6" fillId="0" borderId="0" xfId="60" applyFont="1">
      <alignment/>
      <protection/>
    </xf>
    <xf numFmtId="0" fontId="1" fillId="0" borderId="0" xfId="61">
      <alignment/>
      <protection/>
    </xf>
    <xf numFmtId="0" fontId="11" fillId="0" borderId="0" xfId="61" applyFont="1">
      <alignment/>
      <protection/>
    </xf>
    <xf numFmtId="0" fontId="6" fillId="0" borderId="0" xfId="61" applyFont="1">
      <alignment/>
      <protection/>
    </xf>
    <xf numFmtId="0" fontId="53" fillId="33" borderId="0" xfId="0" applyFont="1" applyFill="1" applyAlignment="1">
      <alignment/>
    </xf>
    <xf numFmtId="0" fontId="0" fillId="0" borderId="0" xfId="0" applyFont="1" applyAlignment="1">
      <alignment/>
    </xf>
    <xf numFmtId="0" fontId="54" fillId="0" borderId="0" xfId="0" applyFont="1" applyAlignment="1">
      <alignment/>
    </xf>
    <xf numFmtId="0" fontId="55" fillId="0" borderId="0" xfId="0" applyFont="1" applyAlignment="1">
      <alignment/>
    </xf>
    <xf numFmtId="0" fontId="3" fillId="0" borderId="0" xfId="53"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avadno 2" xfId="57"/>
    <cellStyle name="Neutral" xfId="58"/>
    <cellStyle name="Normal 2" xfId="59"/>
    <cellStyle name="Normal_20100902 CSI020 metadata" xfId="60"/>
    <cellStyle name="Normal_20100902 CSI020 metadata 2" xfId="61"/>
    <cellStyle name="Normal_CSI18_Fig06_Energy_Aug10 2" xfId="62"/>
    <cellStyle name="Normal_CSI18_Fig06_Energy_Aug10 3"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chartsheet" Target="chartsheets/sheet5.xml" /><Relationship Id="rId15" Type="http://schemas.openxmlformats.org/officeDocument/2006/relationships/worksheet" Target="worksheets/sheet10.xml" /><Relationship Id="rId16" Type="http://schemas.openxmlformats.org/officeDocument/2006/relationships/worksheet" Target="worksheets/sheet1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25"/>
          <c:y val="0.03025"/>
          <c:w val="0.82875"/>
          <c:h val="0.8635"/>
        </c:manualLayout>
      </c:layout>
      <c:lineChart>
        <c:grouping val="standard"/>
        <c:varyColors val="0"/>
        <c:ser>
          <c:idx val="1"/>
          <c:order val="0"/>
          <c:tx>
            <c:strRef>
              <c:f>'Data for FW quality'!$C$4</c:f>
              <c:strCache>
                <c:ptCount val="1"/>
                <c:pt idx="0">
                  <c:v>BOD5 (849)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FW quality'!$D$3:$V$3</c:f>
              <c:numCache>
                <c:ptCount val="1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numCache>
            </c:numRef>
          </c:cat>
          <c:val>
            <c:numRef>
              <c:f>'Data for FW quality'!$D$4:$V$4</c:f>
              <c:numCache>
                <c:ptCount val="19"/>
                <c:pt idx="0">
                  <c:v>4.88645983510012</c:v>
                </c:pt>
                <c:pt idx="1">
                  <c:v>4.80369723203769</c:v>
                </c:pt>
                <c:pt idx="2">
                  <c:v>4.246608598351</c:v>
                </c:pt>
                <c:pt idx="3">
                  <c:v>4.37228780918728</c:v>
                </c:pt>
                <c:pt idx="4">
                  <c:v>4.08015989399293</c:v>
                </c:pt>
                <c:pt idx="5">
                  <c:v>3.74136625441696</c:v>
                </c:pt>
                <c:pt idx="6">
                  <c:v>3.35933992932862</c:v>
                </c:pt>
                <c:pt idx="7">
                  <c:v>3.53800253239105</c:v>
                </c:pt>
                <c:pt idx="8">
                  <c:v>3.47040765606596</c:v>
                </c:pt>
                <c:pt idx="9">
                  <c:v>3.0184581861013</c:v>
                </c:pt>
                <c:pt idx="10">
                  <c:v>2.97093333333333</c:v>
                </c:pt>
                <c:pt idx="11">
                  <c:v>2.59944216725559</c:v>
                </c:pt>
                <c:pt idx="12">
                  <c:v>2.44360182567727</c:v>
                </c:pt>
                <c:pt idx="13">
                  <c:v>2.39893816254417</c:v>
                </c:pt>
                <c:pt idx="14">
                  <c:v>2.4166988221437</c:v>
                </c:pt>
                <c:pt idx="15">
                  <c:v>2.44625965842167</c:v>
                </c:pt>
                <c:pt idx="16">
                  <c:v>2.30773150765607</c:v>
                </c:pt>
                <c:pt idx="17">
                  <c:v>2.34258486454653</c:v>
                </c:pt>
                <c:pt idx="18">
                  <c:v>2.21788233215548</c:v>
                </c:pt>
              </c:numCache>
            </c:numRef>
          </c:val>
          <c:smooth val="0"/>
        </c:ser>
        <c:ser>
          <c:idx val="0"/>
          <c:order val="1"/>
          <c:tx>
            <c:strRef>
              <c:f>'Data for FW quality'!$C$5</c:f>
              <c:strCache>
                <c:ptCount val="1"/>
                <c:pt idx="0">
                  <c:v>Nitrate (1358)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FW quality'!$D$3:$V$3</c:f>
              <c:numCache>
                <c:ptCount val="1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numCache>
            </c:numRef>
          </c:cat>
          <c:val>
            <c:numRef>
              <c:f>'Data for FW quality'!$D$5:$V$5</c:f>
              <c:numCache>
                <c:ptCount val="19"/>
                <c:pt idx="0">
                  <c:v>2.47362941635493</c:v>
                </c:pt>
                <c:pt idx="1">
                  <c:v>2.3897697276528</c:v>
                </c:pt>
                <c:pt idx="2">
                  <c:v>2.31614789651878</c:v>
                </c:pt>
                <c:pt idx="3">
                  <c:v>2.28562201990795</c:v>
                </c:pt>
                <c:pt idx="4">
                  <c:v>2.43983033329897</c:v>
                </c:pt>
                <c:pt idx="5">
                  <c:v>2.45210863022901</c:v>
                </c:pt>
                <c:pt idx="6">
                  <c:v>2.50963673023012</c:v>
                </c:pt>
                <c:pt idx="7">
                  <c:v>2.31746154480486</c:v>
                </c:pt>
                <c:pt idx="8">
                  <c:v>2.34420949309021</c:v>
                </c:pt>
                <c:pt idx="9">
                  <c:v>2.32503558096797</c:v>
                </c:pt>
                <c:pt idx="10">
                  <c:v>2.26066078384536</c:v>
                </c:pt>
                <c:pt idx="11">
                  <c:v>2.20295009813954</c:v>
                </c:pt>
                <c:pt idx="12">
                  <c:v>2.38586252814728</c:v>
                </c:pt>
                <c:pt idx="13">
                  <c:v>2.25326589337555</c:v>
                </c:pt>
                <c:pt idx="14">
                  <c:v>2.37176946611635</c:v>
                </c:pt>
                <c:pt idx="15">
                  <c:v>2.31990026790022</c:v>
                </c:pt>
                <c:pt idx="16">
                  <c:v>2.22431179585383</c:v>
                </c:pt>
                <c:pt idx="17">
                  <c:v>2.1461037661296</c:v>
                </c:pt>
                <c:pt idx="18">
                  <c:v>2.20173914628645</c:v>
                </c:pt>
              </c:numCache>
            </c:numRef>
          </c:val>
          <c:smooth val="0"/>
        </c:ser>
        <c:marker val="1"/>
        <c:axId val="62366781"/>
        <c:axId val="24430118"/>
      </c:lineChart>
      <c:lineChart>
        <c:grouping val="standard"/>
        <c:varyColors val="0"/>
        <c:ser>
          <c:idx val="2"/>
          <c:order val="2"/>
          <c:tx>
            <c:strRef>
              <c:f>'Data for FW quality'!$C$6</c:f>
              <c:strCache>
                <c:ptCount val="1"/>
                <c:pt idx="0">
                  <c:v>Total ammonium (952)</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FW quality'!$D$3:$V$3</c:f>
              <c:numCache>
                <c:ptCount val="1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numCache>
            </c:numRef>
          </c:cat>
          <c:val>
            <c:numRef>
              <c:f>'Data for FW quality'!$D$6:$V$6</c:f>
              <c:numCache>
                <c:ptCount val="19"/>
                <c:pt idx="0">
                  <c:v>586.689495798319</c:v>
                </c:pt>
                <c:pt idx="1">
                  <c:v>603.693697478992</c:v>
                </c:pt>
                <c:pt idx="2">
                  <c:v>501.17746848739495</c:v>
                </c:pt>
                <c:pt idx="3">
                  <c:v>470.419117647059</c:v>
                </c:pt>
                <c:pt idx="4">
                  <c:v>515.0855567226889</c:v>
                </c:pt>
                <c:pt idx="5">
                  <c:v>419.819957983193</c:v>
                </c:pt>
                <c:pt idx="6">
                  <c:v>327.103728991597</c:v>
                </c:pt>
                <c:pt idx="7">
                  <c:v>287.252521008403</c:v>
                </c:pt>
                <c:pt idx="8">
                  <c:v>278.089285714286</c:v>
                </c:pt>
                <c:pt idx="9">
                  <c:v>261.993855042017</c:v>
                </c:pt>
                <c:pt idx="10">
                  <c:v>268.488130252101</c:v>
                </c:pt>
                <c:pt idx="11">
                  <c:v>268.799212184874</c:v>
                </c:pt>
                <c:pt idx="12">
                  <c:v>230.898792016807</c:v>
                </c:pt>
                <c:pt idx="13">
                  <c:v>242.583298319328</c:v>
                </c:pt>
                <c:pt idx="14">
                  <c:v>235.77883403361298</c:v>
                </c:pt>
                <c:pt idx="15">
                  <c:v>215.566649159664</c:v>
                </c:pt>
                <c:pt idx="16">
                  <c:v>173.597163865546</c:v>
                </c:pt>
                <c:pt idx="17">
                  <c:v>174.796008403361</c:v>
                </c:pt>
                <c:pt idx="18">
                  <c:v>158.83130252100798</c:v>
                </c:pt>
              </c:numCache>
            </c:numRef>
          </c:val>
          <c:smooth val="0"/>
        </c:ser>
        <c:ser>
          <c:idx val="3"/>
          <c:order val="3"/>
          <c:tx>
            <c:strRef>
              <c:f>'Data for FW quality'!$C$7</c:f>
              <c:strCache>
                <c:ptCount val="1"/>
                <c:pt idx="0">
                  <c:v>Orthophosphate (1028)</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FW quality'!$D$3:$V$3</c:f>
              <c:numCache>
                <c:ptCount val="1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numCache>
            </c:numRef>
          </c:cat>
          <c:val>
            <c:numRef>
              <c:f>'Data for FW quality'!$D$7:$V$7</c:f>
              <c:numCache>
                <c:ptCount val="19"/>
                <c:pt idx="0">
                  <c:v>153.135035323272</c:v>
                </c:pt>
                <c:pt idx="1">
                  <c:v>144.505313576436</c:v>
                </c:pt>
                <c:pt idx="2">
                  <c:v>128.262874210808</c:v>
                </c:pt>
                <c:pt idx="3">
                  <c:v>137.456349880234</c:v>
                </c:pt>
                <c:pt idx="4">
                  <c:v>142.875464223953</c:v>
                </c:pt>
                <c:pt idx="5">
                  <c:v>131.471110356378</c:v>
                </c:pt>
                <c:pt idx="6">
                  <c:v>117.11148410175299</c:v>
                </c:pt>
                <c:pt idx="7">
                  <c:v>113.329584305745</c:v>
                </c:pt>
                <c:pt idx="8">
                  <c:v>107.517063314508</c:v>
                </c:pt>
                <c:pt idx="9">
                  <c:v>98.58202188607599</c:v>
                </c:pt>
                <c:pt idx="10">
                  <c:v>101.429901037975</c:v>
                </c:pt>
                <c:pt idx="11">
                  <c:v>96.8241769644596</c:v>
                </c:pt>
                <c:pt idx="12">
                  <c:v>92.21063739629989</c:v>
                </c:pt>
                <c:pt idx="13">
                  <c:v>97.867322127556</c:v>
                </c:pt>
                <c:pt idx="14">
                  <c:v>90.9467333417722</c:v>
                </c:pt>
                <c:pt idx="15">
                  <c:v>79.7972969386563</c:v>
                </c:pt>
                <c:pt idx="16">
                  <c:v>71.6510575618306</c:v>
                </c:pt>
                <c:pt idx="17">
                  <c:v>73.7214933812074</c:v>
                </c:pt>
                <c:pt idx="18">
                  <c:v>70.90300882667961</c:v>
                </c:pt>
              </c:numCache>
            </c:numRef>
          </c:val>
          <c:smooth val="0"/>
        </c:ser>
        <c:ser>
          <c:idx val="4"/>
          <c:order val="4"/>
          <c:tx>
            <c:strRef>
              <c:f>'Data for FW quality'!$C$8</c:f>
              <c:strCache>
                <c:ptCount val="1"/>
                <c:pt idx="0">
                  <c:v>Total Phosphorus Lakes (356)</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for FW quality'!$D$3:$V$3</c:f>
              <c:numCache>
                <c:ptCount val="1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numCache>
            </c:numRef>
          </c:cat>
          <c:val>
            <c:numRef>
              <c:f>'Data for FW quality'!$D$8:$V$8</c:f>
              <c:numCache>
                <c:ptCount val="19"/>
                <c:pt idx="0">
                  <c:v>38.3521807134831</c:v>
                </c:pt>
                <c:pt idx="1">
                  <c:v>38.3582112373596</c:v>
                </c:pt>
                <c:pt idx="2">
                  <c:v>37.1724679719101</c:v>
                </c:pt>
                <c:pt idx="3">
                  <c:v>34.8599522837079</c:v>
                </c:pt>
                <c:pt idx="4">
                  <c:v>32.4493636853933</c:v>
                </c:pt>
                <c:pt idx="5">
                  <c:v>33.3849555463483</c:v>
                </c:pt>
                <c:pt idx="6">
                  <c:v>31.230439485955102</c:v>
                </c:pt>
                <c:pt idx="7">
                  <c:v>32.8034959733146</c:v>
                </c:pt>
                <c:pt idx="8">
                  <c:v>30.966509752809</c:v>
                </c:pt>
                <c:pt idx="9">
                  <c:v>30.6039488356742</c:v>
                </c:pt>
                <c:pt idx="10">
                  <c:v>32.4141829044944</c:v>
                </c:pt>
                <c:pt idx="11">
                  <c:v>30.915512311797798</c:v>
                </c:pt>
                <c:pt idx="12">
                  <c:v>29.0586800842697</c:v>
                </c:pt>
                <c:pt idx="13">
                  <c:v>29.1182415070225</c:v>
                </c:pt>
                <c:pt idx="14">
                  <c:v>28.6432600646067</c:v>
                </c:pt>
                <c:pt idx="15">
                  <c:v>25.6726447724719</c:v>
                </c:pt>
                <c:pt idx="16">
                  <c:v>27.820239175561802</c:v>
                </c:pt>
                <c:pt idx="17">
                  <c:v>28.3692065828652</c:v>
                </c:pt>
                <c:pt idx="18">
                  <c:v>26.2912535617978</c:v>
                </c:pt>
              </c:numCache>
            </c:numRef>
          </c:val>
          <c:smooth val="0"/>
        </c:ser>
        <c:marker val="1"/>
        <c:axId val="18544471"/>
        <c:axId val="32682512"/>
      </c:lineChart>
      <c:catAx>
        <c:axId val="62366781"/>
        <c:scaling>
          <c:orientation val="minMax"/>
        </c:scaling>
        <c:axPos val="b"/>
        <c:delete val="0"/>
        <c:numFmt formatCode="General" sourceLinked="1"/>
        <c:majorTickMark val="cross"/>
        <c:minorTickMark val="none"/>
        <c:tickLblPos val="nextTo"/>
        <c:spPr>
          <a:ln w="3175">
            <a:solidFill>
              <a:srgbClr val="000000"/>
            </a:solidFill>
          </a:ln>
        </c:spPr>
        <c:crossAx val="24430118"/>
        <c:crosses val="autoZero"/>
        <c:auto val="0"/>
        <c:lblOffset val="100"/>
        <c:tickLblSkip val="3"/>
        <c:noMultiLvlLbl val="0"/>
      </c:catAx>
      <c:valAx>
        <c:axId val="24430118"/>
        <c:scaling>
          <c:orientation val="minMax"/>
        </c:scaling>
        <c:axPos val="l"/>
        <c:title>
          <c:tx>
            <c:rich>
              <a:bodyPr vert="horz" rot="-5400000" anchor="ctr"/>
              <a:lstStyle/>
              <a:p>
                <a:pPr algn="ctr">
                  <a:defRPr/>
                </a:pPr>
                <a:r>
                  <a:rPr lang="en-US" cap="none" sz="1600" b="0" i="0" u="none" baseline="0">
                    <a:solidFill>
                      <a:srgbClr val="000000"/>
                    </a:solidFill>
                    <a:latin typeface="Arial"/>
                    <a:ea typeface="Arial"/>
                    <a:cs typeface="Arial"/>
                  </a:rPr>
                  <a:t>BOD and nitrate (mg O2 or N/l)</a:t>
                </a:r>
              </a:p>
            </c:rich>
          </c:tx>
          <c:layout>
            <c:manualLayout>
              <c:xMode val="factor"/>
              <c:yMode val="factor"/>
              <c:x val="-0.01475"/>
              <c:y val="-0.012"/>
            </c:manualLayout>
          </c:layout>
          <c:overlay val="0"/>
          <c:spPr>
            <a:noFill/>
            <a:ln w="3175">
              <a:noFill/>
            </a:ln>
          </c:spPr>
        </c:title>
        <c:delete val="0"/>
        <c:numFmt formatCode="0.0" sourceLinked="0"/>
        <c:majorTickMark val="cross"/>
        <c:minorTickMark val="none"/>
        <c:tickLblPos val="nextTo"/>
        <c:spPr>
          <a:ln w="3175">
            <a:solidFill>
              <a:srgbClr val="000000"/>
            </a:solidFill>
          </a:ln>
        </c:spPr>
        <c:crossAx val="62366781"/>
        <c:crossesAt val="1"/>
        <c:crossBetween val="between"/>
        <c:dispUnits/>
      </c:valAx>
      <c:catAx>
        <c:axId val="18544471"/>
        <c:scaling>
          <c:orientation val="minMax"/>
        </c:scaling>
        <c:axPos val="b"/>
        <c:delete val="1"/>
        <c:majorTickMark val="out"/>
        <c:minorTickMark val="none"/>
        <c:tickLblPos val="nextTo"/>
        <c:crossAx val="32682512"/>
        <c:crosses val="autoZero"/>
        <c:auto val="0"/>
        <c:lblOffset val="100"/>
        <c:tickLblSkip val="1"/>
        <c:noMultiLvlLbl val="0"/>
      </c:catAx>
      <c:valAx>
        <c:axId val="32682512"/>
        <c:scaling>
          <c:orientation val="minMax"/>
        </c:scaling>
        <c:axPos val="l"/>
        <c:title>
          <c:tx>
            <c:rich>
              <a:bodyPr vert="horz" rot="-5400000" anchor="ctr"/>
              <a:lstStyle/>
              <a:p>
                <a:pPr algn="ctr">
                  <a:defRPr/>
                </a:pPr>
                <a:r>
                  <a:rPr lang="en-US" cap="none" sz="1600" b="0" i="0" u="none" baseline="0">
                    <a:solidFill>
                      <a:srgbClr val="000000"/>
                    </a:solidFill>
                    <a:latin typeface="Arial"/>
                    <a:ea typeface="Arial"/>
                    <a:cs typeface="Arial"/>
                  </a:rPr>
                  <a:t>Total ammonium and phosphorus (µg/l)</a:t>
                </a:r>
              </a:p>
            </c:rich>
          </c:tx>
          <c:layout>
            <c:manualLayout>
              <c:xMode val="factor"/>
              <c:yMode val="factor"/>
              <c:x val="-0.025"/>
              <c:y val="0.0027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18544471"/>
        <c:crosses val="max"/>
        <c:crossBetween val="between"/>
        <c:dispUnits/>
      </c:valAx>
      <c:spPr>
        <a:solidFill>
          <a:srgbClr val="FFFFFF"/>
        </a:solidFill>
        <a:ln w="12700">
          <a:solidFill>
            <a:srgbClr val="808080"/>
          </a:solidFill>
        </a:ln>
      </c:spPr>
    </c:plotArea>
    <c:legend>
      <c:legendPos val="b"/>
      <c:layout>
        <c:manualLayout>
          <c:xMode val="edge"/>
          <c:yMode val="edge"/>
          <c:x val="0.007"/>
          <c:y val="0.9095"/>
          <c:w val="0.98775"/>
          <c:h val="0.0875"/>
        </c:manualLayout>
      </c:layout>
      <c:overlay val="0"/>
      <c:spPr>
        <a:solidFill>
          <a:srgbClr val="FFFFFF"/>
        </a:solidFill>
        <a:ln w="3175">
          <a:solidFill>
            <a:srgbClr val="000000"/>
          </a:solidFill>
        </a:ln>
      </c:spPr>
      <c:txPr>
        <a:bodyPr vert="horz" rot="0"/>
        <a:lstStyle/>
        <a:p>
          <a:pPr>
            <a:defRPr lang="en-US" cap="none" sz="147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08"/>
          <c:w val="0.90125"/>
          <c:h val="0.913"/>
        </c:manualLayout>
      </c:layout>
      <c:lineChart>
        <c:grouping val="standard"/>
        <c:varyColors val="0"/>
        <c:ser>
          <c:idx val="1"/>
          <c:order val="0"/>
          <c:tx>
            <c:strRef>
              <c:f>'Data Fig1_BOD5 NH4 Europe'!$C$7</c:f>
              <c:strCache>
                <c:ptCount val="1"/>
                <c:pt idx="0">
                  <c:v>BOD5 (849)</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Fig1_BOD5 NH4 Europe'!$D$6:$V$6</c:f>
              <c:numCache>
                <c:ptCount val="1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numCache>
            </c:numRef>
          </c:cat>
          <c:val>
            <c:numRef>
              <c:f>'Data Fig1_BOD5 NH4 Europe'!$D$7:$V$7</c:f>
              <c:numCache>
                <c:ptCount val="19"/>
                <c:pt idx="0">
                  <c:v>4.88645983510012</c:v>
                </c:pt>
                <c:pt idx="1">
                  <c:v>4.80369723203769</c:v>
                </c:pt>
                <c:pt idx="2">
                  <c:v>4.246608598351</c:v>
                </c:pt>
                <c:pt idx="3">
                  <c:v>4.37228780918728</c:v>
                </c:pt>
                <c:pt idx="4">
                  <c:v>4.08015989399293</c:v>
                </c:pt>
                <c:pt idx="5">
                  <c:v>3.74136625441696</c:v>
                </c:pt>
                <c:pt idx="6">
                  <c:v>3.35933992932862</c:v>
                </c:pt>
                <c:pt idx="7">
                  <c:v>3.53800253239105</c:v>
                </c:pt>
                <c:pt idx="8">
                  <c:v>3.47040765606596</c:v>
                </c:pt>
                <c:pt idx="9">
                  <c:v>3.0184581861013</c:v>
                </c:pt>
                <c:pt idx="10">
                  <c:v>2.97093333333333</c:v>
                </c:pt>
                <c:pt idx="11">
                  <c:v>2.59944216725559</c:v>
                </c:pt>
                <c:pt idx="12">
                  <c:v>2.44360182567727</c:v>
                </c:pt>
                <c:pt idx="13">
                  <c:v>2.39893816254417</c:v>
                </c:pt>
                <c:pt idx="14">
                  <c:v>2.4166988221437</c:v>
                </c:pt>
                <c:pt idx="15">
                  <c:v>2.44625965842167</c:v>
                </c:pt>
                <c:pt idx="16">
                  <c:v>2.30773150765607</c:v>
                </c:pt>
                <c:pt idx="17">
                  <c:v>2.34258486454653</c:v>
                </c:pt>
                <c:pt idx="18">
                  <c:v>2.21788233215548</c:v>
                </c:pt>
              </c:numCache>
            </c:numRef>
          </c:val>
          <c:smooth val="0"/>
        </c:ser>
        <c:marker val="1"/>
        <c:axId val="25707153"/>
        <c:axId val="30037786"/>
      </c:lineChart>
      <c:lineChart>
        <c:grouping val="standard"/>
        <c:varyColors val="0"/>
        <c:ser>
          <c:idx val="0"/>
          <c:order val="1"/>
          <c:tx>
            <c:strRef>
              <c:f>'Data Fig1_BOD5 NH4 Europe'!$C$8</c:f>
              <c:strCache>
                <c:ptCount val="1"/>
                <c:pt idx="0">
                  <c:v>Total ammonium (952)</c:v>
                </c:pt>
              </c:strCache>
            </c:strRef>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 Fig1_BOD5 NH4 Europe'!$D$6:$V$6</c:f>
              <c:numCache>
                <c:ptCount val="1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numCache>
            </c:numRef>
          </c:cat>
          <c:val>
            <c:numRef>
              <c:f>'Data Fig1_BOD5 NH4 Europe'!$D$8:$V$8</c:f>
              <c:numCache>
                <c:ptCount val="19"/>
                <c:pt idx="0">
                  <c:v>586.689495798319</c:v>
                </c:pt>
                <c:pt idx="1">
                  <c:v>603.693697478992</c:v>
                </c:pt>
                <c:pt idx="2">
                  <c:v>501.17746848739495</c:v>
                </c:pt>
                <c:pt idx="3">
                  <c:v>470.419117647059</c:v>
                </c:pt>
                <c:pt idx="4">
                  <c:v>515.0855567226889</c:v>
                </c:pt>
                <c:pt idx="5">
                  <c:v>419.819957983193</c:v>
                </c:pt>
                <c:pt idx="6">
                  <c:v>327.103728991597</c:v>
                </c:pt>
                <c:pt idx="7">
                  <c:v>287.252521008403</c:v>
                </c:pt>
                <c:pt idx="8">
                  <c:v>278.089285714286</c:v>
                </c:pt>
                <c:pt idx="9">
                  <c:v>261.993855042017</c:v>
                </c:pt>
                <c:pt idx="10">
                  <c:v>268.488130252101</c:v>
                </c:pt>
                <c:pt idx="11">
                  <c:v>268.799212184874</c:v>
                </c:pt>
                <c:pt idx="12">
                  <c:v>230.898792016807</c:v>
                </c:pt>
                <c:pt idx="13">
                  <c:v>242.583298319328</c:v>
                </c:pt>
                <c:pt idx="14">
                  <c:v>235.77883403361298</c:v>
                </c:pt>
                <c:pt idx="15">
                  <c:v>215.566649159664</c:v>
                </c:pt>
                <c:pt idx="16">
                  <c:v>173.597163865546</c:v>
                </c:pt>
                <c:pt idx="17">
                  <c:v>174.796008403361</c:v>
                </c:pt>
                <c:pt idx="18">
                  <c:v>158.83130252100798</c:v>
                </c:pt>
              </c:numCache>
            </c:numRef>
          </c:val>
          <c:smooth val="0"/>
        </c:ser>
        <c:marker val="1"/>
        <c:axId val="1904619"/>
        <c:axId val="17141572"/>
      </c:lineChart>
      <c:catAx>
        <c:axId val="2570715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600" b="0" i="0" u="none" baseline="0">
                <a:solidFill>
                  <a:srgbClr val="000000"/>
                </a:solidFill>
                <a:latin typeface="Arial"/>
                <a:ea typeface="Arial"/>
                <a:cs typeface="Arial"/>
              </a:defRPr>
            </a:pPr>
          </a:p>
        </c:txPr>
        <c:crossAx val="30037786"/>
        <c:crosses val="autoZero"/>
        <c:auto val="0"/>
        <c:lblOffset val="100"/>
        <c:tickLblSkip val="2"/>
        <c:noMultiLvlLbl val="0"/>
      </c:catAx>
      <c:valAx>
        <c:axId val="30037786"/>
        <c:scaling>
          <c:orientation val="minMax"/>
          <c:max val="10"/>
        </c:scaling>
        <c:axPos val="l"/>
        <c:title>
          <c:tx>
            <c:rich>
              <a:bodyPr vert="horz" rot="-5400000" anchor="ctr"/>
              <a:lstStyle/>
              <a:p>
                <a:pPr algn="ctr">
                  <a:defRPr/>
                </a:pPr>
                <a:r>
                  <a:rPr lang="en-US" cap="none" sz="1600" b="0" i="0" u="none" baseline="0">
                    <a:solidFill>
                      <a:srgbClr val="000000"/>
                    </a:solidFill>
                    <a:latin typeface="Arial"/>
                    <a:ea typeface="Arial"/>
                    <a:cs typeface="Arial"/>
                  </a:rPr>
                  <a:t>mg O</a:t>
                </a:r>
                <a:r>
                  <a:rPr lang="en-US" cap="none" sz="1600" b="0" i="0" u="none" baseline="-25000">
                    <a:solidFill>
                      <a:srgbClr val="000000"/>
                    </a:solidFill>
                    <a:latin typeface="Arial"/>
                    <a:ea typeface="Arial"/>
                    <a:cs typeface="Arial"/>
                  </a:rPr>
                  <a:t>2</a:t>
                </a:r>
                <a:r>
                  <a:rPr lang="en-US" cap="none" sz="1600" b="0" i="0" u="none" baseline="0">
                    <a:solidFill>
                      <a:srgbClr val="000000"/>
                    </a:solidFill>
                    <a:latin typeface="Arial"/>
                    <a:ea typeface="Arial"/>
                    <a:cs typeface="Arial"/>
                  </a:rPr>
                  <a:t>/l</a:t>
                </a:r>
              </a:p>
            </c:rich>
          </c:tx>
          <c:layout>
            <c:manualLayout>
              <c:xMode val="factor"/>
              <c:yMode val="factor"/>
              <c:x val="-0.007"/>
              <c:y val="-0.00125"/>
            </c:manualLayout>
          </c:layout>
          <c:overlay val="0"/>
          <c:spPr>
            <a:noFill/>
            <a:ln w="3175">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crossAx val="25707153"/>
        <c:crossesAt val="1"/>
        <c:crossBetween val="between"/>
        <c:dispUnits/>
        <c:majorUnit val="2"/>
      </c:valAx>
      <c:catAx>
        <c:axId val="1904619"/>
        <c:scaling>
          <c:orientation val="minMax"/>
        </c:scaling>
        <c:axPos val="b"/>
        <c:delete val="1"/>
        <c:majorTickMark val="out"/>
        <c:minorTickMark val="none"/>
        <c:tickLblPos val="nextTo"/>
        <c:crossAx val="17141572"/>
        <c:crosses val="autoZero"/>
        <c:auto val="0"/>
        <c:lblOffset val="100"/>
        <c:tickLblSkip val="1"/>
        <c:noMultiLvlLbl val="0"/>
      </c:catAx>
      <c:valAx>
        <c:axId val="17141572"/>
        <c:scaling>
          <c:orientation val="minMax"/>
          <c:max val="1000"/>
          <c:min val="0"/>
        </c:scaling>
        <c:axPos val="l"/>
        <c:title>
          <c:tx>
            <c:rich>
              <a:bodyPr vert="horz" rot="5400000" anchor="ctr"/>
              <a:lstStyle/>
              <a:p>
                <a:pPr algn="ctr">
                  <a:defRPr/>
                </a:pPr>
                <a:r>
                  <a:rPr lang="en-US" cap="none" sz="1600" b="0" i="0" u="none" baseline="0">
                    <a:solidFill>
                      <a:srgbClr val="000000"/>
                    </a:solidFill>
                    <a:latin typeface="Arial"/>
                    <a:ea typeface="Arial"/>
                    <a:cs typeface="Arial"/>
                  </a:rPr>
                  <a:t>µg N/l</a:t>
                </a:r>
              </a:p>
            </c:rich>
          </c:tx>
          <c:layout>
            <c:manualLayout>
              <c:xMode val="factor"/>
              <c:yMode val="factor"/>
              <c:x val="-0.01525"/>
              <c:y val="-0.001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904619"/>
        <c:crosses val="max"/>
        <c:crossBetween val="between"/>
        <c:dispUnits/>
        <c:majorUnit val="200"/>
      </c:valAx>
      <c:spPr>
        <a:noFill/>
        <a:ln w="12700">
          <a:solidFill>
            <a:srgbClr val="808080"/>
          </a:solidFill>
        </a:ln>
      </c:spPr>
    </c:plotArea>
    <c:legend>
      <c:legendPos val="b"/>
      <c:layout>
        <c:manualLayout>
          <c:xMode val="edge"/>
          <c:yMode val="edge"/>
          <c:x val="0.09975"/>
          <c:y val="0.933"/>
          <c:w val="0.6865"/>
          <c:h val="0.038"/>
        </c:manualLayout>
      </c:layout>
      <c:overlay val="0"/>
      <c:spPr>
        <a:solidFill>
          <a:srgbClr val="FFFFFF"/>
        </a:solidFill>
        <a:ln w="3175">
          <a:noFill/>
        </a:ln>
      </c:spPr>
      <c:txPr>
        <a:bodyPr vert="horz" rot="0"/>
        <a:lstStyle/>
        <a:p>
          <a:pPr>
            <a:defRPr lang="en-US" cap="none" sz="124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13"/>
          <c:w val="0.931"/>
          <c:h val="0.9735"/>
        </c:manualLayout>
      </c:layout>
      <c:lineChart>
        <c:grouping val="standard"/>
        <c:varyColors val="0"/>
        <c:ser>
          <c:idx val="0"/>
          <c:order val="0"/>
          <c:tx>
            <c:strRef>
              <c:f>'Figure 1_River NO3 Europe'!$A$2</c:f>
              <c:strCache>
                <c:ptCount val="1"/>
                <c:pt idx="0">
                  <c:v>Nitrate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1_River NO3 Europe'!$B$1:$T$1</c:f>
              <c:numCache>
                <c:ptCount val="1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numCache>
            </c:numRef>
          </c:cat>
          <c:val>
            <c:numRef>
              <c:f>'Figure 1_River NO3 Europe'!$B$2:$T$2</c:f>
              <c:numCache>
                <c:ptCount val="19"/>
                <c:pt idx="0">
                  <c:v>2.47362941635493</c:v>
                </c:pt>
                <c:pt idx="1">
                  <c:v>2.3897697276528</c:v>
                </c:pt>
                <c:pt idx="2">
                  <c:v>2.31614789651878</c:v>
                </c:pt>
                <c:pt idx="3">
                  <c:v>2.28562201990795</c:v>
                </c:pt>
                <c:pt idx="4">
                  <c:v>2.43983033329897</c:v>
                </c:pt>
                <c:pt idx="5">
                  <c:v>2.45210863022901</c:v>
                </c:pt>
                <c:pt idx="6">
                  <c:v>2.50963673023012</c:v>
                </c:pt>
                <c:pt idx="7">
                  <c:v>2.31746154480486</c:v>
                </c:pt>
                <c:pt idx="8">
                  <c:v>2.34420949309021</c:v>
                </c:pt>
                <c:pt idx="9">
                  <c:v>2.32503558096797</c:v>
                </c:pt>
                <c:pt idx="10">
                  <c:v>2.26066078384536</c:v>
                </c:pt>
                <c:pt idx="11">
                  <c:v>2.20295009813954</c:v>
                </c:pt>
                <c:pt idx="12">
                  <c:v>2.38586252814728</c:v>
                </c:pt>
                <c:pt idx="13">
                  <c:v>2.25326589337555</c:v>
                </c:pt>
                <c:pt idx="14">
                  <c:v>2.37176946611635</c:v>
                </c:pt>
                <c:pt idx="15">
                  <c:v>2.31990026790022</c:v>
                </c:pt>
                <c:pt idx="16">
                  <c:v>2.22431179585383</c:v>
                </c:pt>
                <c:pt idx="17">
                  <c:v>2.1461037661296</c:v>
                </c:pt>
                <c:pt idx="18">
                  <c:v>2.20173914628645</c:v>
                </c:pt>
              </c:numCache>
            </c:numRef>
          </c:val>
          <c:smooth val="0"/>
        </c:ser>
        <c:marker val="1"/>
        <c:axId val="20056421"/>
        <c:axId val="46290062"/>
      </c:lineChart>
      <c:catAx>
        <c:axId val="2005642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600" b="0" i="0" u="none" baseline="0">
                <a:solidFill>
                  <a:srgbClr val="000000"/>
                </a:solidFill>
                <a:latin typeface="Arial"/>
                <a:ea typeface="Arial"/>
                <a:cs typeface="Arial"/>
              </a:defRPr>
            </a:pPr>
          </a:p>
        </c:txPr>
        <c:crossAx val="46290062"/>
        <c:crosses val="autoZero"/>
        <c:auto val="1"/>
        <c:lblOffset val="100"/>
        <c:tickLblSkip val="2"/>
        <c:noMultiLvlLbl val="0"/>
      </c:catAx>
      <c:valAx>
        <c:axId val="46290062"/>
        <c:scaling>
          <c:orientation val="minMax"/>
          <c:min val="0"/>
        </c:scaling>
        <c:axPos val="l"/>
        <c:title>
          <c:tx>
            <c:rich>
              <a:bodyPr vert="horz" rot="-5400000" anchor="ctr"/>
              <a:lstStyle/>
              <a:p>
                <a:pPr algn="ctr">
                  <a:defRPr/>
                </a:pPr>
                <a:r>
                  <a:rPr lang="en-US" cap="none" sz="1600" b="0" i="0" u="none" baseline="0">
                    <a:solidFill>
                      <a:srgbClr val="000000"/>
                    </a:solidFill>
                    <a:latin typeface="Arial"/>
                    <a:ea typeface="Arial"/>
                    <a:cs typeface="Arial"/>
                  </a:rPr>
                  <a:t>mg N/l</a:t>
                </a:r>
              </a:p>
            </c:rich>
          </c:tx>
          <c:layout>
            <c:manualLayout>
              <c:xMode val="factor"/>
              <c:yMode val="factor"/>
              <c:x val="-0.00925"/>
              <c:y val="0"/>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056421"/>
        <c:crossesAt val="1"/>
        <c:crossBetween val="between"/>
        <c:dispUnits/>
        <c:majorUnit val="0.5"/>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25"/>
          <c:y val="0.013"/>
          <c:w val="0.8935"/>
          <c:h val="0.9735"/>
        </c:manualLayout>
      </c:layout>
      <c:lineChart>
        <c:grouping val="standard"/>
        <c:varyColors val="0"/>
        <c:ser>
          <c:idx val="0"/>
          <c:order val="0"/>
          <c:tx>
            <c:strRef>
              <c:f>'Figure 1_River OP Europe'!$A$2</c:f>
              <c:strCache>
                <c:ptCount val="1"/>
                <c:pt idx="0">
                  <c:v>Orthophosphate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1_River OP Europe'!$B$1:$T$1</c:f>
              <c:numCache>
                <c:ptCount val="1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numCache>
            </c:numRef>
          </c:cat>
          <c:val>
            <c:numRef>
              <c:f>'Figure 1_River OP Europe'!$B$2:$T$2</c:f>
              <c:numCache>
                <c:ptCount val="19"/>
                <c:pt idx="0">
                  <c:v>0.153135035323272</c:v>
                </c:pt>
                <c:pt idx="1">
                  <c:v>0.144505313576436</c:v>
                </c:pt>
                <c:pt idx="2">
                  <c:v>0.128262874210808</c:v>
                </c:pt>
                <c:pt idx="3">
                  <c:v>0.137456349880234</c:v>
                </c:pt>
                <c:pt idx="4">
                  <c:v>0.142875464223953</c:v>
                </c:pt>
                <c:pt idx="5">
                  <c:v>0.131471110356378</c:v>
                </c:pt>
                <c:pt idx="6">
                  <c:v>0.117111484101753</c:v>
                </c:pt>
                <c:pt idx="7">
                  <c:v>0.113329584305745</c:v>
                </c:pt>
                <c:pt idx="8">
                  <c:v>0.107517063314508</c:v>
                </c:pt>
                <c:pt idx="9">
                  <c:v>0.098582021886076</c:v>
                </c:pt>
                <c:pt idx="10">
                  <c:v>0.101429901037975</c:v>
                </c:pt>
                <c:pt idx="11">
                  <c:v>0.0968241769644596</c:v>
                </c:pt>
                <c:pt idx="12">
                  <c:v>0.0922106373962999</c:v>
                </c:pt>
                <c:pt idx="13">
                  <c:v>0.097867322127556</c:v>
                </c:pt>
                <c:pt idx="14">
                  <c:v>0.0909467333417722</c:v>
                </c:pt>
                <c:pt idx="15">
                  <c:v>0.0797972969386563</c:v>
                </c:pt>
                <c:pt idx="16">
                  <c:v>0.0716510575618306</c:v>
                </c:pt>
                <c:pt idx="17">
                  <c:v>0.0737214933812074</c:v>
                </c:pt>
                <c:pt idx="18">
                  <c:v>0.0709030088266796</c:v>
                </c:pt>
              </c:numCache>
            </c:numRef>
          </c:val>
          <c:smooth val="0"/>
        </c:ser>
        <c:marker val="1"/>
        <c:axId val="13957375"/>
        <c:axId val="58507512"/>
      </c:lineChart>
      <c:catAx>
        <c:axId val="1395737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600" b="0" i="0" u="none" baseline="0">
                <a:solidFill>
                  <a:srgbClr val="000000"/>
                </a:solidFill>
                <a:latin typeface="Arial"/>
                <a:ea typeface="Arial"/>
                <a:cs typeface="Arial"/>
              </a:defRPr>
            </a:pPr>
          </a:p>
        </c:txPr>
        <c:crossAx val="58507512"/>
        <c:crosses val="autoZero"/>
        <c:auto val="1"/>
        <c:lblOffset val="100"/>
        <c:tickLblSkip val="2"/>
        <c:noMultiLvlLbl val="0"/>
      </c:catAx>
      <c:valAx>
        <c:axId val="58507512"/>
        <c:scaling>
          <c:orientation val="minMax"/>
          <c:max val="0.16000000000000003"/>
        </c:scaling>
        <c:axPos val="l"/>
        <c:title>
          <c:tx>
            <c:rich>
              <a:bodyPr vert="horz" rot="-5400000" anchor="ctr"/>
              <a:lstStyle/>
              <a:p>
                <a:pPr algn="ctr">
                  <a:defRPr/>
                </a:pPr>
                <a:r>
                  <a:rPr lang="en-US" cap="none" sz="1600" b="0" i="0" u="none" baseline="0">
                    <a:solidFill>
                      <a:srgbClr val="000000"/>
                    </a:solidFill>
                    <a:latin typeface="Arial"/>
                    <a:ea typeface="Arial"/>
                    <a:cs typeface="Arial"/>
                  </a:rPr>
                  <a:t>mg P/l</a:t>
                </a:r>
              </a:p>
            </c:rich>
          </c:tx>
          <c:layout>
            <c:manualLayout>
              <c:xMode val="factor"/>
              <c:yMode val="factor"/>
              <c:x val="-0.02325"/>
              <c:y val="-0.001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95737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5"/>
          <c:y val="0.013"/>
          <c:w val="0.9035"/>
          <c:h val="0.9735"/>
        </c:manualLayout>
      </c:layout>
      <c:lineChart>
        <c:grouping val="standard"/>
        <c:varyColors val="0"/>
        <c:ser>
          <c:idx val="1"/>
          <c:order val="0"/>
          <c:tx>
            <c:strRef>
              <c:f>'Figure 1_Lake TP Europe'!$A$2</c:f>
              <c:strCache>
                <c:ptCount val="1"/>
                <c:pt idx="0">
                  <c:v>Total Phosphorus</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1_Lake TP Europe'!$B$1:$T$1</c:f>
              <c:numCache>
                <c:ptCount val="1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numCache>
            </c:numRef>
          </c:cat>
          <c:val>
            <c:numRef>
              <c:f>'Figure 1_Lake TP Europe'!$B$2:$T$2</c:f>
              <c:numCache>
                <c:ptCount val="19"/>
                <c:pt idx="0">
                  <c:v>0.0383521807134831</c:v>
                </c:pt>
                <c:pt idx="1">
                  <c:v>0.0383582112373596</c:v>
                </c:pt>
                <c:pt idx="2">
                  <c:v>0.0371724679719101</c:v>
                </c:pt>
                <c:pt idx="3">
                  <c:v>0.0348599522837079</c:v>
                </c:pt>
                <c:pt idx="4">
                  <c:v>0.0324493636853933</c:v>
                </c:pt>
                <c:pt idx="5">
                  <c:v>0.0333849555463483</c:v>
                </c:pt>
                <c:pt idx="6">
                  <c:v>0.0312304394859551</c:v>
                </c:pt>
                <c:pt idx="7">
                  <c:v>0.0328034959733146</c:v>
                </c:pt>
                <c:pt idx="8">
                  <c:v>0.030966509752809</c:v>
                </c:pt>
                <c:pt idx="9">
                  <c:v>0.0306039488356742</c:v>
                </c:pt>
                <c:pt idx="10">
                  <c:v>0.0324141829044944</c:v>
                </c:pt>
                <c:pt idx="11">
                  <c:v>0.0309155123117978</c:v>
                </c:pt>
                <c:pt idx="12">
                  <c:v>0.0290586800842697</c:v>
                </c:pt>
                <c:pt idx="13">
                  <c:v>0.0291182415070225</c:v>
                </c:pt>
                <c:pt idx="14">
                  <c:v>0.0286432600646067</c:v>
                </c:pt>
                <c:pt idx="15">
                  <c:v>0.0256726447724719</c:v>
                </c:pt>
                <c:pt idx="16">
                  <c:v>0.0278202391755618</c:v>
                </c:pt>
                <c:pt idx="17">
                  <c:v>0.0283692065828652</c:v>
                </c:pt>
                <c:pt idx="18">
                  <c:v>0.0262912535617978</c:v>
                </c:pt>
              </c:numCache>
            </c:numRef>
          </c:val>
          <c:smooth val="0"/>
        </c:ser>
        <c:marker val="1"/>
        <c:axId val="56805561"/>
        <c:axId val="41488002"/>
      </c:lineChart>
      <c:catAx>
        <c:axId val="5680556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600" b="0" i="0" u="none" baseline="0">
                <a:solidFill>
                  <a:srgbClr val="000000"/>
                </a:solidFill>
                <a:latin typeface="Arial"/>
                <a:ea typeface="Arial"/>
                <a:cs typeface="Arial"/>
              </a:defRPr>
            </a:pPr>
          </a:p>
        </c:txPr>
        <c:crossAx val="41488002"/>
        <c:crosses val="autoZero"/>
        <c:auto val="1"/>
        <c:lblOffset val="100"/>
        <c:tickLblSkip val="2"/>
        <c:noMultiLvlLbl val="0"/>
      </c:catAx>
      <c:valAx>
        <c:axId val="41488002"/>
        <c:scaling>
          <c:orientation val="minMax"/>
          <c:max val="0.04000000000000001"/>
        </c:scaling>
        <c:axPos val="l"/>
        <c:title>
          <c:tx>
            <c:rich>
              <a:bodyPr vert="horz" rot="-5400000" anchor="ctr"/>
              <a:lstStyle/>
              <a:p>
                <a:pPr algn="ctr">
                  <a:defRPr/>
                </a:pPr>
                <a:r>
                  <a:rPr lang="en-US" cap="none" sz="1600" b="0" i="0" u="none" baseline="0">
                    <a:solidFill>
                      <a:srgbClr val="000000"/>
                    </a:solidFill>
                    <a:latin typeface="Arial"/>
                    <a:ea typeface="Arial"/>
                    <a:cs typeface="Arial"/>
                  </a:rPr>
                  <a:t>mg P/l</a:t>
                </a:r>
              </a:p>
            </c:rich>
          </c:tx>
          <c:layout>
            <c:manualLayout>
              <c:xMode val="factor"/>
              <c:yMode val="factor"/>
              <c:x val="-0.02"/>
              <c:y val="-0.001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805561"/>
        <c:crossesAt val="1"/>
        <c:crossBetween val="between"/>
        <c:dispUnits/>
        <c:majorUnit val="0.010000000000000002"/>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tabSelected="1" workbookViewId="0" zoomScale="89"/>
  </sheetViews>
  <pageMargins left="0.7480314960629921" right="0.7480314960629921" top="1.968503937007874" bottom="1.968503937007874" header="0.5118110236220472" footer="0.5118110236220472"/>
  <pageSetup horizontalDpi="600" verticalDpi="600" orientation="portrait" paperSize="9"/>
  <headerFooter>
    <oddHeader>&amp;A</oddHeader>
    <oddFooter>Page &amp;P</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0"/>
  </sheetViews>
  <pageMargins left="0.7480314960629921" right="0.7480314960629921" top="1.968503937007874" bottom="1.968503937007874" header="0" footer="0"/>
  <pageSetup horizontalDpi="600" verticalDpi="600" orientation="portrait"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89"/>
  </sheetViews>
  <pageMargins left="0.7480314960629921" right="0.7480314960629921" top="1.968503937007874" bottom="1.968503937007874" header="0.5118110236220472" footer="0.5118110236220472"/>
  <pageSetup horizontalDpi="600" verticalDpi="600" orientation="portrait"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89"/>
  </sheetViews>
  <pageMargins left="0.7480314960629921" right="0.7480314960629921" top="1.968503937007874" bottom="1.968503937007874" header="0.5118110236220472" footer="0.5118110236220472"/>
  <pageSetup horizontalDpi="600" verticalDpi="600" orientation="portrait" paperSize="9"/>
  <drawing r:id="rId1"/>
</chartsheet>
</file>

<file path=xl/chartsheets/sheet5.xml><?xml version="1.0" encoding="utf-8"?>
<chartsheet xmlns="http://schemas.openxmlformats.org/spreadsheetml/2006/main" xmlns:r="http://schemas.openxmlformats.org/officeDocument/2006/relationships">
  <sheetViews>
    <sheetView workbookViewId="0" zoomScale="89"/>
  </sheetViews>
  <pageMargins left="0.7480314960629921" right="0.7480314960629921" top="1.968503937007874" bottom="1.968503937007874" header="0.5118110236220472" footer="0.5118110236220472"/>
  <pageSetup horizontalDpi="600" verticalDpi="600" orientation="portrait"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7</xdr:col>
      <xdr:colOff>57150</xdr:colOff>
      <xdr:row>40</xdr:row>
      <xdr:rowOff>114300</xdr:rowOff>
    </xdr:to>
    <xdr:pic>
      <xdr:nvPicPr>
        <xdr:cNvPr id="1" name="Picture 2"/>
        <xdr:cNvPicPr preferRelativeResize="1">
          <a:picLocks noChangeAspect="1"/>
        </xdr:cNvPicPr>
      </xdr:nvPicPr>
      <xdr:blipFill>
        <a:blip r:embed="rId1"/>
        <a:stretch>
          <a:fillRect/>
        </a:stretch>
      </xdr:blipFill>
      <xdr:spPr>
        <a:xfrm>
          <a:off x="0" y="647700"/>
          <a:ext cx="4324350" cy="5943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72200" cy="70675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53150" cy="70580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53150" cy="7058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53150" cy="70580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53150" cy="70580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kristensen\Local%20Settings\Temp\20100902%20CSI020%20meta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kristensen\Local%20Settings\Temp\CSI20_Fig6_River%20NO3%20georegion_Aug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data Fig 1"/>
      <sheetName val="Metadata Fig 3"/>
      <sheetName val="Metadata Fig 5"/>
      <sheetName val="Metadata Fig 6"/>
      <sheetName val="Metadata Fig 8"/>
      <sheetName val="Metadata Fig 9"/>
      <sheetName val="Metadata Fig 11"/>
    </sheetNames>
    <sheetDataSet>
      <sheetData sheetId="6">
        <row r="5">
          <cell r="B5" t="str">
            <v>The data series per region are calculated as the average of the annual mean for river monitoring stations in the region. Only complete series after inter/extrapolation are included (see indicator specification). There were no stations with complete series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1"/>
      <sheetName val="Figure 6_River NO3 georegion"/>
      <sheetName val="Metadata Fig 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www.eea.europa.eu/data-and-maps/data/waterbase-rivers-8"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G20"/>
  <sheetViews>
    <sheetView zoomScalePageLayoutView="0" workbookViewId="0" topLeftCell="A14">
      <selection activeCell="A25" sqref="A25:IV28"/>
    </sheetView>
  </sheetViews>
  <sheetFormatPr defaultColWidth="9.140625" defaultRowHeight="12.75"/>
  <sheetData>
    <row r="2" ht="15">
      <c r="A2" s="49" t="s">
        <v>61</v>
      </c>
    </row>
    <row r="4" ht="12.75">
      <c r="A4" s="50" t="s">
        <v>62</v>
      </c>
    </row>
    <row r="6" spans="1:7" ht="12.75">
      <c r="A6" s="48" t="s">
        <v>65</v>
      </c>
      <c r="G6" s="48" t="s">
        <v>63</v>
      </c>
    </row>
    <row r="7" ht="12.75">
      <c r="G7" t="s">
        <v>71</v>
      </c>
    </row>
    <row r="9" ht="12.75">
      <c r="A9" s="48" t="s">
        <v>64</v>
      </c>
    </row>
    <row r="10" ht="12.75">
      <c r="G10" s="48" t="s">
        <v>66</v>
      </c>
    </row>
    <row r="11" ht="12.75">
      <c r="G11" t="s">
        <v>72</v>
      </c>
    </row>
    <row r="18" spans="1:2" ht="12.75">
      <c r="A18" s="48" t="s">
        <v>67</v>
      </c>
      <c r="B18" s="48" t="s">
        <v>69</v>
      </c>
    </row>
    <row r="19" ht="12.75">
      <c r="B19" s="48" t="s">
        <v>70</v>
      </c>
    </row>
    <row r="20" ht="12.75">
      <c r="B20" s="51" t="s">
        <v>68</v>
      </c>
    </row>
  </sheetData>
  <sheetProtection/>
  <hyperlinks>
    <hyperlink ref="B20"/>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2"/>
  <sheetViews>
    <sheetView zoomScalePageLayoutView="0" workbookViewId="0" topLeftCell="G1">
      <selection activeCell="A1" sqref="A1:T2"/>
    </sheetView>
  </sheetViews>
  <sheetFormatPr defaultColWidth="9.140625" defaultRowHeight="12.75"/>
  <sheetData>
    <row r="1" spans="1:20" ht="12.75">
      <c r="A1" t="s">
        <v>0</v>
      </c>
      <c r="B1">
        <v>1992</v>
      </c>
      <c r="C1">
        <v>1993</v>
      </c>
      <c r="D1">
        <v>1994</v>
      </c>
      <c r="E1">
        <v>1995</v>
      </c>
      <c r="F1">
        <v>1996</v>
      </c>
      <c r="G1">
        <v>1997</v>
      </c>
      <c r="H1">
        <v>1998</v>
      </c>
      <c r="I1">
        <v>1999</v>
      </c>
      <c r="J1">
        <v>2000</v>
      </c>
      <c r="K1">
        <v>2001</v>
      </c>
      <c r="L1">
        <v>2002</v>
      </c>
      <c r="M1">
        <v>2003</v>
      </c>
      <c r="N1">
        <v>2004</v>
      </c>
      <c r="O1">
        <v>2005</v>
      </c>
      <c r="P1">
        <v>2006</v>
      </c>
      <c r="Q1">
        <v>2007</v>
      </c>
      <c r="R1">
        <v>2008</v>
      </c>
      <c r="S1">
        <v>2009</v>
      </c>
      <c r="T1">
        <v>2010</v>
      </c>
    </row>
    <row r="2" spans="1:20" ht="12.75">
      <c r="A2" t="s">
        <v>24</v>
      </c>
      <c r="B2" s="3">
        <v>0.0383521807134831</v>
      </c>
      <c r="C2" s="3">
        <v>0.0383582112373596</v>
      </c>
      <c r="D2" s="3">
        <v>0.0371724679719101</v>
      </c>
      <c r="E2" s="3">
        <v>0.0348599522837079</v>
      </c>
      <c r="F2" s="3">
        <v>0.0324493636853933</v>
      </c>
      <c r="G2" s="3">
        <v>0.0333849555463483</v>
      </c>
      <c r="H2" s="3">
        <v>0.0312304394859551</v>
      </c>
      <c r="I2" s="3">
        <v>0.0328034959733146</v>
      </c>
      <c r="J2" s="3">
        <v>0.030966509752809</v>
      </c>
      <c r="K2" s="3">
        <v>0.0306039488356742</v>
      </c>
      <c r="L2" s="3">
        <v>0.0324141829044944</v>
      </c>
      <c r="M2" s="3">
        <v>0.0309155123117978</v>
      </c>
      <c r="N2" s="3">
        <v>0.0290586800842697</v>
      </c>
      <c r="O2" s="3">
        <v>0.0291182415070225</v>
      </c>
      <c r="P2" s="3">
        <v>0.0286432600646067</v>
      </c>
      <c r="Q2" s="3">
        <v>0.0256726447724719</v>
      </c>
      <c r="R2" s="3">
        <v>0.0278202391755618</v>
      </c>
      <c r="S2" s="3">
        <v>0.0283692065828652</v>
      </c>
      <c r="T2" s="3">
        <v>0.0262912535617978</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C31"/>
  <sheetViews>
    <sheetView zoomScalePageLayoutView="0" workbookViewId="0" topLeftCell="A1">
      <selection activeCell="C16" sqref="C16"/>
    </sheetView>
  </sheetViews>
  <sheetFormatPr defaultColWidth="9.140625" defaultRowHeight="12.75"/>
  <cols>
    <col min="1" max="16384" width="9.140625" style="44" customWidth="1"/>
  </cols>
  <sheetData>
    <row r="1" spans="1:2" ht="12.75">
      <c r="A1" s="35" t="s">
        <v>52</v>
      </c>
      <c r="B1"/>
    </row>
    <row r="2" spans="1:2" ht="12.75">
      <c r="A2" s="37"/>
      <c r="B2"/>
    </row>
    <row r="3" spans="1:2" ht="12.75">
      <c r="A3" s="38" t="s">
        <v>3</v>
      </c>
      <c r="B3"/>
    </row>
    <row r="4" spans="1:2" ht="12.75">
      <c r="A4" s="39" t="s">
        <v>4</v>
      </c>
      <c r="B4" s="40" t="s">
        <v>53</v>
      </c>
    </row>
    <row r="5" spans="1:2" ht="12.75">
      <c r="A5" s="39" t="s">
        <v>5</v>
      </c>
      <c r="B5" s="40" t="s">
        <v>54</v>
      </c>
    </row>
    <row r="6" spans="1:2" ht="12.75">
      <c r="A6" s="39" t="s">
        <v>6</v>
      </c>
      <c r="B6" s="40" t="s">
        <v>55</v>
      </c>
    </row>
    <row r="7" spans="1:2" ht="12.75">
      <c r="A7" s="39" t="s">
        <v>29</v>
      </c>
      <c r="B7" s="40" t="s">
        <v>56</v>
      </c>
    </row>
    <row r="8" spans="1:2" ht="12.75">
      <c r="A8" s="39"/>
      <c r="B8" s="40" t="s">
        <v>57</v>
      </c>
    </row>
    <row r="9" spans="1:2" ht="12.75">
      <c r="A9" s="39"/>
      <c r="B9" s="40" t="s">
        <v>58</v>
      </c>
    </row>
    <row r="10" spans="1:2" ht="12.75">
      <c r="A10" s="39" t="s">
        <v>7</v>
      </c>
      <c r="B10" s="40" t="s">
        <v>59</v>
      </c>
    </row>
    <row r="11" spans="1:2" ht="12.75">
      <c r="A11"/>
      <c r="B11" s="40"/>
    </row>
    <row r="12" spans="2:3" ht="12.75">
      <c r="B12" s="40" t="s">
        <v>37</v>
      </c>
      <c r="C12">
        <f>8+4+1+2</f>
        <v>15</v>
      </c>
    </row>
    <row r="13" spans="2:3" ht="12.75">
      <c r="B13" s="40" t="s">
        <v>38</v>
      </c>
      <c r="C13">
        <f>180+97</f>
        <v>277</v>
      </c>
    </row>
    <row r="14" spans="2:3" ht="12.75">
      <c r="B14" s="40" t="s">
        <v>41</v>
      </c>
      <c r="C14">
        <f>5+17+7+20+6+5+4</f>
        <v>64</v>
      </c>
    </row>
    <row r="15" spans="2:3" ht="12.75">
      <c r="B15"/>
      <c r="C15">
        <f>SUM(C12:C14)</f>
        <v>356</v>
      </c>
    </row>
    <row r="16" spans="2:3" ht="12.75">
      <c r="B16"/>
      <c r="C16"/>
    </row>
    <row r="17" spans="2:3" ht="12.75">
      <c r="B17"/>
      <c r="C17"/>
    </row>
    <row r="18" spans="2:3" ht="12.75">
      <c r="B18"/>
      <c r="C18"/>
    </row>
    <row r="19" spans="2:3" ht="12.75">
      <c r="B19"/>
      <c r="C19"/>
    </row>
    <row r="20" spans="2:3" ht="12.75">
      <c r="B20"/>
      <c r="C20"/>
    </row>
    <row r="21" spans="2:3" ht="12.75">
      <c r="B21"/>
      <c r="C21"/>
    </row>
    <row r="22" spans="2:3" ht="12.75">
      <c r="B22"/>
      <c r="C22"/>
    </row>
    <row r="23" spans="2:3" ht="12.75">
      <c r="B23"/>
      <c r="C23"/>
    </row>
    <row r="24" spans="2:3" ht="12.75">
      <c r="B24"/>
      <c r="C24"/>
    </row>
    <row r="26" ht="15.75">
      <c r="A26" s="45"/>
    </row>
    <row r="31" ht="12.75">
      <c r="A31" s="46"/>
    </row>
  </sheetData>
  <sheetProtection/>
  <printOptions/>
  <pageMargins left="0.787401575" right="0.787401575" top="0.984251969" bottom="0.984251969" header="0.5" footer="0.5"/>
  <pageSetup orientation="portrait" paperSize="9"/>
</worksheet>
</file>

<file path=xl/worksheets/sheet2.xml><?xml version="1.0" encoding="utf-8"?>
<worksheet xmlns="http://schemas.openxmlformats.org/spreadsheetml/2006/main" xmlns:r="http://schemas.openxmlformats.org/officeDocument/2006/relationships">
  <dimension ref="A1:B3"/>
  <sheetViews>
    <sheetView zoomScalePageLayoutView="0" workbookViewId="0" topLeftCell="A1">
      <selection activeCell="M12" sqref="M12"/>
    </sheetView>
  </sheetViews>
  <sheetFormatPr defaultColWidth="9.140625" defaultRowHeight="12.75"/>
  <sheetData>
    <row r="1" spans="1:2" ht="12.75">
      <c r="A1" t="s">
        <v>67</v>
      </c>
      <c r="B1" t="s">
        <v>69</v>
      </c>
    </row>
    <row r="2" ht="12.75">
      <c r="B2" t="s">
        <v>70</v>
      </c>
    </row>
    <row r="3" ht="12.75">
      <c r="B3" t="s">
        <v>68</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3:W27"/>
  <sheetViews>
    <sheetView zoomScalePageLayoutView="0" workbookViewId="0" topLeftCell="A7">
      <selection activeCell="A11" sqref="A11:IV27"/>
    </sheetView>
  </sheetViews>
  <sheetFormatPr defaultColWidth="9.140625" defaultRowHeight="12.75"/>
  <sheetData>
    <row r="3" spans="4:22" ht="12.75">
      <c r="D3">
        <v>1992</v>
      </c>
      <c r="E3">
        <v>1993</v>
      </c>
      <c r="F3">
        <v>1994</v>
      </c>
      <c r="G3">
        <v>1995</v>
      </c>
      <c r="H3">
        <v>1996</v>
      </c>
      <c r="I3">
        <v>1997</v>
      </c>
      <c r="J3">
        <v>1998</v>
      </c>
      <c r="K3">
        <v>1999</v>
      </c>
      <c r="L3">
        <v>2000</v>
      </c>
      <c r="M3">
        <v>2001</v>
      </c>
      <c r="N3">
        <v>2002</v>
      </c>
      <c r="O3">
        <v>2003</v>
      </c>
      <c r="P3">
        <v>2004</v>
      </c>
      <c r="Q3">
        <v>2005</v>
      </c>
      <c r="R3">
        <v>2006</v>
      </c>
      <c r="S3">
        <v>2007</v>
      </c>
      <c r="T3">
        <v>2008</v>
      </c>
      <c r="U3">
        <v>2009</v>
      </c>
      <c r="V3">
        <v>2010</v>
      </c>
    </row>
    <row r="4" spans="3:23" ht="12.75">
      <c r="C4" t="s">
        <v>15</v>
      </c>
      <c r="D4" s="3">
        <v>4.88645983510012</v>
      </c>
      <c r="E4" s="3">
        <v>4.80369723203769</v>
      </c>
      <c r="F4" s="3">
        <v>4.246608598351</v>
      </c>
      <c r="G4" s="3">
        <v>4.37228780918728</v>
      </c>
      <c r="H4" s="3">
        <v>4.08015989399293</v>
      </c>
      <c r="I4" s="3">
        <v>3.74136625441696</v>
      </c>
      <c r="J4" s="3">
        <v>3.35933992932862</v>
      </c>
      <c r="K4" s="3">
        <v>3.53800253239105</v>
      </c>
      <c r="L4" s="3">
        <v>3.47040765606596</v>
      </c>
      <c r="M4" s="3">
        <v>3.0184581861013</v>
      </c>
      <c r="N4" s="3">
        <v>2.97093333333333</v>
      </c>
      <c r="O4" s="3">
        <v>2.59944216725559</v>
      </c>
      <c r="P4" s="3">
        <v>2.44360182567727</v>
      </c>
      <c r="Q4" s="3">
        <v>2.39893816254417</v>
      </c>
      <c r="R4" s="3">
        <v>2.4166988221437</v>
      </c>
      <c r="S4" s="3">
        <v>2.44625965842167</v>
      </c>
      <c r="T4" s="3">
        <v>2.30773150765607</v>
      </c>
      <c r="U4" s="3">
        <v>2.34258486454653</v>
      </c>
      <c r="V4" s="3">
        <v>2.21788233215548</v>
      </c>
      <c r="W4" t="s">
        <v>10</v>
      </c>
    </row>
    <row r="5" spans="3:22" ht="12.75">
      <c r="C5" t="s">
        <v>42</v>
      </c>
      <c r="D5" s="3">
        <v>2.47362941635493</v>
      </c>
      <c r="E5" s="3">
        <v>2.3897697276528</v>
      </c>
      <c r="F5" s="3">
        <v>2.31614789651878</v>
      </c>
      <c r="G5" s="3">
        <v>2.28562201990795</v>
      </c>
      <c r="H5" s="3">
        <v>2.43983033329897</v>
      </c>
      <c r="I5" s="3">
        <v>2.45210863022901</v>
      </c>
      <c r="J5" s="3">
        <v>2.50963673023012</v>
      </c>
      <c r="K5" s="3">
        <v>2.31746154480486</v>
      </c>
      <c r="L5" s="3">
        <v>2.34420949309021</v>
      </c>
      <c r="M5" s="3">
        <v>2.32503558096797</v>
      </c>
      <c r="N5" s="3">
        <v>2.26066078384536</v>
      </c>
      <c r="O5" s="3">
        <v>2.20295009813954</v>
      </c>
      <c r="P5" s="3">
        <v>2.38586252814728</v>
      </c>
      <c r="Q5" s="3">
        <v>2.25326589337555</v>
      </c>
      <c r="R5" s="3">
        <v>2.37176946611635</v>
      </c>
      <c r="S5" s="3">
        <v>2.31990026790022</v>
      </c>
      <c r="T5" s="3">
        <v>2.22431179585383</v>
      </c>
      <c r="U5" s="3">
        <v>2.1461037661296</v>
      </c>
      <c r="V5" s="3">
        <v>2.20173914628645</v>
      </c>
    </row>
    <row r="6" spans="3:23" ht="12.75">
      <c r="C6" t="s">
        <v>16</v>
      </c>
      <c r="D6" s="2">
        <v>586.689495798319</v>
      </c>
      <c r="E6" s="2">
        <v>603.693697478992</v>
      </c>
      <c r="F6" s="2">
        <v>501.17746848739495</v>
      </c>
      <c r="G6" s="2">
        <v>470.419117647059</v>
      </c>
      <c r="H6" s="2">
        <v>515.0855567226889</v>
      </c>
      <c r="I6" s="2">
        <v>419.819957983193</v>
      </c>
      <c r="J6" s="2">
        <v>327.103728991597</v>
      </c>
      <c r="K6" s="2">
        <v>287.252521008403</v>
      </c>
      <c r="L6" s="2">
        <v>278.089285714286</v>
      </c>
      <c r="M6" s="2">
        <v>261.993855042017</v>
      </c>
      <c r="N6" s="2">
        <v>268.488130252101</v>
      </c>
      <c r="O6" s="2">
        <v>268.799212184874</v>
      </c>
      <c r="P6" s="2">
        <v>230.898792016807</v>
      </c>
      <c r="Q6" s="2">
        <v>242.583298319328</v>
      </c>
      <c r="R6" s="2">
        <v>235.77883403361298</v>
      </c>
      <c r="S6" s="2">
        <v>215.566649159664</v>
      </c>
      <c r="T6" s="2">
        <v>173.597163865546</v>
      </c>
      <c r="U6" s="2">
        <v>174.796008403361</v>
      </c>
      <c r="V6" s="2">
        <v>158.83130252100798</v>
      </c>
      <c r="W6" t="s">
        <v>17</v>
      </c>
    </row>
    <row r="7" spans="3:22" ht="12.75">
      <c r="C7" t="s">
        <v>51</v>
      </c>
      <c r="D7" s="2">
        <v>153.135035323272</v>
      </c>
      <c r="E7" s="2">
        <v>144.505313576436</v>
      </c>
      <c r="F7" s="2">
        <v>128.262874210808</v>
      </c>
      <c r="G7" s="2">
        <v>137.456349880234</v>
      </c>
      <c r="H7" s="2">
        <v>142.875464223953</v>
      </c>
      <c r="I7" s="2">
        <v>131.471110356378</v>
      </c>
      <c r="J7" s="2">
        <v>117.11148410175299</v>
      </c>
      <c r="K7" s="2">
        <v>113.329584305745</v>
      </c>
      <c r="L7" s="2">
        <v>107.517063314508</v>
      </c>
      <c r="M7" s="2">
        <v>98.58202188607599</v>
      </c>
      <c r="N7" s="2">
        <v>101.429901037975</v>
      </c>
      <c r="O7" s="2">
        <v>96.8241769644596</v>
      </c>
      <c r="P7" s="2">
        <v>92.21063739629989</v>
      </c>
      <c r="Q7" s="2">
        <v>97.867322127556</v>
      </c>
      <c r="R7" s="2">
        <v>90.9467333417722</v>
      </c>
      <c r="S7" s="2">
        <v>79.7972969386563</v>
      </c>
      <c r="T7" s="2">
        <v>71.6510575618306</v>
      </c>
      <c r="U7" s="2">
        <v>73.7214933812074</v>
      </c>
      <c r="V7" s="2">
        <v>70.90300882667961</v>
      </c>
    </row>
    <row r="8" spans="3:22" ht="12.75">
      <c r="C8" s="48" t="s">
        <v>60</v>
      </c>
      <c r="D8" s="2">
        <v>38.3521807134831</v>
      </c>
      <c r="E8" s="2">
        <v>38.3582112373596</v>
      </c>
      <c r="F8" s="2">
        <v>37.1724679719101</v>
      </c>
      <c r="G8" s="2">
        <v>34.8599522837079</v>
      </c>
      <c r="H8" s="2">
        <v>32.4493636853933</v>
      </c>
      <c r="I8" s="2">
        <v>33.3849555463483</v>
      </c>
      <c r="J8" s="2">
        <v>31.230439485955102</v>
      </c>
      <c r="K8" s="2">
        <v>32.8034959733146</v>
      </c>
      <c r="L8" s="2">
        <v>30.966509752809</v>
      </c>
      <c r="M8" s="2">
        <v>30.6039488356742</v>
      </c>
      <c r="N8" s="2">
        <v>32.4141829044944</v>
      </c>
      <c r="O8" s="2">
        <v>30.915512311797798</v>
      </c>
      <c r="P8" s="2">
        <v>29.0586800842697</v>
      </c>
      <c r="Q8" s="2">
        <v>29.1182415070225</v>
      </c>
      <c r="R8" s="2">
        <v>28.6432600646067</v>
      </c>
      <c r="S8" s="2">
        <v>25.6726447724719</v>
      </c>
      <c r="T8" s="2">
        <v>27.820239175561802</v>
      </c>
      <c r="U8" s="2">
        <v>28.3692065828652</v>
      </c>
      <c r="V8" s="2">
        <v>26.2912535617978</v>
      </c>
    </row>
    <row r="11" spans="4:20" ht="12" customHeight="1">
      <c r="D11" s="3"/>
      <c r="E11" s="3"/>
      <c r="F11" s="3"/>
      <c r="G11" s="3"/>
      <c r="H11" s="3"/>
      <c r="I11" s="3"/>
      <c r="J11" s="3"/>
      <c r="K11" s="3"/>
      <c r="L11" s="3"/>
      <c r="M11" s="3"/>
      <c r="N11" s="3"/>
      <c r="O11" s="3"/>
      <c r="P11" s="3"/>
      <c r="Q11" s="3"/>
      <c r="R11" s="3"/>
      <c r="S11" s="3"/>
      <c r="T11" s="3"/>
    </row>
    <row r="12" spans="4:20" ht="12.75">
      <c r="D12" s="2"/>
      <c r="E12" s="2"/>
      <c r="F12" s="2"/>
      <c r="G12" s="2"/>
      <c r="H12" s="2"/>
      <c r="I12" s="2"/>
      <c r="J12" s="2"/>
      <c r="K12" s="2"/>
      <c r="L12" s="2"/>
      <c r="M12" s="2"/>
      <c r="N12" s="2"/>
      <c r="O12" s="2"/>
      <c r="P12" s="2"/>
      <c r="Q12" s="2"/>
      <c r="R12" s="2"/>
      <c r="S12" s="2"/>
      <c r="T12" s="2"/>
    </row>
    <row r="16" spans="4:22" ht="12.75">
      <c r="D16" s="3"/>
      <c r="E16" s="3"/>
      <c r="F16" s="3"/>
      <c r="G16" s="3"/>
      <c r="H16" s="3"/>
      <c r="I16" s="3"/>
      <c r="J16" s="3"/>
      <c r="K16" s="3"/>
      <c r="L16" s="3"/>
      <c r="M16" s="3"/>
      <c r="N16" s="3"/>
      <c r="O16" s="3"/>
      <c r="P16" s="3"/>
      <c r="Q16" s="3"/>
      <c r="R16" s="3"/>
      <c r="S16" s="3"/>
      <c r="T16" s="3"/>
      <c r="U16" s="34"/>
      <c r="V16" s="34"/>
    </row>
    <row r="17" spans="4:22" ht="12.75">
      <c r="D17" s="2"/>
      <c r="E17" s="2"/>
      <c r="F17" s="2"/>
      <c r="G17" s="2"/>
      <c r="H17" s="2"/>
      <c r="I17" s="2"/>
      <c r="J17" s="2"/>
      <c r="K17" s="2"/>
      <c r="L17" s="2"/>
      <c r="M17" s="2"/>
      <c r="N17" s="2"/>
      <c r="O17" s="2"/>
      <c r="P17" s="2"/>
      <c r="Q17" s="2"/>
      <c r="R17" s="2"/>
      <c r="S17" s="2"/>
      <c r="T17" s="2"/>
      <c r="U17" s="2"/>
      <c r="V17" s="2"/>
    </row>
    <row r="23" ht="12.75">
      <c r="B23" s="47"/>
    </row>
    <row r="25" ht="12.75">
      <c r="A25" s="48"/>
    </row>
    <row r="27" spans="1:20" ht="12.75">
      <c r="A27" s="48"/>
      <c r="B27" s="2"/>
      <c r="C27" s="2"/>
      <c r="D27" s="2"/>
      <c r="E27" s="2"/>
      <c r="F27" s="2"/>
      <c r="G27" s="2"/>
      <c r="H27" s="2"/>
      <c r="I27" s="2"/>
      <c r="J27" s="2"/>
      <c r="K27" s="2"/>
      <c r="L27" s="2"/>
      <c r="M27" s="2"/>
      <c r="N27" s="2"/>
      <c r="O27" s="2"/>
      <c r="P27" s="2"/>
      <c r="Q27" s="2"/>
      <c r="R27" s="2"/>
      <c r="S27" s="2"/>
      <c r="T27" s="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W8"/>
  <sheetViews>
    <sheetView zoomScalePageLayoutView="0" workbookViewId="0" topLeftCell="A1">
      <selection activeCell="A3" sqref="A3"/>
    </sheetView>
  </sheetViews>
  <sheetFormatPr defaultColWidth="9.140625" defaultRowHeight="12.75"/>
  <cols>
    <col min="1" max="1" width="16.140625" style="8" customWidth="1"/>
    <col min="2" max="2" width="9.7109375" style="8" customWidth="1"/>
    <col min="3" max="3" width="24.140625" style="8" customWidth="1"/>
    <col min="4" max="21" width="9.140625" style="8" customWidth="1"/>
    <col min="22" max="22" width="9.421875" style="8" customWidth="1"/>
    <col min="23" max="16384" width="9.140625" style="8" customWidth="1"/>
  </cols>
  <sheetData>
    <row r="1" spans="1:22" ht="12.75">
      <c r="A1" s="4" t="s">
        <v>0</v>
      </c>
      <c r="B1" s="5" t="s">
        <v>8</v>
      </c>
      <c r="C1" s="5"/>
      <c r="D1" s="5">
        <v>1992</v>
      </c>
      <c r="E1" s="5">
        <v>1993</v>
      </c>
      <c r="F1" s="5">
        <v>1994</v>
      </c>
      <c r="G1" s="5">
        <v>1995</v>
      </c>
      <c r="H1" s="5">
        <v>1996</v>
      </c>
      <c r="I1" s="5">
        <v>1997</v>
      </c>
      <c r="J1" s="5">
        <v>1998</v>
      </c>
      <c r="K1" s="5">
        <v>1999</v>
      </c>
      <c r="L1" s="5">
        <v>2000</v>
      </c>
      <c r="M1" s="5">
        <v>2001</v>
      </c>
      <c r="N1" s="5">
        <v>2002</v>
      </c>
      <c r="O1" s="5">
        <v>2003</v>
      </c>
      <c r="P1" s="5">
        <v>2004</v>
      </c>
      <c r="Q1" s="5">
        <v>2005</v>
      </c>
      <c r="R1" s="5">
        <v>2006</v>
      </c>
      <c r="S1" s="6">
        <v>2007</v>
      </c>
      <c r="T1" s="6">
        <v>2008</v>
      </c>
      <c r="U1" s="5">
        <v>2009</v>
      </c>
      <c r="V1" s="7">
        <v>2010</v>
      </c>
    </row>
    <row r="2" spans="1:23" ht="12.75">
      <c r="A2" s="9" t="s">
        <v>9</v>
      </c>
      <c r="B2" s="10">
        <v>849</v>
      </c>
      <c r="C2" s="11" t="s">
        <v>15</v>
      </c>
      <c r="D2" s="12">
        <v>4.88645983510012</v>
      </c>
      <c r="E2" s="12">
        <v>4.80369723203769</v>
      </c>
      <c r="F2" s="12">
        <v>4.246608598351</v>
      </c>
      <c r="G2" s="12">
        <v>4.37228780918728</v>
      </c>
      <c r="H2" s="12">
        <v>4.08015989399293</v>
      </c>
      <c r="I2" s="12">
        <v>3.74136625441696</v>
      </c>
      <c r="J2" s="12">
        <v>3.35933992932862</v>
      </c>
      <c r="K2" s="12">
        <v>3.53800253239105</v>
      </c>
      <c r="L2" s="12">
        <v>3.47040765606596</v>
      </c>
      <c r="M2" s="12">
        <v>3.0184581861013</v>
      </c>
      <c r="N2" s="12">
        <v>2.97093333333333</v>
      </c>
      <c r="O2" s="12">
        <v>2.59944216725559</v>
      </c>
      <c r="P2" s="12">
        <v>2.44360182567727</v>
      </c>
      <c r="Q2" s="12">
        <v>2.39893816254417</v>
      </c>
      <c r="R2" s="12">
        <v>2.4166988221437</v>
      </c>
      <c r="S2" s="12">
        <v>2.44625965842167</v>
      </c>
      <c r="T2" s="12">
        <v>2.30773150765607</v>
      </c>
      <c r="U2" s="12">
        <v>2.34258486454653</v>
      </c>
      <c r="V2" s="13">
        <v>2.21788233215548</v>
      </c>
      <c r="W2" s="8" t="s">
        <v>10</v>
      </c>
    </row>
    <row r="3" spans="1:23" ht="12.75">
      <c r="A3" s="14" t="s">
        <v>11</v>
      </c>
      <c r="B3" s="15">
        <v>952</v>
      </c>
      <c r="C3" s="16" t="s">
        <v>16</v>
      </c>
      <c r="D3" s="17">
        <v>0.586689495798319</v>
      </c>
      <c r="E3" s="17">
        <v>0.603693697478992</v>
      </c>
      <c r="F3" s="17">
        <v>0.501177468487395</v>
      </c>
      <c r="G3" s="17">
        <v>0.470419117647059</v>
      </c>
      <c r="H3" s="17">
        <v>0.515085556722689</v>
      </c>
      <c r="I3" s="17">
        <v>0.419819957983193</v>
      </c>
      <c r="J3" s="17">
        <v>0.327103728991597</v>
      </c>
      <c r="K3" s="17">
        <v>0.287252521008403</v>
      </c>
      <c r="L3" s="17">
        <v>0.278089285714286</v>
      </c>
      <c r="M3" s="17">
        <v>0.261993855042017</v>
      </c>
      <c r="N3" s="17">
        <v>0.268488130252101</v>
      </c>
      <c r="O3" s="17">
        <v>0.268799212184874</v>
      </c>
      <c r="P3" s="17">
        <v>0.230898792016807</v>
      </c>
      <c r="Q3" s="17">
        <v>0.242583298319328</v>
      </c>
      <c r="R3" s="17">
        <v>0.235778834033613</v>
      </c>
      <c r="S3" s="17">
        <v>0.215566649159664</v>
      </c>
      <c r="T3" s="17">
        <v>0.173597163865546</v>
      </c>
      <c r="U3" s="17">
        <v>0.174796008403361</v>
      </c>
      <c r="V3" s="18">
        <v>0.158831302521008</v>
      </c>
      <c r="W3" s="8" t="s">
        <v>12</v>
      </c>
    </row>
    <row r="6" spans="1:22" ht="12.75">
      <c r="A6" s="19" t="s">
        <v>0</v>
      </c>
      <c r="B6" s="20" t="s">
        <v>8</v>
      </c>
      <c r="C6" s="20"/>
      <c r="D6" s="20">
        <v>1992</v>
      </c>
      <c r="E6" s="20">
        <v>1993</v>
      </c>
      <c r="F6" s="20">
        <v>1994</v>
      </c>
      <c r="G6" s="20">
        <v>1995</v>
      </c>
      <c r="H6" s="20">
        <v>1996</v>
      </c>
      <c r="I6" s="20">
        <v>1997</v>
      </c>
      <c r="J6" s="20">
        <v>1998</v>
      </c>
      <c r="K6" s="20">
        <v>1999</v>
      </c>
      <c r="L6" s="20">
        <v>2000</v>
      </c>
      <c r="M6" s="20">
        <v>2001</v>
      </c>
      <c r="N6" s="20">
        <v>2002</v>
      </c>
      <c r="O6" s="20">
        <v>2003</v>
      </c>
      <c r="P6" s="20">
        <v>2004</v>
      </c>
      <c r="Q6" s="20">
        <v>2005</v>
      </c>
      <c r="R6" s="20">
        <v>2006</v>
      </c>
      <c r="S6" s="21">
        <v>2007</v>
      </c>
      <c r="T6" s="21">
        <v>2008</v>
      </c>
      <c r="U6" s="20">
        <v>2009</v>
      </c>
      <c r="V6" s="22">
        <v>2010</v>
      </c>
    </row>
    <row r="7" spans="1:23" ht="12.75">
      <c r="A7" s="9" t="s">
        <v>9</v>
      </c>
      <c r="B7" s="10">
        <v>849</v>
      </c>
      <c r="C7" s="11" t="s">
        <v>15</v>
      </c>
      <c r="D7" s="12">
        <f>D2</f>
        <v>4.88645983510012</v>
      </c>
      <c r="E7" s="12">
        <f aca="true" t="shared" si="0" ref="E7:V7">E2</f>
        <v>4.80369723203769</v>
      </c>
      <c r="F7" s="12">
        <f t="shared" si="0"/>
        <v>4.246608598351</v>
      </c>
      <c r="G7" s="12">
        <f t="shared" si="0"/>
        <v>4.37228780918728</v>
      </c>
      <c r="H7" s="12">
        <f t="shared" si="0"/>
        <v>4.08015989399293</v>
      </c>
      <c r="I7" s="12">
        <f t="shared" si="0"/>
        <v>3.74136625441696</v>
      </c>
      <c r="J7" s="12">
        <f t="shared" si="0"/>
        <v>3.35933992932862</v>
      </c>
      <c r="K7" s="12">
        <f t="shared" si="0"/>
        <v>3.53800253239105</v>
      </c>
      <c r="L7" s="12">
        <f t="shared" si="0"/>
        <v>3.47040765606596</v>
      </c>
      <c r="M7" s="12">
        <f t="shared" si="0"/>
        <v>3.0184581861013</v>
      </c>
      <c r="N7" s="12">
        <f t="shared" si="0"/>
        <v>2.97093333333333</v>
      </c>
      <c r="O7" s="12">
        <f t="shared" si="0"/>
        <v>2.59944216725559</v>
      </c>
      <c r="P7" s="12">
        <f t="shared" si="0"/>
        <v>2.44360182567727</v>
      </c>
      <c r="Q7" s="12">
        <f t="shared" si="0"/>
        <v>2.39893816254417</v>
      </c>
      <c r="R7" s="12">
        <f t="shared" si="0"/>
        <v>2.4166988221437</v>
      </c>
      <c r="S7" s="12">
        <f t="shared" si="0"/>
        <v>2.44625965842167</v>
      </c>
      <c r="T7" s="12">
        <f t="shared" si="0"/>
        <v>2.30773150765607</v>
      </c>
      <c r="U7" s="12">
        <f t="shared" si="0"/>
        <v>2.34258486454653</v>
      </c>
      <c r="V7" s="13">
        <f t="shared" si="0"/>
        <v>2.21788233215548</v>
      </c>
      <c r="W7" s="8" t="s">
        <v>10</v>
      </c>
    </row>
    <row r="8" spans="1:23" ht="12.75">
      <c r="A8" s="14" t="s">
        <v>11</v>
      </c>
      <c r="B8" s="15">
        <v>952</v>
      </c>
      <c r="C8" s="16" t="s">
        <v>16</v>
      </c>
      <c r="D8" s="23">
        <f>D3*1000</f>
        <v>586.689495798319</v>
      </c>
      <c r="E8" s="23">
        <f aca="true" t="shared" si="1" ref="E8:V8">E3*1000</f>
        <v>603.693697478992</v>
      </c>
      <c r="F8" s="23">
        <f t="shared" si="1"/>
        <v>501.17746848739495</v>
      </c>
      <c r="G8" s="23">
        <f t="shared" si="1"/>
        <v>470.419117647059</v>
      </c>
      <c r="H8" s="23">
        <f t="shared" si="1"/>
        <v>515.0855567226889</v>
      </c>
      <c r="I8" s="23">
        <f t="shared" si="1"/>
        <v>419.819957983193</v>
      </c>
      <c r="J8" s="23">
        <f t="shared" si="1"/>
        <v>327.103728991597</v>
      </c>
      <c r="K8" s="23">
        <f t="shared" si="1"/>
        <v>287.252521008403</v>
      </c>
      <c r="L8" s="23">
        <f t="shared" si="1"/>
        <v>278.089285714286</v>
      </c>
      <c r="M8" s="23">
        <f t="shared" si="1"/>
        <v>261.993855042017</v>
      </c>
      <c r="N8" s="23">
        <f t="shared" si="1"/>
        <v>268.488130252101</v>
      </c>
      <c r="O8" s="23">
        <f t="shared" si="1"/>
        <v>268.799212184874</v>
      </c>
      <c r="P8" s="23">
        <f t="shared" si="1"/>
        <v>230.898792016807</v>
      </c>
      <c r="Q8" s="23">
        <f t="shared" si="1"/>
        <v>242.583298319328</v>
      </c>
      <c r="R8" s="23">
        <f t="shared" si="1"/>
        <v>235.77883403361298</v>
      </c>
      <c r="S8" s="23">
        <f t="shared" si="1"/>
        <v>215.566649159664</v>
      </c>
      <c r="T8" s="23">
        <f t="shared" si="1"/>
        <v>173.597163865546</v>
      </c>
      <c r="U8" s="23">
        <f t="shared" si="1"/>
        <v>174.796008403361</v>
      </c>
      <c r="V8" s="24">
        <f t="shared" si="1"/>
        <v>158.83130252100798</v>
      </c>
      <c r="W8" s="8" t="s">
        <v>17</v>
      </c>
    </row>
  </sheetData>
  <sheetProtection/>
  <printOptions/>
  <pageMargins left="0.75" right="0.75" top="1" bottom="1" header="0" footer="0"/>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B10"/>
  <sheetViews>
    <sheetView zoomScalePageLayoutView="0" workbookViewId="0" topLeftCell="D1">
      <selection activeCell="A3" sqref="A3"/>
    </sheetView>
  </sheetViews>
  <sheetFormatPr defaultColWidth="9.140625" defaultRowHeight="12.75"/>
  <cols>
    <col min="1" max="16384" width="9.140625" style="26" customWidth="1"/>
  </cols>
  <sheetData>
    <row r="1" ht="12.75">
      <c r="A1" s="25" t="s">
        <v>2</v>
      </c>
    </row>
    <row r="3" ht="12.75">
      <c r="A3" s="27" t="s">
        <v>3</v>
      </c>
    </row>
    <row r="4" spans="1:2" ht="12.75">
      <c r="A4" s="28" t="s">
        <v>4</v>
      </c>
      <c r="B4" s="29" t="s">
        <v>18</v>
      </c>
    </row>
    <row r="5" spans="1:2" ht="12.75">
      <c r="A5" s="28" t="s">
        <v>5</v>
      </c>
      <c r="B5" s="30" t="s">
        <v>19</v>
      </c>
    </row>
    <row r="6" spans="1:2" ht="12.75">
      <c r="A6" s="28" t="s">
        <v>6</v>
      </c>
      <c r="B6" s="31" t="s">
        <v>20</v>
      </c>
    </row>
    <row r="7" spans="1:2" ht="12.75">
      <c r="A7" s="28" t="s">
        <v>13</v>
      </c>
      <c r="B7" s="31" t="s">
        <v>21</v>
      </c>
    </row>
    <row r="8" spans="1:2" ht="12.75">
      <c r="A8" s="28"/>
      <c r="B8" s="32" t="s">
        <v>22</v>
      </c>
    </row>
    <row r="9" spans="1:2" ht="12.75">
      <c r="A9" s="28" t="s">
        <v>7</v>
      </c>
      <c r="B9" s="29" t="s">
        <v>23</v>
      </c>
    </row>
    <row r="10" ht="12.75">
      <c r="B10" s="33"/>
    </row>
  </sheetData>
  <sheetProtection/>
  <hyperlinks>
    <hyperlink ref="B5" r:id="rId1" display="Waterbase - Rivers (version 12)"/>
  </hyperlinks>
  <printOptions/>
  <pageMargins left="0.75" right="0.75" top="1" bottom="1" header="0.5" footer="0.5"/>
  <pageSetup fitToHeight="1" fitToWidth="1" horizontalDpi="600" verticalDpi="600" orientation="landscape" paperSize="9" scale="58" r:id="rId2"/>
</worksheet>
</file>

<file path=xl/worksheets/sheet6.xml><?xml version="1.0" encoding="utf-8"?>
<worksheet xmlns="http://schemas.openxmlformats.org/spreadsheetml/2006/main" xmlns:r="http://schemas.openxmlformats.org/officeDocument/2006/relationships">
  <dimension ref="A1:T2"/>
  <sheetViews>
    <sheetView zoomScalePageLayoutView="0" workbookViewId="0" topLeftCell="F1">
      <selection activeCell="A2" sqref="A2:T2"/>
    </sheetView>
  </sheetViews>
  <sheetFormatPr defaultColWidth="9.140625" defaultRowHeight="12.75"/>
  <sheetData>
    <row r="1" spans="1:20" ht="12.75">
      <c r="A1" t="s">
        <v>0</v>
      </c>
      <c r="B1">
        <v>1992</v>
      </c>
      <c r="C1">
        <v>1993</v>
      </c>
      <c r="D1">
        <v>1994</v>
      </c>
      <c r="E1">
        <v>1995</v>
      </c>
      <c r="F1">
        <v>1996</v>
      </c>
      <c r="G1">
        <v>1997</v>
      </c>
      <c r="H1">
        <v>1998</v>
      </c>
      <c r="I1">
        <v>1999</v>
      </c>
      <c r="J1">
        <v>2000</v>
      </c>
      <c r="K1">
        <v>2001</v>
      </c>
      <c r="L1">
        <v>2002</v>
      </c>
      <c r="M1">
        <v>2003</v>
      </c>
      <c r="N1">
        <v>2004</v>
      </c>
      <c r="O1">
        <v>2005</v>
      </c>
      <c r="P1">
        <v>2006</v>
      </c>
      <c r="Q1">
        <v>2007</v>
      </c>
      <c r="R1">
        <v>2008</v>
      </c>
      <c r="S1">
        <v>2009</v>
      </c>
      <c r="T1">
        <v>2010</v>
      </c>
    </row>
    <row r="2" spans="1:20" ht="12.75">
      <c r="A2" t="s">
        <v>14</v>
      </c>
      <c r="B2" s="34">
        <v>2.47362941635493</v>
      </c>
      <c r="C2" s="34">
        <v>2.3897697276528</v>
      </c>
      <c r="D2" s="34">
        <v>2.31614789651878</v>
      </c>
      <c r="E2" s="34">
        <v>2.28562201990795</v>
      </c>
      <c r="F2" s="34">
        <v>2.43983033329897</v>
      </c>
      <c r="G2" s="34">
        <v>2.45210863022901</v>
      </c>
      <c r="H2" s="34">
        <v>2.50963673023012</v>
      </c>
      <c r="I2" s="34">
        <v>2.31746154480486</v>
      </c>
      <c r="J2" s="34">
        <v>2.34420949309021</v>
      </c>
      <c r="K2" s="34">
        <v>2.32503558096797</v>
      </c>
      <c r="L2" s="34">
        <v>2.26066078384536</v>
      </c>
      <c r="M2" s="34">
        <v>2.20295009813954</v>
      </c>
      <c r="N2" s="34">
        <v>2.38586252814728</v>
      </c>
      <c r="O2" s="34">
        <v>2.25326589337555</v>
      </c>
      <c r="P2" s="34">
        <v>2.37176946611635</v>
      </c>
      <c r="Q2" s="34">
        <v>2.31990026790022</v>
      </c>
      <c r="R2" s="34">
        <v>2.22431179585383</v>
      </c>
      <c r="S2" s="34">
        <v>2.1461037661296</v>
      </c>
      <c r="T2" s="34">
        <v>2.20173914628645</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C37"/>
  <sheetViews>
    <sheetView zoomScalePageLayoutView="0" workbookViewId="0" topLeftCell="A1">
      <selection activeCell="B17" sqref="B17:C22"/>
    </sheetView>
  </sheetViews>
  <sheetFormatPr defaultColWidth="9.140625" defaultRowHeight="12.75"/>
  <cols>
    <col min="1" max="16384" width="9.140625" style="36" customWidth="1"/>
  </cols>
  <sheetData>
    <row r="1" spans="1:2" ht="12.75">
      <c r="A1" s="35" t="s">
        <v>25</v>
      </c>
      <c r="B1"/>
    </row>
    <row r="2" spans="1:2" ht="12.75">
      <c r="A2" s="37"/>
      <c r="B2"/>
    </row>
    <row r="3" spans="1:2" ht="12.75">
      <c r="A3" s="38" t="s">
        <v>3</v>
      </c>
      <c r="B3"/>
    </row>
    <row r="4" spans="1:2" ht="12.75">
      <c r="A4" s="39" t="s">
        <v>4</v>
      </c>
      <c r="B4" s="40" t="s">
        <v>26</v>
      </c>
    </row>
    <row r="5" spans="1:2" ht="12.75">
      <c r="A5" s="39" t="s">
        <v>5</v>
      </c>
      <c r="B5" s="40" t="s">
        <v>27</v>
      </c>
    </row>
    <row r="6" spans="1:2" ht="12.75">
      <c r="A6" s="39" t="s">
        <v>6</v>
      </c>
      <c r="B6" s="40" t="s">
        <v>28</v>
      </c>
    </row>
    <row r="7" spans="1:2" ht="12.75">
      <c r="A7" s="39" t="s">
        <v>29</v>
      </c>
      <c r="B7" s="40" t="s">
        <v>30</v>
      </c>
    </row>
    <row r="8" spans="1:2" ht="12.75">
      <c r="A8" s="39"/>
      <c r="B8" s="40" t="s">
        <v>31</v>
      </c>
    </row>
    <row r="9" spans="1:2" ht="12.75">
      <c r="A9" s="39"/>
      <c r="B9" s="40" t="s">
        <v>32</v>
      </c>
    </row>
    <row r="10" spans="1:2" ht="12.75">
      <c r="A10" s="39"/>
      <c r="B10" s="40" t="s">
        <v>33</v>
      </c>
    </row>
    <row r="11" spans="1:2" ht="12.75">
      <c r="A11" s="39"/>
      <c r="B11" s="40" t="s">
        <v>34</v>
      </c>
    </row>
    <row r="12" spans="1:2" ht="12.75">
      <c r="A12" s="39"/>
      <c r="B12" s="40" t="s">
        <v>35</v>
      </c>
    </row>
    <row r="13" spans="1:2" ht="12.75">
      <c r="A13" s="39" t="s">
        <v>7</v>
      </c>
      <c r="B13" s="40" t="s">
        <v>36</v>
      </c>
    </row>
    <row r="16" spans="2:3" ht="12.75">
      <c r="B16"/>
      <c r="C16"/>
    </row>
    <row r="17" spans="2:3" ht="12.75">
      <c r="B17" t="s">
        <v>37</v>
      </c>
      <c r="C17">
        <f>66+53+27+21+102+15+18</f>
        <v>302</v>
      </c>
    </row>
    <row r="18" spans="2:3" ht="12.75">
      <c r="B18" t="s">
        <v>38</v>
      </c>
      <c r="C18">
        <f>85+10+108</f>
        <v>203</v>
      </c>
    </row>
    <row r="19" spans="1:3" ht="15.75">
      <c r="A19" s="41"/>
      <c r="B19" t="s">
        <v>39</v>
      </c>
      <c r="C19">
        <v>186</v>
      </c>
    </row>
    <row r="20" spans="1:3" ht="15.75">
      <c r="A20" s="42"/>
      <c r="B20" t="s">
        <v>40</v>
      </c>
      <c r="C20">
        <f>6+78</f>
        <v>84</v>
      </c>
    </row>
    <row r="21" spans="2:3" ht="12.75">
      <c r="B21" s="36" t="s">
        <v>41</v>
      </c>
      <c r="C21" s="36">
        <f>47+27+6+99+39+188+12+3+162</f>
        <v>583</v>
      </c>
    </row>
    <row r="22" spans="1:3" ht="12.75">
      <c r="A22" s="43"/>
      <c r="C22" s="36">
        <f>SUM(C17:C21)</f>
        <v>1358</v>
      </c>
    </row>
    <row r="23" ht="12.75">
      <c r="A23" s="43"/>
    </row>
    <row r="25" spans="2:3" ht="12.75">
      <c r="B25"/>
      <c r="C25"/>
    </row>
    <row r="26" spans="2:3" ht="12.75">
      <c r="B26"/>
      <c r="C26"/>
    </row>
    <row r="27" spans="2:3" ht="12.75">
      <c r="B27"/>
      <c r="C27"/>
    </row>
    <row r="28" spans="2:3" ht="12.75">
      <c r="B28"/>
      <c r="C28"/>
    </row>
    <row r="29" spans="2:3" ht="12.75">
      <c r="B29"/>
      <c r="C29"/>
    </row>
    <row r="30" spans="2:3" ht="12.75">
      <c r="B30"/>
      <c r="C30"/>
    </row>
    <row r="31" spans="2:3" ht="12.75">
      <c r="B31"/>
      <c r="C31"/>
    </row>
    <row r="32" spans="2:3" ht="12.75">
      <c r="B32"/>
      <c r="C32"/>
    </row>
    <row r="33" spans="2:3" ht="12.75">
      <c r="B33"/>
      <c r="C33"/>
    </row>
    <row r="34" spans="2:3" ht="12.75">
      <c r="B34"/>
      <c r="C34"/>
    </row>
    <row r="35" spans="2:3" ht="12.75">
      <c r="B35"/>
      <c r="C35"/>
    </row>
    <row r="36" spans="2:3" ht="12.75">
      <c r="B36"/>
      <c r="C36"/>
    </row>
    <row r="37" spans="2:3" ht="12.75">
      <c r="B37"/>
      <c r="C37"/>
    </row>
  </sheetData>
  <sheetProtection/>
  <printOptions/>
  <pageMargins left="0.787401575" right="0.787401575" top="0.984251969" bottom="0.984251969" header="0.5" footer="0.5"/>
  <pageSetup orientation="portrait" paperSize="9"/>
</worksheet>
</file>

<file path=xl/worksheets/sheet8.xml><?xml version="1.0" encoding="utf-8"?>
<worksheet xmlns="http://schemas.openxmlformats.org/spreadsheetml/2006/main" xmlns:r="http://schemas.openxmlformats.org/officeDocument/2006/relationships">
  <dimension ref="A1:T7"/>
  <sheetViews>
    <sheetView zoomScalePageLayoutView="0" workbookViewId="0" topLeftCell="G1">
      <selection activeCell="A2" sqref="A2:T2"/>
    </sheetView>
  </sheetViews>
  <sheetFormatPr defaultColWidth="9.140625" defaultRowHeight="12.75"/>
  <sheetData>
    <row r="1" spans="1:20" ht="12.75">
      <c r="A1" t="s">
        <v>0</v>
      </c>
      <c r="B1">
        <v>1992</v>
      </c>
      <c r="C1">
        <v>1993</v>
      </c>
      <c r="D1">
        <v>1994</v>
      </c>
      <c r="E1">
        <v>1995</v>
      </c>
      <c r="F1">
        <v>1996</v>
      </c>
      <c r="G1">
        <v>1997</v>
      </c>
      <c r="H1">
        <v>1998</v>
      </c>
      <c r="I1">
        <v>1999</v>
      </c>
      <c r="J1">
        <v>2000</v>
      </c>
      <c r="K1">
        <v>2001</v>
      </c>
      <c r="L1">
        <v>2002</v>
      </c>
      <c r="M1">
        <v>2003</v>
      </c>
      <c r="N1">
        <v>2004</v>
      </c>
      <c r="O1">
        <v>2005</v>
      </c>
      <c r="P1">
        <v>2006</v>
      </c>
      <c r="Q1">
        <v>2007</v>
      </c>
      <c r="R1">
        <v>2008</v>
      </c>
      <c r="S1">
        <v>2009</v>
      </c>
      <c r="T1">
        <v>2010</v>
      </c>
    </row>
    <row r="2" spans="1:20" ht="12.75">
      <c r="A2" t="s">
        <v>1</v>
      </c>
      <c r="B2" s="3">
        <v>0.153135035323272</v>
      </c>
      <c r="C2" s="3">
        <v>0.144505313576436</v>
      </c>
      <c r="D2" s="3">
        <v>0.128262874210808</v>
      </c>
      <c r="E2" s="3">
        <v>0.137456349880234</v>
      </c>
      <c r="F2" s="3">
        <v>0.142875464223953</v>
      </c>
      <c r="G2" s="3">
        <v>0.131471110356378</v>
      </c>
      <c r="H2" s="3">
        <v>0.117111484101753</v>
      </c>
      <c r="I2" s="3">
        <v>0.113329584305745</v>
      </c>
      <c r="J2" s="3">
        <v>0.107517063314508</v>
      </c>
      <c r="K2" s="3">
        <v>0.098582021886076</v>
      </c>
      <c r="L2" s="3">
        <v>0.101429901037975</v>
      </c>
      <c r="M2" s="3">
        <v>0.0968241769644596</v>
      </c>
      <c r="N2" s="3">
        <v>0.0922106373962999</v>
      </c>
      <c r="O2" s="3">
        <v>0.097867322127556</v>
      </c>
      <c r="P2" s="3">
        <v>0.0909467333417722</v>
      </c>
      <c r="Q2" s="3">
        <v>0.0797972969386563</v>
      </c>
      <c r="R2" s="3">
        <v>0.0716510575618306</v>
      </c>
      <c r="S2" s="3">
        <v>0.0737214933812074</v>
      </c>
      <c r="T2" s="3">
        <v>0.0709030088266796</v>
      </c>
    </row>
    <row r="7" spans="2:18" ht="12.75">
      <c r="B7" s="1"/>
      <c r="C7" s="1"/>
      <c r="D7" s="1"/>
      <c r="E7" s="1"/>
      <c r="F7" s="1"/>
      <c r="G7" s="1"/>
      <c r="H7" s="1"/>
      <c r="I7" s="1"/>
      <c r="J7" s="1"/>
      <c r="K7" s="1"/>
      <c r="L7" s="1"/>
      <c r="M7" s="1"/>
      <c r="N7" s="1"/>
      <c r="O7" s="1"/>
      <c r="P7" s="1"/>
      <c r="Q7" s="1"/>
      <c r="R7" s="1"/>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35"/>
  <sheetViews>
    <sheetView zoomScalePageLayoutView="0" workbookViewId="0" topLeftCell="A1">
      <selection activeCell="C21" sqref="C21"/>
    </sheetView>
  </sheetViews>
  <sheetFormatPr defaultColWidth="9.140625" defaultRowHeight="12.75"/>
  <cols>
    <col min="1" max="16384" width="9.140625" style="36" customWidth="1"/>
  </cols>
  <sheetData>
    <row r="1" spans="1:2" ht="12.75">
      <c r="A1" s="35" t="s">
        <v>43</v>
      </c>
      <c r="B1"/>
    </row>
    <row r="2" spans="1:2" ht="12.75">
      <c r="A2" s="37"/>
      <c r="B2"/>
    </row>
    <row r="3" spans="1:2" ht="12.75">
      <c r="A3" s="38" t="s">
        <v>3</v>
      </c>
      <c r="B3"/>
    </row>
    <row r="4" spans="1:2" ht="12.75">
      <c r="A4" s="39" t="s">
        <v>4</v>
      </c>
      <c r="B4" s="40" t="s">
        <v>44</v>
      </c>
    </row>
    <row r="5" spans="1:2" ht="12.75">
      <c r="A5" s="39" t="s">
        <v>5</v>
      </c>
      <c r="B5" s="40" t="s">
        <v>27</v>
      </c>
    </row>
    <row r="6" spans="1:2" ht="12.75">
      <c r="A6" s="39" t="s">
        <v>6</v>
      </c>
      <c r="B6" s="40" t="s">
        <v>45</v>
      </c>
    </row>
    <row r="7" spans="1:2" ht="12.75">
      <c r="A7" s="39" t="s">
        <v>29</v>
      </c>
      <c r="B7" s="40" t="s">
        <v>46</v>
      </c>
    </row>
    <row r="8" spans="1:2" ht="12.75">
      <c r="A8" s="39"/>
      <c r="B8" s="40" t="s">
        <v>47</v>
      </c>
    </row>
    <row r="9" spans="1:2" ht="12.75">
      <c r="A9" s="39"/>
      <c r="B9" s="40" t="s">
        <v>48</v>
      </c>
    </row>
    <row r="10" spans="1:2" ht="12.75">
      <c r="A10" s="39"/>
      <c r="B10" s="40" t="s">
        <v>49</v>
      </c>
    </row>
    <row r="11" spans="1:2" ht="12.75">
      <c r="A11" s="39"/>
      <c r="B11" s="40" t="s">
        <v>50</v>
      </c>
    </row>
    <row r="12" spans="1:2" ht="12.75">
      <c r="A12" s="39" t="s">
        <v>7</v>
      </c>
      <c r="B12" s="40" t="s">
        <v>36</v>
      </c>
    </row>
    <row r="14" spans="2:3" ht="12.75">
      <c r="B14"/>
      <c r="C14"/>
    </row>
    <row r="15" spans="2:3" ht="12.75">
      <c r="B15"/>
      <c r="C15"/>
    </row>
    <row r="16" spans="2:3" ht="12.75">
      <c r="B16" t="s">
        <v>37</v>
      </c>
      <c r="C16">
        <f>66+53+27+21+15+9</f>
        <v>191</v>
      </c>
    </row>
    <row r="17" spans="2:3" ht="12.75">
      <c r="B17" t="s">
        <v>38</v>
      </c>
      <c r="C17">
        <f>83+10+108</f>
        <v>201</v>
      </c>
    </row>
    <row r="18" spans="2:3" ht="12.75">
      <c r="B18" t="s">
        <v>39</v>
      </c>
      <c r="C18">
        <v>78</v>
      </c>
    </row>
    <row r="19" spans="2:3" ht="12.75">
      <c r="B19" t="s">
        <v>40</v>
      </c>
      <c r="C19">
        <f>3+29</f>
        <v>32</v>
      </c>
    </row>
    <row r="20" spans="2:3" ht="12.75">
      <c r="B20" s="36" t="s">
        <v>41</v>
      </c>
      <c r="C20" s="36">
        <f>42+28+6+136+41+172+4+13+1+83</f>
        <v>526</v>
      </c>
    </row>
    <row r="21" ht="12.75">
      <c r="C21" s="36">
        <f>SUM(C16:C20)</f>
        <v>1028</v>
      </c>
    </row>
    <row r="22" spans="2:3" ht="12.75">
      <c r="B22"/>
      <c r="C22"/>
    </row>
    <row r="23" spans="2:3" ht="12.75">
      <c r="B23"/>
      <c r="C23"/>
    </row>
    <row r="24" spans="2:3" ht="12.75">
      <c r="B24"/>
      <c r="C24"/>
    </row>
    <row r="25" spans="2:3" ht="12.75">
      <c r="B25"/>
      <c r="C25"/>
    </row>
    <row r="26" spans="2:3" ht="12.75">
      <c r="B26"/>
      <c r="C26"/>
    </row>
    <row r="27" spans="2:3" ht="12.75">
      <c r="B27"/>
      <c r="C27"/>
    </row>
    <row r="28" spans="2:3" ht="12.75">
      <c r="B28"/>
      <c r="C28"/>
    </row>
    <row r="29" spans="2:3" ht="12.75">
      <c r="B29"/>
      <c r="C29"/>
    </row>
    <row r="30" spans="2:3" ht="12.75">
      <c r="B30"/>
      <c r="C30"/>
    </row>
    <row r="31" spans="2:3" ht="12.75">
      <c r="B31"/>
      <c r="C31"/>
    </row>
    <row r="32" spans="2:3" ht="12.75">
      <c r="B32"/>
      <c r="C32"/>
    </row>
    <row r="33" spans="2:3" ht="12.75">
      <c r="B33"/>
      <c r="C33"/>
    </row>
    <row r="34" spans="2:3" ht="12.75">
      <c r="B34"/>
      <c r="C34"/>
    </row>
    <row r="35" spans="2:3" ht="12.75">
      <c r="B35"/>
      <c r="C35"/>
    </row>
  </sheetData>
  <sheetProtection/>
  <printOptions/>
  <pageMargins left="0.787401575" right="0.787401575" top="0.984251969" bottom="0.984251969"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kristensen</dc:creator>
  <cp:keywords/>
  <dc:description/>
  <cp:lastModifiedBy>Mona Mandrup Poulsen</cp:lastModifiedBy>
  <dcterms:created xsi:type="dcterms:W3CDTF">2011-01-10T13:02:22Z</dcterms:created>
  <dcterms:modified xsi:type="dcterms:W3CDTF">2012-09-28T13:49:25Z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