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795" windowWidth="18060" windowHeight="12135" activeTab="1"/>
  </bookViews>
  <sheets>
    <sheet name="Introduction" sheetId="1" r:id="rId1"/>
    <sheet name="Fig 13 CO2 SH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<sst xmlns="http://schemas.openxmlformats.org/spreadsheetml/2006/main" count="259" uniqueCount="185">
  <si>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</si>
  <si>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</si>
  <si>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</si>
  <si>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</si>
  <si>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</si>
  <si>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</si>
  <si>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</si>
  <si>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</si>
  <si>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</si>
  <si>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</si>
  <si>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</si>
  <si>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</si>
  <si>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</si>
  <si>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</si>
  <si>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</si>
  <si>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</si>
  <si>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</si>
  <si>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</si>
  <si>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</si>
  <si>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</si>
  <si>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</si>
  <si>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</si>
  <si>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</si>
  <si>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</si>
  <si>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</si>
  <si>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</si>
  <si>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</si>
  <si>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</si>
  <si>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</si>
  <si>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</si>
  <si>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</si>
  <si>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</si>
  <si>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</si>
  <si>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</si>
  <si>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</si>
  <si>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</si>
  <si>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</si>
  <si>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</si>
  <si>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</si>
  <si>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</si>
  <si>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</si>
  <si>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</si>
  <si>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</si>
  <si>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</si>
  <si>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</si>
  <si>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</si>
  <si>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</si>
  <si>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</si>
  <si>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</si>
  <si>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</si>
  <si>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</si>
  <si>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</si>
  <si>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</si>
  <si>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</si>
  <si>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</si>
  <si>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</si>
  <si>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</si>
  <si>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</si>
  <si>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</si>
  <si>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</si>
  <si>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</si>
  <si>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</si>
  <si>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</si>
  <si>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</si>
  <si>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</si>
  <si>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</si>
  <si>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</si>
  <si>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</si>
  <si>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</si>
  <si>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</si>
  <si>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</si>
  <si>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</si>
  <si>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</si>
  <si>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</si>
  <si>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</si>
  <si>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</si>
  <si>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</si>
  <si>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</si>
  <si>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</si>
  <si>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</si>
  <si>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</si>
  <si>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</si>
  <si>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</si>
  <si>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</si>
  <si>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</si>
  <si>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</si>
  <si>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</si>
  <si>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</si>
  <si>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</si>
  <si>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</si>
  <si>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</si>
  <si>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</si>
  <si>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</si>
  <si>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</si>
  <si>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</si>
  <si>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</si>
  <si>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</si>
  <si>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</si>
  <si>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</si>
  <si>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</si>
  <si>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</si>
  <si>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</si>
  <si>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</si>
  <si>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</si>
  <si>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</si>
  <si>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</si>
  <si>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</si>
  <si>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</si>
  <si>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</si>
  <si>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</si>
  <si>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</si>
  <si>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</si>
  <si>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</si>
  <si>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</si>
  <si>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</si>
  <si>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</si>
  <si>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</si>
  <si>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</si>
  <si>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</si>
  <si>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</si>
  <si>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 xml:space="preserve">Figure 13 : CO2 emissions, space heating per m2, climate corrected </t>
  </si>
  <si>
    <t>Direct CO2 emissions</t>
  </si>
  <si>
    <t>Electricity related</t>
  </si>
  <si>
    <t>Total CO2 emissions (incl electricity) in each category</t>
  </si>
  <si>
    <t>(1990)</t>
  </si>
  <si>
    <t>(2007)</t>
  </si>
  <si>
    <t>2007 - scaled to EU Average Climate</t>
  </si>
  <si>
    <t>Austria</t>
  </si>
  <si>
    <t>Belgium</t>
  </si>
  <si>
    <t>Bulgaria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</si>
  <si>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</si>
  <si>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</si>
  <si>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</si>
  <si>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</si>
  <si>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</si>
  <si>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</si>
  <si>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</si>
  <si>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</si>
  <si>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</si>
  <si>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</si>
  <si>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</si>
  <si>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</si>
  <si>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</si>
  <si>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</si>
  <si>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</si>
  <si>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</si>
  <si>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</si>
  <si>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</si>
  <si>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</si>
  <si>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 Republic</t>
  </si>
  <si>
    <t>Slovenia</t>
  </si>
  <si>
    <t>Spain</t>
  </si>
  <si>
    <t>Sweden</t>
  </si>
  <si>
    <t>United Kingdom</t>
  </si>
  <si>
    <t>EU-27</t>
  </si>
  <si>
    <t>Croatia</t>
  </si>
  <si>
    <t xml:space="preserve">  Direct emissions - 1990</t>
  </si>
  <si>
    <t xml:space="preserve">  Direct emissions - 2007</t>
  </si>
  <si>
    <t>Norway</t>
  </si>
  <si>
    <t xml:space="preserve">  Indirect emissions </t>
  </si>
  <si>
    <t xml:space="preserve">   Total CO2 emissions scaled to EU average climate - 2007</t>
  </si>
  <si>
    <t>Data ordered</t>
  </si>
  <si>
    <t>Noway</t>
  </si>
  <si>
    <t>2007 scaled to EU average</t>
  </si>
  <si>
    <t>Direct</t>
  </si>
  <si>
    <t xml:space="preserve">Indirect </t>
  </si>
  <si>
    <t>Scaled to EU average (2007)</t>
  </si>
  <si>
    <t>Slovakia</t>
  </si>
  <si>
    <t>%/year</t>
  </si>
  <si>
    <t>EU27</t>
  </si>
  <si>
    <t>UK</t>
  </si>
  <si>
    <t>Czech Rep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</si>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</sst>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4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 style="mediumDashed"/>
      <top style="mediumDashed"/>
      <bottom style="mediumDashed"/>
    </border>
  </borders>
  <cellStyleXfs count="65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82"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24" borderId="0" xfId="0" applyFont="1" applyFill="1" applyAlignment="1">
      <alignment/>
    </xf>
    <xf numFmtId="0" fontId="23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6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7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9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24" borderId="0" xfId="0" applyNumberFormat="1" applyFont="1" applyFill="1" applyAlignment="1">
      <alignment/>
    </xf>
    <xf numFmtId="0" fontId="31" fillId="0" borderId="0" xfId="0" applyFont="1" applyAlignment="1">
      <alignment/>
    </xf>
    <xf numFmtId="0" fontId="26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1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4" fillId="24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35" fillId="25" borderId="0" xfId="0" applyFont="1" applyFill="1" applyAlignment="1">
      <alignment horizontal="justify"/>
    </xf>
    <xf numFmtId="0" fontId="22" fillId="0" borderId="0" xfId="0" applyFont="1" applyAlignment="1">
      <alignment/>
    </xf>
    <xf numFmtId="0" fontId="0" fillId="0" borderId="0" xfId="0" applyAlignment="1">
      <alignment wrapText="1"/>
    </xf>
    <xf numFmtId="0" fontId="36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6" fillId="0" borderId="4" xfId="0" applyFont="1" applyBorder="1" applyAlignment="1" quotePrefix="1">
      <alignment wrapText="1"/>
    </xf>
    <xf numFmtId="0" fontId="36" fillId="0" borderId="4" xfId="0" applyFont="1" applyBorder="1" applyAlignment="1">
      <alignment wrapText="1"/>
    </xf>
    <xf numFmtId="0" fontId="0" fillId="0" borderId="0" xfId="0" applyFill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4" xfId="0" applyNumberFormat="1" applyBorder="1" applyAlignment="1" quotePrefix="1">
      <alignment/>
    </xf>
    <xf numFmtId="2" fontId="0" fillId="0" borderId="0" xfId="0" applyNumberFormat="1" applyAlignment="1">
      <alignment/>
    </xf>
    <xf numFmtId="180" fontId="0" fillId="0" borderId="15" xfId="0" applyNumberFormat="1" applyBorder="1" applyAlignment="1">
      <alignment/>
    </xf>
    <xf numFmtId="0" fontId="19" fillId="0" borderId="0" xfId="0" applyFont="1" applyAlignment="1">
      <alignment/>
    </xf>
    <xf numFmtId="1" fontId="0" fillId="0" borderId="0" xfId="0" applyNumberFormat="1" applyAlignment="1">
      <alignment/>
    </xf>
    <xf numFmtId="180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180" fontId="0" fillId="0" borderId="4" xfId="0" applyNumberFormat="1" applyBorder="1" applyAlignment="1" quotePrefix="1">
      <alignment/>
    </xf>
    <xf numFmtId="0" fontId="37" fillId="13" borderId="0" xfId="0" applyFont="1" applyFill="1" applyAlignment="1">
      <alignment/>
    </xf>
    <xf numFmtId="0" fontId="37" fillId="24" borderId="0" xfId="0" applyFont="1" applyFill="1" applyAlignment="1">
      <alignment/>
    </xf>
    <xf numFmtId="0" fontId="37" fillId="14" borderId="0" xfId="0" applyFont="1" applyFill="1" applyAlignment="1">
      <alignment/>
    </xf>
    <xf numFmtId="2" fontId="0" fillId="0" borderId="14" xfId="0" applyNumberFormat="1" applyBorder="1" applyAlignment="1">
      <alignment/>
    </xf>
    <xf numFmtId="0" fontId="37" fillId="0" borderId="0" xfId="0" applyFont="1" applyAlignment="1">
      <alignment/>
    </xf>
    <xf numFmtId="0" fontId="38" fillId="24" borderId="16" xfId="0" applyFont="1" applyFill="1" applyBorder="1" applyAlignment="1">
      <alignment/>
    </xf>
    <xf numFmtId="0" fontId="37" fillId="18" borderId="0" xfId="0" applyFont="1" applyFill="1" applyAlignment="1">
      <alignment/>
    </xf>
    <xf numFmtId="0" fontId="39" fillId="0" borderId="4" xfId="0" applyFont="1" applyBorder="1" applyAlignment="1">
      <alignment/>
    </xf>
    <xf numFmtId="1" fontId="39" fillId="0" borderId="4" xfId="0" applyNumberFormat="1" applyFont="1" applyBorder="1" applyAlignment="1">
      <alignment/>
    </xf>
    <xf numFmtId="180" fontId="39" fillId="0" borderId="4" xfId="0" applyNumberFormat="1" applyFont="1" applyBorder="1" applyAlignment="1">
      <alignment/>
    </xf>
    <xf numFmtId="1" fontId="39" fillId="0" borderId="4" xfId="0" applyNumberFormat="1" applyFont="1" applyFill="1" applyBorder="1" applyAlignment="1">
      <alignment/>
    </xf>
    <xf numFmtId="1" fontId="0" fillId="0" borderId="4" xfId="0" applyNumberFormat="1" applyBorder="1" applyAlignment="1">
      <alignment/>
    </xf>
    <xf numFmtId="180" fontId="0" fillId="0" borderId="0" xfId="0" applyNumberFormat="1" applyAlignment="1">
      <alignment/>
    </xf>
    <xf numFmtId="0" fontId="0" fillId="0" borderId="4" xfId="0" applyBorder="1" applyAlignment="1">
      <alignment wrapText="1"/>
    </xf>
    <xf numFmtId="0" fontId="0" fillId="0" borderId="4" xfId="0" applyBorder="1" applyAlignment="1">
      <alignment/>
    </xf>
    <xf numFmtId="180" fontId="0" fillId="0" borderId="4" xfId="0" applyNumberFormat="1" applyBorder="1" applyAlignment="1">
      <alignment/>
    </xf>
    <xf numFmtId="1" fontId="0" fillId="0" borderId="4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179" fontId="0" fillId="0" borderId="0" xfId="54" applyNumberFormat="1" applyFont="1" applyAlignment="1">
      <alignment/>
    </xf>
    <xf numFmtId="0" fontId="0" fillId="0" borderId="0" xfId="0" applyBorder="1" applyAlignment="1">
      <alignment/>
    </xf>
    <xf numFmtId="0" fontId="39" fillId="0" borderId="4" xfId="0" applyFont="1" applyBorder="1" applyAlignment="1">
      <alignment wrapText="1"/>
    </xf>
    <xf numFmtId="0" fontId="4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180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325"/>
          <c:w val="0.97175"/>
          <c:h val="0.8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13 CO2 SH'!$AC$38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5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29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33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62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66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dPt>
            <c:idx val="70"/>
            <c:invertIfNegative val="0"/>
            <c:spPr>
              <a:solidFill>
                <a:srgbClr val="31859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'Fig 13 CO2 SH'!$AB$39:$AB$114</c:f>
              <c:strCache>
                <c:ptCount val="76"/>
                <c:pt idx="0">
                  <c:v>Noway</c:v>
                </c:pt>
                <c:pt idx="4">
                  <c:v>Lithuania</c:v>
                </c:pt>
                <c:pt idx="8">
                  <c:v>Sweden</c:v>
                </c:pt>
                <c:pt idx="12">
                  <c:v>Latvia</c:v>
                </c:pt>
                <c:pt idx="16">
                  <c:v>Slovakia</c:v>
                </c:pt>
                <c:pt idx="20">
                  <c:v>Denmark</c:v>
                </c:pt>
                <c:pt idx="24">
                  <c:v>Estonia</c:v>
                </c:pt>
                <c:pt idx="28">
                  <c:v>Finland</c:v>
                </c:pt>
                <c:pt idx="32">
                  <c:v>Netherlands</c:v>
                </c:pt>
                <c:pt idx="36">
                  <c:v>Italy</c:v>
                </c:pt>
                <c:pt idx="41">
                  <c:v>Austria</c:v>
                </c:pt>
                <c:pt idx="45">
                  <c:v>France</c:v>
                </c:pt>
                <c:pt idx="49">
                  <c:v>EU27</c:v>
                </c:pt>
                <c:pt idx="53">
                  <c:v>Czech Rep</c:v>
                </c:pt>
                <c:pt idx="57">
                  <c:v>Germany</c:v>
                </c:pt>
                <c:pt idx="61">
                  <c:v>UK</c:v>
                </c:pt>
                <c:pt idx="65">
                  <c:v>Greece</c:v>
                </c:pt>
                <c:pt idx="69">
                  <c:v>Poland</c:v>
                </c:pt>
                <c:pt idx="73">
                  <c:v>Ireland</c:v>
                </c:pt>
              </c:strCache>
            </c:strRef>
          </c:cat>
          <c:val>
            <c:numRef>
              <c:f>'Fig 13 CO2 SH'!$AC$39:$AC$114</c:f>
              <c:numCache>
                <c:ptCount val="76"/>
                <c:pt idx="1">
                  <c:v>2.76578073089701</c:v>
                </c:pt>
                <c:pt idx="5">
                  <c:v>4.321400255268636</c:v>
                </c:pt>
                <c:pt idx="8">
                  <c:v>13.773232218446978</c:v>
                </c:pt>
                <c:pt idx="9">
                  <c:v>2.4376095617962976</c:v>
                </c:pt>
                <c:pt idx="13">
                  <c:v>7.727043143285766</c:v>
                </c:pt>
                <c:pt idx="16">
                  <c:v>15.452115555555556</c:v>
                </c:pt>
                <c:pt idx="17">
                  <c:v>11.046733637747446</c:v>
                </c:pt>
                <c:pt idx="20">
                  <c:v>22.18985046728972</c:v>
                </c:pt>
                <c:pt idx="21">
                  <c:v>11.21532159012832</c:v>
                </c:pt>
                <c:pt idx="25">
                  <c:v>3.757004465199807</c:v>
                </c:pt>
                <c:pt idx="29">
                  <c:v>6.917805413448175</c:v>
                </c:pt>
                <c:pt idx="32">
                  <c:v>29.794707156930087</c:v>
                </c:pt>
                <c:pt idx="33">
                  <c:v>18.525413870459197</c:v>
                </c:pt>
                <c:pt idx="36">
                  <c:v>24.856272824919444</c:v>
                </c:pt>
                <c:pt idx="37">
                  <c:v>21.600436387850262</c:v>
                </c:pt>
                <c:pt idx="40">
                  <c:v>0</c:v>
                </c:pt>
                <c:pt idx="41">
                  <c:v>37.8615842400847</c:v>
                </c:pt>
                <c:pt idx="42">
                  <c:v>21.564295285164054</c:v>
                </c:pt>
                <c:pt idx="45">
                  <c:v>28.2247274673368</c:v>
                </c:pt>
                <c:pt idx="46">
                  <c:v>21.689878836839384</c:v>
                </c:pt>
                <c:pt idx="49">
                  <c:v>32.248117874757575</c:v>
                </c:pt>
                <c:pt idx="50">
                  <c:v>21.338042490769457</c:v>
                </c:pt>
                <c:pt idx="54">
                  <c:v>20.21438010455921</c:v>
                </c:pt>
                <c:pt idx="57">
                  <c:v>49.13970695970697</c:v>
                </c:pt>
                <c:pt idx="58">
                  <c:v>27.85987332459182</c:v>
                </c:pt>
                <c:pt idx="61">
                  <c:v>33.844553544296836</c:v>
                </c:pt>
                <c:pt idx="62">
                  <c:v>29.096563135461977</c:v>
                </c:pt>
                <c:pt idx="65">
                  <c:v>17.9766</c:v>
                </c:pt>
                <c:pt idx="66">
                  <c:v>24.763137886184822</c:v>
                </c:pt>
                <c:pt idx="69">
                  <c:v>46.03869127516778</c:v>
                </c:pt>
                <c:pt idx="70">
                  <c:v>29.493444847588904</c:v>
                </c:pt>
                <c:pt idx="73">
                  <c:v>64.66546974681837</c:v>
                </c:pt>
                <c:pt idx="74">
                  <c:v>36.71493660533291</c:v>
                </c:pt>
              </c:numCache>
            </c:numRef>
          </c:val>
        </c:ser>
        <c:ser>
          <c:idx val="1"/>
          <c:order val="1"/>
          <c:tx>
            <c:strRef>
              <c:f>'Fig 13 CO2 SH'!$AD$38</c:f>
              <c:strCache>
                <c:ptCount val="1"/>
                <c:pt idx="0">
                  <c:v/>
                </c:pt>
              </c:strCache>
            </c:strRef>
          </c:tx>
          <c:spPr>
            <a:noFill/>
            <a:ln w="12700">
              <a:solidFill>
                <a:srgbClr val="000000"/>
              </a:solidFill>
              <a:prstDash val="sysDot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 13 CO2 SH'!$AB$39:$AB$114</c:f>
              <c:strCache>
                <c:ptCount val="76"/>
                <c:pt idx="0">
                  <c:v>Noway</c:v>
                </c:pt>
                <c:pt idx="4">
                  <c:v>Lithuania</c:v>
                </c:pt>
                <c:pt idx="8">
                  <c:v>Sweden</c:v>
                </c:pt>
                <c:pt idx="12">
                  <c:v>Latvia</c:v>
                </c:pt>
                <c:pt idx="16">
                  <c:v>Slovakia</c:v>
                </c:pt>
                <c:pt idx="20">
                  <c:v>Denmark</c:v>
                </c:pt>
                <c:pt idx="24">
                  <c:v>Estonia</c:v>
                </c:pt>
                <c:pt idx="28">
                  <c:v>Finland</c:v>
                </c:pt>
                <c:pt idx="32">
                  <c:v>Netherlands</c:v>
                </c:pt>
                <c:pt idx="36">
                  <c:v>Italy</c:v>
                </c:pt>
                <c:pt idx="41">
                  <c:v>Austria</c:v>
                </c:pt>
                <c:pt idx="45">
                  <c:v>France</c:v>
                </c:pt>
                <c:pt idx="49">
                  <c:v>EU27</c:v>
                </c:pt>
                <c:pt idx="53">
                  <c:v>Czech Rep</c:v>
                </c:pt>
                <c:pt idx="57">
                  <c:v>Germany</c:v>
                </c:pt>
                <c:pt idx="61">
                  <c:v>UK</c:v>
                </c:pt>
                <c:pt idx="65">
                  <c:v>Greece</c:v>
                </c:pt>
                <c:pt idx="69">
                  <c:v>Poland</c:v>
                </c:pt>
                <c:pt idx="73">
                  <c:v>Ireland</c:v>
                </c:pt>
              </c:strCache>
            </c:strRef>
          </c:cat>
          <c:val>
            <c:numRef>
              <c:f>'Fig 13 CO2 SH'!$AD$39:$AD$114</c:f>
              <c:numCache>
                <c:ptCount val="76"/>
                <c:pt idx="1">
                  <c:v>0.18508826490921515</c:v>
                </c:pt>
                <c:pt idx="5">
                  <c:v>0.16294085553657636</c:v>
                </c:pt>
                <c:pt idx="8">
                  <c:v>2.8020348257398022</c:v>
                </c:pt>
                <c:pt idx="9">
                  <c:v>2.560802084996517</c:v>
                </c:pt>
                <c:pt idx="13">
                  <c:v>0.8395019113354157</c:v>
                </c:pt>
                <c:pt idx="16">
                  <c:v>0.2999827146367856</c:v>
                </c:pt>
                <c:pt idx="17">
                  <c:v>0.6237027717748604</c:v>
                </c:pt>
                <c:pt idx="20">
                  <c:v>8.24800102292596</c:v>
                </c:pt>
                <c:pt idx="21">
                  <c:v>3.1749314291454365</c:v>
                </c:pt>
                <c:pt idx="25">
                  <c:v>11.459387374780421</c:v>
                </c:pt>
                <c:pt idx="29">
                  <c:v>8.436160389943002</c:v>
                </c:pt>
                <c:pt idx="32">
                  <c:v>1.2049827402066045</c:v>
                </c:pt>
                <c:pt idx="33">
                  <c:v>1.1145734058501238</c:v>
                </c:pt>
                <c:pt idx="36">
                  <c:v>0.42342711237247815</c:v>
                </c:pt>
                <c:pt idx="37">
                  <c:v>0.28656732499609955</c:v>
                </c:pt>
                <c:pt idx="40">
                  <c:v>0</c:v>
                </c:pt>
                <c:pt idx="41">
                  <c:v>2.4261188885454836</c:v>
                </c:pt>
                <c:pt idx="42">
                  <c:v>1.0428926476359648</c:v>
                </c:pt>
                <c:pt idx="45">
                  <c:v>3.093158801392822</c:v>
                </c:pt>
                <c:pt idx="46">
                  <c:v>1.7988670266657998</c:v>
                </c:pt>
                <c:pt idx="49">
                  <c:v>6.177521164306995</c:v>
                </c:pt>
                <c:pt idx="50">
                  <c:v>4.379914395308847</c:v>
                </c:pt>
                <c:pt idx="54">
                  <c:v>11.247091189555961</c:v>
                </c:pt>
                <c:pt idx="57">
                  <c:v>6.045540875597634</c:v>
                </c:pt>
                <c:pt idx="58">
                  <c:v>4.530772072300987</c:v>
                </c:pt>
                <c:pt idx="61">
                  <c:v>5.156397461496922</c:v>
                </c:pt>
                <c:pt idx="62">
                  <c:v>3.5863711095661692</c:v>
                </c:pt>
                <c:pt idx="65">
                  <c:v>6.42119305762025</c:v>
                </c:pt>
                <c:pt idx="66">
                  <c:v>8.227053609090495</c:v>
                </c:pt>
                <c:pt idx="69">
                  <c:v>5.680059018517017</c:v>
                </c:pt>
                <c:pt idx="70">
                  <c:v>3.440681711494742</c:v>
                </c:pt>
                <c:pt idx="73">
                  <c:v>5.667609072655139</c:v>
                </c:pt>
                <c:pt idx="74">
                  <c:v>3.472359156254707</c:v>
                </c:pt>
              </c:numCache>
            </c:numRef>
          </c:val>
        </c:ser>
        <c:ser>
          <c:idx val="2"/>
          <c:order val="2"/>
          <c:tx>
            <c:strRef>
              <c:f>'Fig 13 CO2 SH'!$AE$38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13 CO2 SH'!$AB$39:$AB$114</c:f>
              <c:strCache>
                <c:ptCount val="76"/>
                <c:pt idx="0">
                  <c:v>Noway</c:v>
                </c:pt>
                <c:pt idx="4">
                  <c:v>Lithuania</c:v>
                </c:pt>
                <c:pt idx="8">
                  <c:v>Sweden</c:v>
                </c:pt>
                <c:pt idx="12">
                  <c:v>Latvia</c:v>
                </c:pt>
                <c:pt idx="16">
                  <c:v>Slovakia</c:v>
                </c:pt>
                <c:pt idx="20">
                  <c:v>Denmark</c:v>
                </c:pt>
                <c:pt idx="24">
                  <c:v>Estonia</c:v>
                </c:pt>
                <c:pt idx="28">
                  <c:v>Finland</c:v>
                </c:pt>
                <c:pt idx="32">
                  <c:v>Netherlands</c:v>
                </c:pt>
                <c:pt idx="36">
                  <c:v>Italy</c:v>
                </c:pt>
                <c:pt idx="41">
                  <c:v>Austria</c:v>
                </c:pt>
                <c:pt idx="45">
                  <c:v>France</c:v>
                </c:pt>
                <c:pt idx="49">
                  <c:v>EU27</c:v>
                </c:pt>
                <c:pt idx="53">
                  <c:v>Czech Rep</c:v>
                </c:pt>
                <c:pt idx="57">
                  <c:v>Germany</c:v>
                </c:pt>
                <c:pt idx="61">
                  <c:v>UK</c:v>
                </c:pt>
                <c:pt idx="65">
                  <c:v>Greece</c:v>
                </c:pt>
                <c:pt idx="69">
                  <c:v>Poland</c:v>
                </c:pt>
                <c:pt idx="73">
                  <c:v>Ireland</c:v>
                </c:pt>
              </c:strCache>
            </c:strRef>
          </c:cat>
          <c:val>
            <c:numRef>
              <c:f>'Fig 13 CO2 SH'!$AE$39:$AE$114</c:f>
              <c:numCache>
                <c:ptCount val="76"/>
                <c:pt idx="2">
                  <c:v>2.0759461048481453</c:v>
                </c:pt>
                <c:pt idx="6">
                  <c:v>3.1430289135524387</c:v>
                </c:pt>
                <c:pt idx="10">
                  <c:v>3.859900989644832</c:v>
                </c:pt>
                <c:pt idx="14">
                  <c:v>5.764071084457988</c:v>
                </c:pt>
                <c:pt idx="18">
                  <c:v>9.7364983461308</c:v>
                </c:pt>
                <c:pt idx="22">
                  <c:v>13.167769821931689</c:v>
                </c:pt>
                <c:pt idx="26">
                  <c:v>9.824325886046957</c:v>
                </c:pt>
                <c:pt idx="30">
                  <c:v>9.03230560265545</c:v>
                </c:pt>
                <c:pt idx="34">
                  <c:v>18.78623702940816</c:v>
                </c:pt>
                <c:pt idx="38">
                  <c:v>30.11683148032368</c:v>
                </c:pt>
                <c:pt idx="40">
                  <c:v>0</c:v>
                </c:pt>
                <c:pt idx="43">
                  <c:v>20.82887601622195</c:v>
                </c:pt>
                <c:pt idx="47">
                  <c:v>29.956920107758155</c:v>
                </c:pt>
                <c:pt idx="51">
                  <c:v>25.71795688607831</c:v>
                </c:pt>
                <c:pt idx="55">
                  <c:v>25.284423515035684</c:v>
                </c:pt>
                <c:pt idx="59">
                  <c:v>28.616955703346562</c:v>
                </c:pt>
                <c:pt idx="63">
                  <c:v>31.69184284286995</c:v>
                </c:pt>
                <c:pt idx="67">
                  <c:v>64.79693608003222</c:v>
                </c:pt>
                <c:pt idx="71">
                  <c:v>26.13756965533782</c:v>
                </c:pt>
                <c:pt idx="75">
                  <c:v>39.677948919582086</c:v>
                </c:pt>
              </c:numCache>
            </c:numRef>
          </c:val>
        </c:ser>
        <c:overlap val="100"/>
        <c:gapWidth val="4"/>
        <c:axId val="37160038"/>
        <c:axId val="66004887"/>
      </c:barChart>
      <c:catAx>
        <c:axId val="37160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30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004887"/>
        <c:crosses val="autoZero"/>
        <c:auto val="1"/>
        <c:lblOffset val="100"/>
        <c:tickLblSkip val="1"/>
        <c:noMultiLvlLbl val="0"/>
      </c:catAx>
      <c:valAx>
        <c:axId val="66004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kgCO2 / m2</a:t>
                </a:r>
              </a:p>
            </c:rich>
          </c:tx>
          <c:layout>
            <c:manualLayout>
              <c:xMode val="factor"/>
              <c:yMode val="factor"/>
              <c:x val="0.00225"/>
              <c:y val="0.02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160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38100</xdr:rowOff>
    </xdr:from>
    <xdr:to>
      <xdr:col>13</xdr:col>
      <xdr:colOff>104775</xdr:colOff>
      <xdr:row>30</xdr:row>
      <xdr:rowOff>19050</xdr:rowOff>
    </xdr:to>
    <xdr:graphicFrame>
      <xdr:nvGraphicFramePr>
        <xdr:cNvPr id="1" name="Chart 1"/>
        <xdr:cNvGraphicFramePr/>
      </xdr:nvGraphicFramePr>
      <xdr:xfrm>
        <a:off x="200025" y="285750"/>
        <a:ext cx="699135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184">
          <cell r="D184">
            <v>2893.5</v>
          </cell>
          <cell r="U184">
            <v>3537</v>
          </cell>
        </row>
        <row r="185">
          <cell r="D185">
            <v>3914.7583</v>
          </cell>
          <cell r="U185">
            <v>4395.675106</v>
          </cell>
        </row>
        <row r="186">
          <cell r="D186">
            <v>2767</v>
          </cell>
          <cell r="U186">
            <v>3035</v>
          </cell>
        </row>
        <row r="187">
          <cell r="D187">
            <v>178.013583</v>
          </cell>
          <cell r="U187">
            <v>283.4</v>
          </cell>
        </row>
        <row r="188">
          <cell r="D188">
            <v>3691.160496</v>
          </cell>
          <cell r="U188">
            <v>3922.22</v>
          </cell>
        </row>
        <row r="189">
          <cell r="D189">
            <v>2353.243</v>
          </cell>
          <cell r="U189">
            <v>2653</v>
          </cell>
        </row>
        <row r="190">
          <cell r="D190" t="str">
            <v>n.a.</v>
          </cell>
          <cell r="U190">
            <v>613.9</v>
          </cell>
        </row>
        <row r="191">
          <cell r="D191">
            <v>2080</v>
          </cell>
          <cell r="U191">
            <v>2476.505</v>
          </cell>
        </row>
        <row r="192">
          <cell r="D192">
            <v>21609.4</v>
          </cell>
          <cell r="U192">
            <v>26643.859</v>
          </cell>
        </row>
        <row r="193">
          <cell r="D193">
            <v>32200</v>
          </cell>
          <cell r="U193">
            <v>36622.018349</v>
          </cell>
        </row>
        <row r="194">
          <cell r="D194">
            <v>3539.26268</v>
          </cell>
          <cell r="U194">
            <v>3833.971967</v>
          </cell>
        </row>
        <row r="195">
          <cell r="D195">
            <v>3688</v>
          </cell>
          <cell r="U195">
            <v>3998</v>
          </cell>
        </row>
        <row r="196">
          <cell r="D196">
            <v>1007.3561</v>
          </cell>
          <cell r="U196">
            <v>1500.333</v>
          </cell>
        </row>
        <row r="197">
          <cell r="D197">
            <v>19669.607252</v>
          </cell>
          <cell r="U197">
            <v>23312.796095</v>
          </cell>
        </row>
        <row r="198">
          <cell r="D198" t="str">
            <v>n.a.</v>
          </cell>
          <cell r="U198">
            <v>918</v>
          </cell>
        </row>
        <row r="199">
          <cell r="D199" t="str">
            <v>n.a.</v>
          </cell>
          <cell r="U199">
            <v>1305.127</v>
          </cell>
        </row>
        <row r="200">
          <cell r="D200">
            <v>144.7</v>
          </cell>
          <cell r="U200">
            <v>186.52396</v>
          </cell>
        </row>
        <row r="201">
          <cell r="D201" t="str">
            <v>n.a.</v>
          </cell>
          <cell r="U201" t="str">
            <v>n.a.</v>
          </cell>
        </row>
        <row r="202">
          <cell r="D202">
            <v>5774.16</v>
          </cell>
          <cell r="U202">
            <v>6819.1</v>
          </cell>
        </row>
        <row r="203">
          <cell r="D203">
            <v>11022</v>
          </cell>
          <cell r="U203">
            <v>12994</v>
          </cell>
        </row>
        <row r="204">
          <cell r="D204">
            <v>2904.26</v>
          </cell>
          <cell r="U204">
            <v>4165.708699948092</v>
          </cell>
        </row>
        <row r="205">
          <cell r="D205" t="str">
            <v>n.a.</v>
          </cell>
          <cell r="U205" t="str">
            <v>n.a.</v>
          </cell>
        </row>
        <row r="206">
          <cell r="D206">
            <v>1605.849818</v>
          </cell>
          <cell r="U206">
            <v>1718</v>
          </cell>
        </row>
        <row r="207">
          <cell r="D207" t="str">
            <v>n.a.</v>
          </cell>
          <cell r="U207">
            <v>725.22436</v>
          </cell>
        </row>
        <row r="208">
          <cell r="D208">
            <v>11298.509</v>
          </cell>
          <cell r="U208">
            <v>16116.2</v>
          </cell>
        </row>
        <row r="209">
          <cell r="D209">
            <v>3962</v>
          </cell>
          <cell r="U209">
            <v>4236.672862</v>
          </cell>
        </row>
        <row r="210">
          <cell r="D210">
            <v>22140</v>
          </cell>
          <cell r="T210">
            <v>25285</v>
          </cell>
        </row>
        <row r="211">
          <cell r="D211">
            <v>168517.08093</v>
          </cell>
          <cell r="U211">
            <v>198963.654384</v>
          </cell>
        </row>
        <row r="212">
          <cell r="D212">
            <v>1494.72</v>
          </cell>
          <cell r="T212">
            <v>1447.664125</v>
          </cell>
          <cell r="U212">
            <v>1470.352832</v>
          </cell>
        </row>
        <row r="213">
          <cell r="D213">
            <v>1751</v>
          </cell>
          <cell r="T213">
            <v>2037</v>
          </cell>
        </row>
        <row r="219">
          <cell r="D219">
            <v>84.075325</v>
          </cell>
          <cell r="U219">
            <v>98.2</v>
          </cell>
        </row>
        <row r="220">
          <cell r="D220" t="str">
            <v>n.a.</v>
          </cell>
          <cell r="U220" t="str">
            <v>n.a.</v>
          </cell>
        </row>
        <row r="221">
          <cell r="D221">
            <v>58.82</v>
          </cell>
          <cell r="U221">
            <v>63.82</v>
          </cell>
        </row>
        <row r="222">
          <cell r="D222" t="str">
            <v>n.a.</v>
          </cell>
          <cell r="U222">
            <v>140</v>
          </cell>
        </row>
        <row r="223">
          <cell r="D223">
            <v>61.003773</v>
          </cell>
          <cell r="U223">
            <v>78.324787</v>
          </cell>
        </row>
        <row r="224">
          <cell r="D224">
            <v>107</v>
          </cell>
          <cell r="U224">
            <v>110.572446</v>
          </cell>
        </row>
        <row r="225">
          <cell r="D225" t="str">
            <v>n.a.</v>
          </cell>
          <cell r="U225">
            <v>60.7</v>
          </cell>
        </row>
        <row r="226">
          <cell r="D226">
            <v>74.8</v>
          </cell>
          <cell r="U226">
            <v>78.8</v>
          </cell>
        </row>
        <row r="227">
          <cell r="D227">
            <v>85.953</v>
          </cell>
          <cell r="U227">
            <v>91.538</v>
          </cell>
        </row>
        <row r="228">
          <cell r="D228">
            <v>81.9</v>
          </cell>
          <cell r="U228">
            <v>86.250428</v>
          </cell>
        </row>
        <row r="229">
          <cell r="D229">
            <v>85</v>
          </cell>
          <cell r="U229">
            <v>85</v>
          </cell>
        </row>
        <row r="230">
          <cell r="D230">
            <v>68</v>
          </cell>
          <cell r="U230">
            <v>75.2</v>
          </cell>
        </row>
        <row r="231">
          <cell r="D231">
            <v>100.100827</v>
          </cell>
          <cell r="U231">
            <v>116.729474</v>
          </cell>
        </row>
        <row r="232">
          <cell r="D232">
            <v>93.1</v>
          </cell>
          <cell r="U232">
            <v>95.161202</v>
          </cell>
        </row>
        <row r="233">
          <cell r="D233" t="str">
            <v>n.a.</v>
          </cell>
          <cell r="U233">
            <v>57.8</v>
          </cell>
        </row>
        <row r="234">
          <cell r="D234" t="str">
            <v>n.a.</v>
          </cell>
          <cell r="U234">
            <v>62.057</v>
          </cell>
        </row>
        <row r="235">
          <cell r="D235" t="str">
            <v>n.a.</v>
          </cell>
          <cell r="U235" t="str">
            <v>n.a.</v>
          </cell>
        </row>
        <row r="236">
          <cell r="D236" t="str">
            <v>n.a.</v>
          </cell>
          <cell r="U236" t="str">
            <v>n.a.</v>
          </cell>
        </row>
        <row r="237">
          <cell r="D237">
            <v>104.513093</v>
          </cell>
          <cell r="U237">
            <v>106.865812</v>
          </cell>
        </row>
        <row r="238">
          <cell r="D238">
            <v>59.6</v>
          </cell>
          <cell r="U238">
            <v>69.8</v>
          </cell>
        </row>
        <row r="239">
          <cell r="D239">
            <v>63</v>
          </cell>
          <cell r="U239">
            <v>93.12</v>
          </cell>
        </row>
        <row r="240">
          <cell r="D240" t="str">
            <v>n.a.</v>
          </cell>
          <cell r="U240" t="str">
            <v>n.a.</v>
          </cell>
        </row>
        <row r="241">
          <cell r="D241">
            <v>112.5</v>
          </cell>
          <cell r="U241">
            <v>124.879544</v>
          </cell>
        </row>
        <row r="242">
          <cell r="D242" t="str">
            <v>n.a.</v>
          </cell>
          <cell r="U242">
            <v>76.6</v>
          </cell>
        </row>
        <row r="243">
          <cell r="D243" t="str">
            <v>n.a.</v>
          </cell>
          <cell r="U243" t="str">
            <v>n.a.</v>
          </cell>
        </row>
        <row r="244">
          <cell r="D244">
            <v>97.592488</v>
          </cell>
          <cell r="U244">
            <v>91.020408</v>
          </cell>
        </row>
        <row r="245">
          <cell r="D245">
            <v>79.917615</v>
          </cell>
          <cell r="T245">
            <v>90.619603</v>
          </cell>
        </row>
        <row r="246">
          <cell r="D246">
            <v>81.333987</v>
          </cell>
          <cell r="U246">
            <v>87.2</v>
          </cell>
        </row>
        <row r="247">
          <cell r="D247">
            <v>70</v>
          </cell>
          <cell r="T247">
            <v>75.285246</v>
          </cell>
          <cell r="U247">
            <v>75.616934</v>
          </cell>
        </row>
        <row r="248">
          <cell r="D248">
            <v>110.3</v>
          </cell>
          <cell r="T248">
            <v>120.4</v>
          </cell>
        </row>
        <row r="422">
          <cell r="D422">
            <v>9.2106615375</v>
          </cell>
          <cell r="U422">
            <v>7.49</v>
          </cell>
        </row>
        <row r="423">
          <cell r="D423">
            <v>16.6436458043079</v>
          </cell>
        </row>
        <row r="424">
          <cell r="D424" t="e">
            <v>#VALUE!</v>
          </cell>
        </row>
        <row r="425">
          <cell r="D425" t="e">
            <v>#VALUE!</v>
          </cell>
          <cell r="U425">
            <v>0.26</v>
          </cell>
        </row>
        <row r="426">
          <cell r="D426">
            <v>21.405884992057587</v>
          </cell>
          <cell r="U426">
            <v>6.21</v>
          </cell>
        </row>
        <row r="427">
          <cell r="D427">
            <v>5.587337800302</v>
          </cell>
          <cell r="U427">
            <v>3.29</v>
          </cell>
        </row>
        <row r="428">
          <cell r="D428" t="e">
            <v>#VALUE!</v>
          </cell>
          <cell r="U428">
            <v>0.14</v>
          </cell>
        </row>
        <row r="429">
          <cell r="D429" t="e">
            <v>#VALUE!</v>
          </cell>
          <cell r="U429">
            <v>1.35</v>
          </cell>
        </row>
        <row r="430">
          <cell r="D430">
            <v>52.42440440000001</v>
          </cell>
          <cell r="U430">
            <v>52.9</v>
          </cell>
        </row>
        <row r="431">
          <cell r="D431">
            <v>129.59025240000003</v>
          </cell>
          <cell r="U431">
            <v>88</v>
          </cell>
        </row>
        <row r="432">
          <cell r="D432">
            <v>5.40803230692948</v>
          </cell>
          <cell r="U432">
            <v>8.07</v>
          </cell>
        </row>
        <row r="433">
          <cell r="D433" t="e">
            <v>#VALUE!</v>
          </cell>
        </row>
        <row r="434">
          <cell r="D434">
            <v>6.5206835281587</v>
          </cell>
          <cell r="U434">
            <v>6.43</v>
          </cell>
        </row>
        <row r="435">
          <cell r="D435">
            <v>45.51781186439099</v>
          </cell>
          <cell r="U435">
            <v>47.92</v>
          </cell>
        </row>
        <row r="436">
          <cell r="D436" t="e">
            <v>#VALUE!</v>
          </cell>
          <cell r="U436">
            <v>0.41</v>
          </cell>
        </row>
        <row r="437">
          <cell r="D437" t="e">
            <v>#VALUE!</v>
          </cell>
          <cell r="U437">
            <v>0.35</v>
          </cell>
        </row>
        <row r="438">
          <cell r="D438" t="e">
            <v>#VALUE!</v>
          </cell>
        </row>
        <row r="439">
          <cell r="D439" t="e">
            <v>#VALUE!</v>
          </cell>
        </row>
        <row r="440">
          <cell r="D440">
            <v>17.980370467919997</v>
          </cell>
          <cell r="U440">
            <v>13.5</v>
          </cell>
        </row>
        <row r="441">
          <cell r="D441">
            <v>30.243331932</v>
          </cell>
          <cell r="U441">
            <v>26.75</v>
          </cell>
        </row>
        <row r="442">
          <cell r="D442" t="e">
            <v>#VALUE!</v>
          </cell>
        </row>
        <row r="443">
          <cell r="D443" t="e">
            <v>#VALUE!</v>
          </cell>
        </row>
        <row r="444">
          <cell r="D444">
            <v>2.7915499071679344</v>
          </cell>
          <cell r="U444">
            <v>2.37</v>
          </cell>
        </row>
        <row r="445">
          <cell r="D445" t="e">
            <v>#VALUE!</v>
          </cell>
        </row>
        <row r="446">
          <cell r="D446">
            <v>6.105985427816</v>
          </cell>
          <cell r="U446">
            <v>10.74</v>
          </cell>
        </row>
        <row r="447">
          <cell r="D447">
            <v>5.3255777680000005</v>
          </cell>
          <cell r="U447">
            <v>0.94</v>
          </cell>
        </row>
        <row r="448">
          <cell r="D448">
            <v>59.88374064</v>
          </cell>
          <cell r="T448">
            <v>66.669439915</v>
          </cell>
        </row>
        <row r="449">
          <cell r="D449">
            <v>441.99805902470723</v>
          </cell>
          <cell r="U449">
            <v>370.2071562709897</v>
          </cell>
        </row>
        <row r="450">
          <cell r="D450">
            <v>1.42045782624</v>
          </cell>
          <cell r="T450">
            <v>1.996451879825625</v>
          </cell>
        </row>
        <row r="451">
          <cell r="D451" t="e">
            <v>#VALUE!</v>
          </cell>
          <cell r="T451">
            <v>0.6783210000000001</v>
          </cell>
        </row>
        <row r="454">
          <cell r="D454">
            <v>0.5902066799537108</v>
          </cell>
          <cell r="U454">
            <v>0.3622314491384016</v>
          </cell>
        </row>
        <row r="455">
          <cell r="D455">
            <v>0.6045521684345835</v>
          </cell>
          <cell r="U455" t="e">
            <v>#VALUE!</v>
          </cell>
        </row>
        <row r="456">
          <cell r="D456">
            <v>2.339279349413764</v>
          </cell>
          <cell r="U456" t="e">
            <v>#VALUE!</v>
          </cell>
        </row>
        <row r="457">
          <cell r="D457" t="e">
            <v>#VALUE!</v>
          </cell>
          <cell r="U457">
            <v>0.04154828415300547</v>
          </cell>
        </row>
        <row r="458">
          <cell r="D458">
            <v>2.4315553993124865</v>
          </cell>
          <cell r="U458">
            <v>3.455185661191243</v>
          </cell>
        </row>
        <row r="459">
          <cell r="D459">
            <v>2.076821921817689</v>
          </cell>
          <cell r="U459">
            <v>0.9313620049096581</v>
          </cell>
        </row>
        <row r="460">
          <cell r="D460" t="e">
            <v>#VALUE!</v>
          </cell>
          <cell r="U460">
            <v>0.4270195170992264</v>
          </cell>
        </row>
        <row r="461">
          <cell r="D461" t="e">
            <v>#VALUE!</v>
          </cell>
          <cell r="U461">
            <v>1.6463048388558685</v>
          </cell>
        </row>
        <row r="462">
          <cell r="D462">
            <v>5.745210757669621</v>
          </cell>
          <cell r="U462">
            <v>4.387302779626195</v>
          </cell>
        </row>
        <row r="463">
          <cell r="D463">
            <v>15.94317948630857</v>
          </cell>
          <cell r="U463">
            <v>14.311190065984567</v>
          </cell>
        </row>
        <row r="464">
          <cell r="D464">
            <v>1.931734560742387</v>
          </cell>
          <cell r="U464">
            <v>2.6810948972020263</v>
          </cell>
        </row>
        <row r="465">
          <cell r="D465" t="e">
            <v>#VALUE!</v>
          </cell>
          <cell r="U465" t="e">
            <v>#VALUE!</v>
          </cell>
        </row>
        <row r="466">
          <cell r="D466">
            <v>0.5715057088241979</v>
          </cell>
          <cell r="U466">
            <v>0.6081249605501073</v>
          </cell>
        </row>
        <row r="467">
          <cell r="D467">
            <v>0.7753968495200273</v>
          </cell>
          <cell r="U467">
            <v>0.6357420733192775</v>
          </cell>
        </row>
        <row r="468">
          <cell r="D468" t="e">
            <v>#VALUE!</v>
          </cell>
          <cell r="U468">
            <v>0.04454430721622169</v>
          </cell>
        </row>
        <row r="469">
          <cell r="D469">
            <v>0.023691376946292638</v>
          </cell>
          <cell r="U469">
            <v>0.01319694915282883</v>
          </cell>
        </row>
        <row r="470">
          <cell r="D470" t="e">
            <v>#VALUE!</v>
          </cell>
          <cell r="U470" t="e">
            <v>#VALUE!</v>
          </cell>
        </row>
        <row r="471">
          <cell r="D471" t="e">
            <v>#VALUE!</v>
          </cell>
          <cell r="U471" t="e">
            <v>#VALUE!</v>
          </cell>
        </row>
        <row r="472">
          <cell r="D472">
            <v>0.7271773460382792</v>
          </cell>
          <cell r="U472">
            <v>0.8122215829666483</v>
          </cell>
        </row>
        <row r="473">
          <cell r="D473">
            <v>3.731294385924836</v>
          </cell>
          <cell r="U473">
            <v>3.1206336275095548</v>
          </cell>
        </row>
        <row r="474">
          <cell r="D474">
            <v>0.21503178073111454</v>
          </cell>
          <cell r="U474" t="e">
            <v>#VALUE!</v>
          </cell>
        </row>
        <row r="475">
          <cell r="D475" t="e">
            <v>#VALUE!</v>
          </cell>
          <cell r="U475" t="e">
            <v>#VALUE!</v>
          </cell>
        </row>
        <row r="476">
          <cell r="D476">
            <v>0.054194308616545665</v>
          </cell>
          <cell r="U476">
            <v>0.13381109906148111</v>
          </cell>
        </row>
        <row r="477">
          <cell r="D477" t="e">
            <v>#VALUE!</v>
          </cell>
          <cell r="U477">
            <v>0.08963751778510211</v>
          </cell>
        </row>
        <row r="478">
          <cell r="D478">
            <v>4.025012162396525</v>
          </cell>
          <cell r="U478">
            <v>7.1104177094490515</v>
          </cell>
        </row>
        <row r="479">
          <cell r="D479">
            <v>1.0834388135223245</v>
          </cell>
          <cell r="U479">
            <v>0.9875059556801506</v>
          </cell>
        </row>
        <row r="480">
          <cell r="D480">
            <v>9.123605894723626</v>
          </cell>
          <cell r="T480">
            <v>8.217511878944368</v>
          </cell>
        </row>
        <row r="481">
          <cell r="D481">
            <v>84.67013097669867</v>
          </cell>
          <cell r="U481">
            <v>75.98989709103297</v>
          </cell>
        </row>
        <row r="482">
          <cell r="D482">
            <v>0</v>
          </cell>
          <cell r="T482">
            <v>0</v>
          </cell>
          <cell r="U482">
            <v>0</v>
          </cell>
        </row>
        <row r="483">
          <cell r="D483">
            <v>0.03610420617516835</v>
          </cell>
          <cell r="T483">
            <v>0.04539378539265658</v>
          </cell>
        </row>
        <row r="682">
          <cell r="U682">
            <v>15.157422331286249</v>
          </cell>
        </row>
        <row r="683">
          <cell r="U683" t="e">
            <v>#VALUE!</v>
          </cell>
        </row>
        <row r="684">
          <cell r="U684" t="e">
            <v>#VALUE!</v>
          </cell>
        </row>
        <row r="685">
          <cell r="U685">
            <v>2.8884450858785566</v>
          </cell>
        </row>
        <row r="686">
          <cell r="U686">
            <v>14.699873606125939</v>
          </cell>
        </row>
        <row r="687">
          <cell r="U687">
            <v>13.966115378327254</v>
          </cell>
        </row>
        <row r="688">
          <cell r="U688">
            <v>17.233374115173163</v>
          </cell>
        </row>
        <row r="689">
          <cell r="U689">
            <v>16.87348712275367</v>
          </cell>
        </row>
        <row r="690">
          <cell r="U690">
            <v>12.646083826285775</v>
          </cell>
        </row>
        <row r="691">
          <cell r="U691">
            <v>13.978810677555245</v>
          </cell>
        </row>
        <row r="692">
          <cell r="U692">
            <v>11.287695130004634</v>
          </cell>
        </row>
        <row r="693">
          <cell r="U693" t="e">
            <v>#VALUE!</v>
          </cell>
        </row>
        <row r="694">
          <cell r="U694">
            <v>12.466818378625545</v>
          </cell>
        </row>
        <row r="695">
          <cell r="U695">
            <v>9.861516082801794</v>
          </cell>
        </row>
        <row r="696">
          <cell r="U696">
            <v>21.08689176437052</v>
          </cell>
        </row>
        <row r="697">
          <cell r="U697">
            <v>12.083737505271475</v>
          </cell>
        </row>
        <row r="698">
          <cell r="U698" t="e">
            <v>#VALUE!</v>
          </cell>
        </row>
        <row r="699">
          <cell r="U699" t="e">
            <v>#VALUE!</v>
          </cell>
        </row>
        <row r="700">
          <cell r="U700">
            <v>8.821348801581404</v>
          </cell>
        </row>
        <row r="701">
          <cell r="U701">
            <v>15.248350992837748</v>
          </cell>
        </row>
        <row r="702">
          <cell r="U702" t="e">
            <v>#VALUE!</v>
          </cell>
        </row>
        <row r="703">
          <cell r="U703" t="e">
            <v>#VALUE!</v>
          </cell>
        </row>
        <row r="704">
          <cell r="U704">
            <v>7.572970737571537</v>
          </cell>
        </row>
        <row r="705">
          <cell r="U705">
            <v>15.284526086714003</v>
          </cell>
        </row>
        <row r="706">
          <cell r="U706" t="e">
            <v>#VALUE!</v>
          </cell>
        </row>
        <row r="707">
          <cell r="U707">
            <v>11.399934771503315</v>
          </cell>
        </row>
        <row r="708">
          <cell r="T708">
            <v>12.85606932840463</v>
          </cell>
        </row>
        <row r="709">
          <cell r="U709">
            <v>11.98466717533353</v>
          </cell>
        </row>
        <row r="710">
          <cell r="U710">
            <v>9.869134626707938</v>
          </cell>
        </row>
        <row r="711">
          <cell r="T711">
            <v>8.489414096781365</v>
          </cell>
        </row>
        <row r="718">
          <cell r="U718">
            <v>13.965119032156096</v>
          </cell>
        </row>
        <row r="719">
          <cell r="U719" t="e">
            <v>#VALUE!</v>
          </cell>
        </row>
        <row r="720">
          <cell r="U720" t="e">
            <v>#VALUE!</v>
          </cell>
        </row>
        <row r="721">
          <cell r="U721">
            <v>10.531960780160416</v>
          </cell>
        </row>
        <row r="722">
          <cell r="U722">
            <v>11.813745975201893</v>
          </cell>
        </row>
        <row r="723">
          <cell r="U723">
            <v>12.779663593269804</v>
          </cell>
        </row>
        <row r="724">
          <cell r="U724">
            <v>11.126572265232047</v>
          </cell>
        </row>
        <row r="725">
          <cell r="U725">
            <v>9.926197194051394</v>
          </cell>
        </row>
        <row r="726">
          <cell r="U726">
            <v>16.128478083142845</v>
          </cell>
        </row>
        <row r="727">
          <cell r="U727">
            <v>12.350201764841675</v>
          </cell>
        </row>
        <row r="728">
          <cell r="U728">
            <v>22.170470272491443</v>
          </cell>
        </row>
        <row r="729">
          <cell r="U729" t="e">
            <v>#VALUE!</v>
          </cell>
        </row>
        <row r="730">
          <cell r="U730">
            <v>12.308809872437903</v>
          </cell>
        </row>
        <row r="731">
          <cell r="U731">
            <v>13.569587774681256</v>
          </cell>
        </row>
        <row r="732">
          <cell r="U732">
            <v>14.18849049472235</v>
          </cell>
        </row>
        <row r="733">
          <cell r="U733">
            <v>8.469368280511253</v>
          </cell>
        </row>
        <row r="734">
          <cell r="U734" t="e">
            <v>#VALUE!</v>
          </cell>
        </row>
        <row r="735">
          <cell r="U735" t="e">
            <v>#VALUE!</v>
          </cell>
        </row>
        <row r="736">
          <cell r="U736">
            <v>8.43788476917666</v>
          </cell>
        </row>
        <row r="737">
          <cell r="U737">
            <v>12.101576019917548</v>
          </cell>
        </row>
        <row r="738">
          <cell r="U738" t="e">
            <v>#VALUE!</v>
          </cell>
        </row>
        <row r="739">
          <cell r="U739" t="e">
            <v>#VALUE!</v>
          </cell>
        </row>
        <row r="740">
          <cell r="U740">
            <v>6.318034259755698</v>
          </cell>
        </row>
        <row r="741">
          <cell r="U741">
            <v>14.409048746669418</v>
          </cell>
        </row>
        <row r="742">
          <cell r="U742" t="e">
            <v>#VALUE!</v>
          </cell>
        </row>
        <row r="743">
          <cell r="U743">
            <v>8.803320457739021</v>
          </cell>
        </row>
        <row r="744">
          <cell r="T744">
            <v>12.466216334135307</v>
          </cell>
        </row>
        <row r="745">
          <cell r="U745">
            <v>11.98466717533353</v>
          </cell>
        </row>
        <row r="746">
          <cell r="U746">
            <v>12.24219029074841</v>
          </cell>
        </row>
        <row r="747">
          <cell r="T747">
            <v>5.97233091394529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V31" sqref="V31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172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173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174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175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176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177</v>
      </c>
      <c r="H55" s="11" t="s">
        <v>178</v>
      </c>
    </row>
    <row r="56" s="11" customFormat="1" ht="18">
      <c r="H56" s="13" t="s">
        <v>179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180</v>
      </c>
    </row>
    <row r="60" s="11" customFormat="1" ht="9" customHeight="1"/>
    <row r="61" s="11" customFormat="1" ht="18">
      <c r="B61" s="13" t="s">
        <v>181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182</v>
      </c>
      <c r="C108" s="4"/>
      <c r="D108" s="4"/>
      <c r="E108" s="4"/>
    </row>
    <row r="109" spans="1:5" ht="17.25">
      <c r="A109" s="4"/>
      <c r="B109" s="1" t="s">
        <v>183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184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80312" r:id="rId2"/>
    <oleObject progId="Equation.3" shapeId="1680313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5"/>
  <dimension ref="A1:AG123"/>
  <sheetViews>
    <sheetView tabSelected="1" zoomScale="80" zoomScaleNormal="80" workbookViewId="0" topLeftCell="A1">
      <selection activeCell="T20" sqref="T20"/>
    </sheetView>
  </sheetViews>
  <sheetFormatPr defaultColWidth="9.140625" defaultRowHeight="15"/>
  <cols>
    <col min="1" max="1" width="14.140625" style="0" customWidth="1"/>
    <col min="2" max="2" width="2.421875" style="0" customWidth="1"/>
    <col min="3" max="3" width="11.421875" style="0" customWidth="1"/>
    <col min="4" max="5" width="12.7109375" style="0" customWidth="1"/>
    <col min="6" max="6" width="6.28125" style="0" customWidth="1"/>
    <col min="7" max="7" width="2.421875" style="0" customWidth="1"/>
    <col min="8" max="9" width="11.421875" style="0" customWidth="1"/>
    <col min="10" max="10" width="2.140625" style="0" customWidth="1"/>
    <col min="11" max="11" width="2.57421875" style="0" customWidth="1"/>
    <col min="12" max="13" width="8.28125" style="0" customWidth="1"/>
    <col min="14" max="15" width="10.28125" style="0" customWidth="1"/>
    <col min="16" max="16" width="4.00390625" style="0" customWidth="1"/>
    <col min="17" max="17" width="10.28125" style="0" customWidth="1"/>
    <col min="18" max="18" width="15.28125" style="0" customWidth="1"/>
    <col min="19" max="19" width="13.00390625" style="0" customWidth="1"/>
    <col min="20" max="20" width="10.28125" style="0" customWidth="1"/>
    <col min="21" max="21" width="10.140625" style="0" customWidth="1"/>
    <col min="22" max="22" width="8.28125" style="0" customWidth="1"/>
    <col min="23" max="23" width="11.421875" style="0" customWidth="1"/>
    <col min="24" max="24" width="12.8515625" style="0" customWidth="1"/>
    <col min="25" max="27" width="11.421875" style="0" customWidth="1"/>
    <col min="28" max="34" width="5.7109375" style="0" customWidth="1"/>
    <col min="35" max="16384" width="11.421875" style="0" customWidth="1"/>
  </cols>
  <sheetData>
    <row r="1" ht="19.5" thickBot="1">
      <c r="A1" s="35" t="s">
        <v>120</v>
      </c>
    </row>
    <row r="2" spans="17:24" ht="68.25" customHeight="1">
      <c r="Q2" s="36"/>
      <c r="R2" s="37" t="s">
        <v>121</v>
      </c>
      <c r="S2" s="38"/>
      <c r="T2" s="37" t="s">
        <v>122</v>
      </c>
      <c r="U2" s="38"/>
      <c r="V2" s="37" t="s">
        <v>123</v>
      </c>
      <c r="W2" s="39"/>
      <c r="X2" s="38"/>
    </row>
    <row r="3" spans="17:24" ht="51.75">
      <c r="Q3" s="36"/>
      <c r="R3" s="40" t="s">
        <v>124</v>
      </c>
      <c r="S3" s="40" t="s">
        <v>125</v>
      </c>
      <c r="T3" s="41">
        <v>1990</v>
      </c>
      <c r="U3" s="41">
        <v>2007</v>
      </c>
      <c r="V3" s="41">
        <v>1990</v>
      </c>
      <c r="W3" s="41">
        <v>2007</v>
      </c>
      <c r="X3" s="41" t="s">
        <v>126</v>
      </c>
    </row>
    <row r="4" spans="17:24" ht="16.5" customHeight="1">
      <c r="Q4" s="42" t="s">
        <v>127</v>
      </c>
      <c r="R4" s="43">
        <f>'[1]ODYSSEE data'!D422/('[1]ODYSSEE data'!D184*'[1]ODYSSEE data'!D219)*1000000</f>
        <v>37.8615842400847</v>
      </c>
      <c r="S4" s="43">
        <f>'[1]ODYSSEE data'!U422/('[1]ODYSSEE data'!U184*'[1]ODYSSEE data'!U219)*1000000</f>
        <v>21.564295285164054</v>
      </c>
      <c r="T4" s="44">
        <f>'[1]ODYSSEE data'!D454/('[1]ODYSSEE data'!D184*'[1]ODYSSEE data'!D219)*1000000</f>
        <v>2.4261188885454836</v>
      </c>
      <c r="U4" s="44">
        <f>'[1]ODYSSEE data'!U454/('[1]ODYSSEE data'!U184*'[1]ODYSSEE data'!U219)*1000000</f>
        <v>1.0428926476359648</v>
      </c>
      <c r="V4" s="44">
        <f>('[1]ODYSSEE data'!D422+'[1]ODYSSEE data'!D454)/('[1]ODYSSEE data'!D184*'[1]ODYSSEE data'!D219)*1000000</f>
        <v>40.28770312863019</v>
      </c>
      <c r="W4" s="44">
        <f>('[1]ODYSSEE data'!U422+'[1]ODYSSEE data'!U454)/('[1]ODYSSEE data'!U184*'[1]ODYSSEE data'!U219)*1000000</f>
        <v>22.607187932800016</v>
      </c>
      <c r="X4" s="45">
        <f>W4*'[1]ODYSSEE data'!U718/'[1]ODYSSEE data'!U682</f>
        <v>20.82887601622195</v>
      </c>
    </row>
    <row r="5" spans="2:24" ht="16.5" customHeight="1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2" t="s">
        <v>128</v>
      </c>
      <c r="R5" s="43" t="e">
        <f>'[1]ODYSSEE data'!D423/('[1]ODYSSEE data'!D185*'[1]ODYSSEE data'!D220)*1000000</f>
        <v>#VALUE!</v>
      </c>
      <c r="S5" s="43" t="e">
        <f>'[1]ODYSSEE data'!U423/('[1]ODYSSEE data'!U185*'[1]ODYSSEE data'!U220)*1000000</f>
        <v>#VALUE!</v>
      </c>
      <c r="T5" s="44" t="e">
        <f>'[1]ODYSSEE data'!D455/('[1]ODYSSEE data'!D185*'[1]ODYSSEE data'!D220)*1000000</f>
        <v>#VALUE!</v>
      </c>
      <c r="U5" s="44" t="e">
        <f>'[1]ODYSSEE data'!U455/('[1]ODYSSEE data'!U185*'[1]ODYSSEE data'!U220)*1000000</f>
        <v>#VALUE!</v>
      </c>
      <c r="V5" s="44" t="e">
        <f>('[1]ODYSSEE data'!D423+'[1]ODYSSEE data'!D455)/('[1]ODYSSEE data'!D185*'[1]ODYSSEE data'!D220)*1000000</f>
        <v>#VALUE!</v>
      </c>
      <c r="W5" s="44" t="e">
        <f>('[1]ODYSSEE data'!U423+'[1]ODYSSEE data'!U455)/('[1]ODYSSEE data'!U185*'[1]ODYSSEE data'!U220)*1000000</f>
        <v>#VALUE!</v>
      </c>
      <c r="X5" s="45" t="e">
        <f>W5*'[1]ODYSSEE data'!U719/'[1]ODYSSEE data'!U683</f>
        <v>#VALUE!</v>
      </c>
    </row>
    <row r="6" spans="2:24" ht="16.5" customHeight="1"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2" t="s">
        <v>129</v>
      </c>
      <c r="R6" s="43" t="e">
        <f>'[1]ODYSSEE data'!D424/('[1]ODYSSEE data'!D186*'[1]ODYSSEE data'!D221)*1000000</f>
        <v>#VALUE!</v>
      </c>
      <c r="S6" s="43">
        <f>'[1]ODYSSEE data'!U424/('[1]ODYSSEE data'!U186*'[1]ODYSSEE data'!U221)*1000000</f>
        <v>0</v>
      </c>
      <c r="T6" s="44">
        <f>'[1]ODYSSEE data'!D456/('[1]ODYSSEE data'!D186*'[1]ODYSSEE data'!D221)*1000000</f>
        <v>14.373015955237758</v>
      </c>
      <c r="U6" s="44" t="e">
        <f>'[1]ODYSSEE data'!U456/('[1]ODYSSEE data'!U186*'[1]ODYSSEE data'!U221)*1000000</f>
        <v>#VALUE!</v>
      </c>
      <c r="V6" s="44" t="e">
        <f>('[1]ODYSSEE data'!D424+'[1]ODYSSEE data'!D456)/('[1]ODYSSEE data'!D186*'[1]ODYSSEE data'!D221)*1000000</f>
        <v>#VALUE!</v>
      </c>
      <c r="W6" s="44" t="e">
        <f>('[1]ODYSSEE data'!U424+'[1]ODYSSEE data'!U456)/('[1]ODYSSEE data'!U186*'[1]ODYSSEE data'!U221)*1000000</f>
        <v>#VALUE!</v>
      </c>
      <c r="X6" s="45" t="e">
        <f>W6*'[1]ODYSSEE data'!U720/'[1]ODYSSEE data'!U684</f>
        <v>#VALUE!</v>
      </c>
    </row>
    <row r="7" spans="2:24" ht="16.5" customHeight="1">
      <c r="B7" s="46"/>
      <c r="C7" s="46"/>
      <c r="D7" s="46"/>
      <c r="E7" s="46"/>
      <c r="F7" s="46"/>
      <c r="G7" s="46"/>
      <c r="H7" s="46"/>
      <c r="I7" s="46"/>
      <c r="Q7" s="42" t="s">
        <v>130</v>
      </c>
      <c r="R7" s="43" t="e">
        <f>'[1]ODYSSEE data'!D425/('[1]ODYSSEE data'!D187*'[1]ODYSSEE data'!D222)*1000000</f>
        <v>#VALUE!</v>
      </c>
      <c r="S7" s="43">
        <f>'[1]ODYSSEE data'!U425/('[1]ODYSSEE data'!U187*'[1]ODYSSEE data'!U222)*1000000</f>
        <v>6.553079947575361</v>
      </c>
      <c r="T7" s="44" t="e">
        <f>'[1]ODYSSEE data'!D457/('[1]ODYSSEE data'!D187*'[1]ODYSSEE data'!D222)*1000000</f>
        <v>#VALUE!</v>
      </c>
      <c r="U7" s="44">
        <f>'[1]ODYSSEE data'!U457/('[1]ODYSSEE data'!U187*'[1]ODYSSEE data'!U222)*1000000</f>
        <v>1.0471893374585508</v>
      </c>
      <c r="V7" s="44" t="e">
        <f>('[1]ODYSSEE data'!D425+'[1]ODYSSEE data'!D457)/('[1]ODYSSEE data'!D187*'[1]ODYSSEE data'!D222)*1000000</f>
        <v>#VALUE!</v>
      </c>
      <c r="W7" s="44">
        <f>('[1]ODYSSEE data'!U425+'[1]ODYSSEE data'!U457)/('[1]ODYSSEE data'!U187*'[1]ODYSSEE data'!U222)*1000000</f>
        <v>7.600269285033912</v>
      </c>
      <c r="X7" s="45">
        <f>W7*'[1]ODYSSEE data'!U721/'[1]ODYSSEE data'!U685</f>
        <v>27.712397379466914</v>
      </c>
    </row>
    <row r="8" spans="10:24" ht="16.5" customHeight="1">
      <c r="J8" s="1"/>
      <c r="Q8" s="42" t="s">
        <v>131</v>
      </c>
      <c r="R8" s="43">
        <f>'[1]ODYSSEE data'!D426/('[1]ODYSSEE data'!D188*'[1]ODYSSEE data'!D223)*1000000</f>
        <v>95.06344796083351</v>
      </c>
      <c r="S8" s="43">
        <f>'[1]ODYSSEE data'!U426/('[1]ODYSSEE data'!U188*'[1]ODYSSEE data'!U223)*1000000</f>
        <v>20.21438010455921</v>
      </c>
      <c r="T8" s="44">
        <f>'[1]ODYSSEE data'!D458/('[1]ODYSSEE data'!D188*'[1]ODYSSEE data'!D223)*1000000</f>
        <v>10.798527612952826</v>
      </c>
      <c r="U8" s="44">
        <f>'[1]ODYSSEE data'!U458/('[1]ODYSSEE data'!U188*'[1]ODYSSEE data'!U223)*1000000</f>
        <v>11.247091189555961</v>
      </c>
      <c r="V8" s="44">
        <f>('[1]ODYSSEE data'!D426+'[1]ODYSSEE data'!D458)/('[1]ODYSSEE data'!D188*'[1]ODYSSEE data'!D223)*1000000</f>
        <v>105.86197557378634</v>
      </c>
      <c r="W8" s="44">
        <f>('[1]ODYSSEE data'!U426+'[1]ODYSSEE data'!U458)/('[1]ODYSSEE data'!U188*'[1]ODYSSEE data'!U223)*1000000</f>
        <v>31.461471294115174</v>
      </c>
      <c r="X8" s="45">
        <f>W8*'[1]ODYSSEE data'!U722/'[1]ODYSSEE data'!U686</f>
        <v>25.284423515035684</v>
      </c>
    </row>
    <row r="9" spans="10:24" ht="16.5" customHeight="1">
      <c r="J9" s="1"/>
      <c r="Q9" s="42" t="s">
        <v>132</v>
      </c>
      <c r="R9" s="43">
        <f>'[1]ODYSSEE data'!D427/('[1]ODYSSEE data'!D189*'[1]ODYSSEE data'!D224)*1000000</f>
        <v>22.18985046728972</v>
      </c>
      <c r="S9" s="43">
        <f>'[1]ODYSSEE data'!U427/('[1]ODYSSEE data'!U189*'[1]ODYSSEE data'!U224)*1000000</f>
        <v>11.21532159012832</v>
      </c>
      <c r="T9" s="44">
        <f>'[1]ODYSSEE data'!D459/('[1]ODYSSEE data'!D189*'[1]ODYSSEE data'!D224)*1000000</f>
        <v>8.24800102292596</v>
      </c>
      <c r="U9" s="44">
        <f>'[1]ODYSSEE data'!U459/('[1]ODYSSEE data'!U189*'[1]ODYSSEE data'!U224)*1000000</f>
        <v>3.1749314291454365</v>
      </c>
      <c r="V9" s="44">
        <f>('[1]ODYSSEE data'!D427+'[1]ODYSSEE data'!D459)/('[1]ODYSSEE data'!D189*'[1]ODYSSEE data'!D224)*1000000</f>
        <v>30.437851490215678</v>
      </c>
      <c r="W9" s="44">
        <f>('[1]ODYSSEE data'!U427+'[1]ODYSSEE data'!U459)/('[1]ODYSSEE data'!U189*'[1]ODYSSEE data'!U224)*1000000</f>
        <v>14.390253019273757</v>
      </c>
      <c r="X9" s="45">
        <f>W9*'[1]ODYSSEE data'!U723/'[1]ODYSSEE data'!U687</f>
        <v>13.167769821931689</v>
      </c>
    </row>
    <row r="10" spans="10:24" ht="12" customHeight="1">
      <c r="J10" s="1"/>
      <c r="Q10" s="42" t="s">
        <v>133</v>
      </c>
      <c r="R10" s="43" t="e">
        <f>'[1]ODYSSEE data'!D428/('[1]ODYSSEE data'!D190*'[1]ODYSSEE data'!D225)*1000000</f>
        <v>#VALUE!</v>
      </c>
      <c r="S10" s="43">
        <f>'[1]ODYSSEE data'!U428/('[1]ODYSSEE data'!U190*'[1]ODYSSEE data'!U225)*1000000</f>
        <v>3.757004465199807</v>
      </c>
      <c r="T10" s="44" t="e">
        <f>'[1]ODYSSEE data'!D460/('[1]ODYSSEE data'!D190*'[1]ODYSSEE data'!D225)*1000000</f>
        <v>#VALUE!</v>
      </c>
      <c r="U10" s="44">
        <f>'[1]ODYSSEE data'!U460/('[1]ODYSSEE data'!U190*'[1]ODYSSEE data'!U225)*1000000</f>
        <v>11.459387374780421</v>
      </c>
      <c r="V10" s="44" t="e">
        <f>('[1]ODYSSEE data'!D428+'[1]ODYSSEE data'!D460)/('[1]ODYSSEE data'!D190*'[1]ODYSSEE data'!D225)*1000000</f>
        <v>#VALUE!</v>
      </c>
      <c r="W10" s="44">
        <f>('[1]ODYSSEE data'!U428+'[1]ODYSSEE data'!U460)/('[1]ODYSSEE data'!U190*'[1]ODYSSEE data'!U225)*1000000</f>
        <v>15.21639183998023</v>
      </c>
      <c r="X10" s="45">
        <f>W10*'[1]ODYSSEE data'!U724/'[1]ODYSSEE data'!U688</f>
        <v>9.824325886046957</v>
      </c>
    </row>
    <row r="11" spans="10:24" ht="12" customHeight="1">
      <c r="J11" s="1"/>
      <c r="Q11" s="42" t="s">
        <v>134</v>
      </c>
      <c r="R11" s="43" t="e">
        <f>'[1]ODYSSEE data'!D429/('[1]ODYSSEE data'!D191*'[1]ODYSSEE data'!D226)*1000000</f>
        <v>#VALUE!</v>
      </c>
      <c r="S11" s="43">
        <f>'[1]ODYSSEE data'!U429/('[1]ODYSSEE data'!U191*'[1]ODYSSEE data'!U226)*1000000</f>
        <v>6.917805413448175</v>
      </c>
      <c r="T11" s="44" t="e">
        <f>'[1]ODYSSEE data'!D461/('[1]ODYSSEE data'!D191*'[1]ODYSSEE data'!D226)*1000000</f>
        <v>#VALUE!</v>
      </c>
      <c r="U11" s="44">
        <f>'[1]ODYSSEE data'!U461/('[1]ODYSSEE data'!U191*'[1]ODYSSEE data'!U226)*1000000</f>
        <v>8.436160389943002</v>
      </c>
      <c r="V11" s="44" t="e">
        <f>('[1]ODYSSEE data'!D429+'[1]ODYSSEE data'!D461)/('[1]ODYSSEE data'!D191*'[1]ODYSSEE data'!D226)*1000000</f>
        <v>#VALUE!</v>
      </c>
      <c r="W11" s="44">
        <f>('[1]ODYSSEE data'!U429+'[1]ODYSSEE data'!U461)/('[1]ODYSSEE data'!U191*'[1]ODYSSEE data'!U226)*1000000</f>
        <v>15.353965803391176</v>
      </c>
      <c r="X11" s="45">
        <f>W11*'[1]ODYSSEE data'!U725/'[1]ODYSSEE data'!U689</f>
        <v>9.03230560265545</v>
      </c>
    </row>
    <row r="12" spans="10:24" ht="12" customHeight="1">
      <c r="J12" s="1"/>
      <c r="Q12" s="42" t="s">
        <v>135</v>
      </c>
      <c r="R12" s="43">
        <f>'[1]ODYSSEE data'!D430/('[1]ODYSSEE data'!D192*'[1]ODYSSEE data'!D227)*1000000</f>
        <v>28.2247274673368</v>
      </c>
      <c r="S12" s="43">
        <f>'[1]ODYSSEE data'!U430/('[1]ODYSSEE data'!U192*'[1]ODYSSEE data'!U227)*1000000</f>
        <v>21.689878836839384</v>
      </c>
      <c r="T12" s="44">
        <f>'[1]ODYSSEE data'!D462/('[1]ODYSSEE data'!D192*'[1]ODYSSEE data'!D227)*1000000</f>
        <v>3.093158801392822</v>
      </c>
      <c r="U12" s="44">
        <f>'[1]ODYSSEE data'!U462/('[1]ODYSSEE data'!U192*'[1]ODYSSEE data'!U227)*1000000</f>
        <v>1.7988670266657998</v>
      </c>
      <c r="V12" s="44">
        <f>('[1]ODYSSEE data'!D430+'[1]ODYSSEE data'!D462)/('[1]ODYSSEE data'!D192*'[1]ODYSSEE data'!D227)*1000000</f>
        <v>31.31788626872962</v>
      </c>
      <c r="W12" s="44">
        <f>('[1]ODYSSEE data'!U430+'[1]ODYSSEE data'!U462)/('[1]ODYSSEE data'!U192*'[1]ODYSSEE data'!U227)*1000000</f>
        <v>23.488745863505184</v>
      </c>
      <c r="X12" s="45">
        <f>W12*'[1]ODYSSEE data'!U726/'[1]ODYSSEE data'!U690</f>
        <v>29.956920107758155</v>
      </c>
    </row>
    <row r="13" spans="10:24" ht="12" customHeight="1">
      <c r="J13" s="1"/>
      <c r="Q13" s="42" t="s">
        <v>136</v>
      </c>
      <c r="R13" s="43">
        <f>'[1]ODYSSEE data'!D431/('[1]ODYSSEE data'!D193*'[1]ODYSSEE data'!D228)*1000000</f>
        <v>49.13970695970697</v>
      </c>
      <c r="S13" s="43">
        <f>'[1]ODYSSEE data'!U431/('[1]ODYSSEE data'!U193*'[1]ODYSSEE data'!U228)*1000000</f>
        <v>27.85987332459182</v>
      </c>
      <c r="T13" s="44">
        <f>'[1]ODYSSEE data'!D463/('[1]ODYSSEE data'!D193*'[1]ODYSSEE data'!D228)*1000000</f>
        <v>6.045540875597634</v>
      </c>
      <c r="U13" s="44">
        <f>'[1]ODYSSEE data'!U463/('[1]ODYSSEE data'!U193*'[1]ODYSSEE data'!U228)*1000000</f>
        <v>4.530772072300987</v>
      </c>
      <c r="V13" s="44">
        <f>('[1]ODYSSEE data'!D431+'[1]ODYSSEE data'!D463)/('[1]ODYSSEE data'!D193*'[1]ODYSSEE data'!D228)*1000000</f>
        <v>55.1852478353046</v>
      </c>
      <c r="W13" s="44">
        <f>('[1]ODYSSEE data'!U431+'[1]ODYSSEE data'!U463)/('[1]ODYSSEE data'!U193*'[1]ODYSSEE data'!U228)*1000000</f>
        <v>32.39064539689281</v>
      </c>
      <c r="X13" s="45">
        <f>W13*'[1]ODYSSEE data'!U727/'[1]ODYSSEE data'!U691</f>
        <v>28.616955703346562</v>
      </c>
    </row>
    <row r="14" spans="10:24" ht="12" customHeight="1">
      <c r="J14" s="1"/>
      <c r="Q14" s="42" t="s">
        <v>137</v>
      </c>
      <c r="R14" s="43">
        <f>'[1]ODYSSEE data'!D432/('[1]ODYSSEE data'!D194*'[1]ODYSSEE data'!D229)*1000000</f>
        <v>17.9766</v>
      </c>
      <c r="S14" s="43">
        <f>'[1]ODYSSEE data'!U432/('[1]ODYSSEE data'!U194*'[1]ODYSSEE data'!U229)*1000000</f>
        <v>24.763137886184822</v>
      </c>
      <c r="T14" s="44">
        <f>'[1]ODYSSEE data'!D464/('[1]ODYSSEE data'!D194*'[1]ODYSSEE data'!D229)*1000000</f>
        <v>6.42119305762025</v>
      </c>
      <c r="U14" s="44">
        <f>'[1]ODYSSEE data'!U464/('[1]ODYSSEE data'!U194*'[1]ODYSSEE data'!U229)*1000000</f>
        <v>8.227053609090495</v>
      </c>
      <c r="V14" s="44">
        <f>('[1]ODYSSEE data'!D432+'[1]ODYSSEE data'!D464)/('[1]ODYSSEE data'!D194*'[1]ODYSSEE data'!D229)*1000000</f>
        <v>24.397793057620248</v>
      </c>
      <c r="W14" s="44">
        <f>('[1]ODYSSEE data'!U432+'[1]ODYSSEE data'!U464)/('[1]ODYSSEE data'!U194*'[1]ODYSSEE data'!U229)*1000000</f>
        <v>32.99019149527531</v>
      </c>
      <c r="X14" s="45">
        <f>W14*'[1]ODYSSEE data'!U728/'[1]ODYSSEE data'!U692</f>
        <v>64.79693608003222</v>
      </c>
    </row>
    <row r="15" spans="10:24" ht="15">
      <c r="J15" s="1"/>
      <c r="Q15" s="42" t="s">
        <v>138</v>
      </c>
      <c r="R15" s="43" t="e">
        <f>'[1]ODYSSEE data'!D433/('[1]ODYSSEE data'!D195*'[1]ODYSSEE data'!D230)*1000000</f>
        <v>#VALUE!</v>
      </c>
      <c r="S15" s="43">
        <f>'[1]ODYSSEE data'!U433/('[1]ODYSSEE data'!U195*'[1]ODYSSEE data'!U230)*1000000</f>
        <v>0</v>
      </c>
      <c r="T15" s="44" t="e">
        <f>'[1]ODYSSEE data'!D465/('[1]ODYSSEE data'!D195*'[1]ODYSSEE data'!D230)*1000000</f>
        <v>#VALUE!</v>
      </c>
      <c r="U15" s="44" t="e">
        <f>'[1]ODYSSEE data'!U465/('[1]ODYSSEE data'!U195*'[1]ODYSSEE data'!U230)*1000000</f>
        <v>#VALUE!</v>
      </c>
      <c r="V15" s="44" t="e">
        <f>('[1]ODYSSEE data'!D433+'[1]ODYSSEE data'!D465)/('[1]ODYSSEE data'!D195*'[1]ODYSSEE data'!D230)*1000000</f>
        <v>#VALUE!</v>
      </c>
      <c r="W15" s="44" t="e">
        <f>('[1]ODYSSEE data'!U433+'[1]ODYSSEE data'!U465)/('[1]ODYSSEE data'!U195*'[1]ODYSSEE data'!U230)*1000000</f>
        <v>#VALUE!</v>
      </c>
      <c r="X15" s="45" t="e">
        <f>W15*'[1]ODYSSEE data'!U729/'[1]ODYSSEE data'!U693</f>
        <v>#VALUE!</v>
      </c>
    </row>
    <row r="16" spans="10:24" ht="15">
      <c r="J16" s="1"/>
      <c r="Q16" s="42" t="s">
        <v>139</v>
      </c>
      <c r="R16" s="43">
        <f>'[1]ODYSSEE data'!D434/('[1]ODYSSEE data'!D196*'[1]ODYSSEE data'!D231)*1000000</f>
        <v>64.66546974681837</v>
      </c>
      <c r="S16" s="43">
        <f>'[1]ODYSSEE data'!U434/('[1]ODYSSEE data'!U196*'[1]ODYSSEE data'!U231)*1000000</f>
        <v>36.71493660533291</v>
      </c>
      <c r="T16" s="44">
        <f>'[1]ODYSSEE data'!D466/('[1]ODYSSEE data'!D196*'[1]ODYSSEE data'!D231)*1000000</f>
        <v>5.667609072655139</v>
      </c>
      <c r="U16" s="44">
        <f>'[1]ODYSSEE data'!U466/('[1]ODYSSEE data'!U196*'[1]ODYSSEE data'!U231)*1000000</f>
        <v>3.472359156254707</v>
      </c>
      <c r="V16" s="44">
        <f>('[1]ODYSSEE data'!D434+'[1]ODYSSEE data'!D466)/('[1]ODYSSEE data'!D196*'[1]ODYSSEE data'!D231)*1000000</f>
        <v>70.33307881947353</v>
      </c>
      <c r="W16" s="44">
        <f>('[1]ODYSSEE data'!U434+'[1]ODYSSEE data'!U466)/('[1]ODYSSEE data'!U196*'[1]ODYSSEE data'!U231)*1000000</f>
        <v>40.18729576158761</v>
      </c>
      <c r="X16" s="45">
        <f>W16*'[1]ODYSSEE data'!U730/'[1]ODYSSEE data'!U694</f>
        <v>39.677948919582086</v>
      </c>
    </row>
    <row r="17" spans="10:24" ht="15">
      <c r="J17" s="1"/>
      <c r="K17" s="1"/>
      <c r="L17" s="1"/>
      <c r="M17" s="1"/>
      <c r="N17" s="1"/>
      <c r="O17" s="1"/>
      <c r="P17" s="1"/>
      <c r="Q17" s="42" t="s">
        <v>140</v>
      </c>
      <c r="R17" s="43">
        <f>'[1]ODYSSEE data'!D435/('[1]ODYSSEE data'!D197*'[1]ODYSSEE data'!D232)*1000000</f>
        <v>24.856272824919444</v>
      </c>
      <c r="S17" s="43">
        <f>'[1]ODYSSEE data'!U435/('[1]ODYSSEE data'!U197*'[1]ODYSSEE data'!U232)*1000000</f>
        <v>21.600436387850262</v>
      </c>
      <c r="T17" s="44">
        <f>'[1]ODYSSEE data'!D467/('[1]ODYSSEE data'!D197*'[1]ODYSSEE data'!D232)*1000000</f>
        <v>0.42342711237247815</v>
      </c>
      <c r="U17" s="44">
        <f>'[1]ODYSSEE data'!U467/('[1]ODYSSEE data'!U197*'[1]ODYSSEE data'!U232)*1000000</f>
        <v>0.28656732499609955</v>
      </c>
      <c r="V17" s="44">
        <f>('[1]ODYSSEE data'!D435+'[1]ODYSSEE data'!D467)/('[1]ODYSSEE data'!D197*'[1]ODYSSEE data'!D232)*1000000</f>
        <v>25.27969993729192</v>
      </c>
      <c r="W17" s="44">
        <f>('[1]ODYSSEE data'!U435+'[1]ODYSSEE data'!U467)/('[1]ODYSSEE data'!U197*'[1]ODYSSEE data'!U232)*1000000</f>
        <v>21.887003712846365</v>
      </c>
      <c r="X17" s="45">
        <f>W17*'[1]ODYSSEE data'!U731/'[1]ODYSSEE data'!U695</f>
        <v>30.11683148032368</v>
      </c>
    </row>
    <row r="18" spans="17:24" ht="15">
      <c r="Q18" s="42" t="s">
        <v>141</v>
      </c>
      <c r="R18" s="43" t="e">
        <f>'[1]ODYSSEE data'!D436/('[1]ODYSSEE data'!D198*'[1]ODYSSEE data'!D233)*1000000</f>
        <v>#VALUE!</v>
      </c>
      <c r="S18" s="43">
        <f>'[1]ODYSSEE data'!U436/('[1]ODYSSEE data'!U198*'[1]ODYSSEE data'!U233)*1000000</f>
        <v>7.727043143285766</v>
      </c>
      <c r="T18" s="44" t="e">
        <f>'[1]ODYSSEE data'!D468/('[1]ODYSSEE data'!D198*'[1]ODYSSEE data'!D233)*1000000</f>
        <v>#VALUE!</v>
      </c>
      <c r="U18" s="44">
        <f>'[1]ODYSSEE data'!U468/('[1]ODYSSEE data'!U198*'[1]ODYSSEE data'!U233)*1000000</f>
        <v>0.8395019113354157</v>
      </c>
      <c r="V18" s="44" t="e">
        <f>('[1]ODYSSEE data'!D436+'[1]ODYSSEE data'!D468)/('[1]ODYSSEE data'!D198*'[1]ODYSSEE data'!D233)*1000000</f>
        <v>#VALUE!</v>
      </c>
      <c r="W18" s="44">
        <f>('[1]ODYSSEE data'!U436+'[1]ODYSSEE data'!U468)/('[1]ODYSSEE data'!U198*'[1]ODYSSEE data'!U233)*1000000</f>
        <v>8.566545054621182</v>
      </c>
      <c r="X18" s="45">
        <f>W18*'[1]ODYSSEE data'!U732/'[1]ODYSSEE data'!U696</f>
        <v>5.764071084457988</v>
      </c>
    </row>
    <row r="19" spans="17:24" ht="15">
      <c r="Q19" s="42" t="s">
        <v>142</v>
      </c>
      <c r="R19" s="43" t="e">
        <f>'[1]ODYSSEE data'!D437/('[1]ODYSSEE data'!D199*'[1]ODYSSEE data'!D234)*1000000</f>
        <v>#VALUE!</v>
      </c>
      <c r="S19" s="43">
        <f>'[1]ODYSSEE data'!U437/('[1]ODYSSEE data'!U199*'[1]ODYSSEE data'!U234)*1000000</f>
        <v>4.321400255268636</v>
      </c>
      <c r="T19" s="44" t="e">
        <f>'[1]ODYSSEE data'!D469/('[1]ODYSSEE data'!D199*'[1]ODYSSEE data'!D234)*1000000</f>
        <v>#VALUE!</v>
      </c>
      <c r="U19" s="47">
        <f>'[1]ODYSSEE data'!U469/('[1]ODYSSEE data'!U199*'[1]ODYSSEE data'!U234)*1000000</f>
        <v>0.16294085553657636</v>
      </c>
      <c r="V19" s="44" t="e">
        <f>('[1]ODYSSEE data'!D437+'[1]ODYSSEE data'!D469)/('[1]ODYSSEE data'!D199*'[1]ODYSSEE data'!D234)*1000000</f>
        <v>#VALUE!</v>
      </c>
      <c r="W19" s="44">
        <f>('[1]ODYSSEE data'!U437+'[1]ODYSSEE data'!U469)/('[1]ODYSSEE data'!U199*'[1]ODYSSEE data'!U234)*1000000</f>
        <v>4.484341110805212</v>
      </c>
      <c r="X19" s="45">
        <f>W19*'[1]ODYSSEE data'!U733/'[1]ODYSSEE data'!U697</f>
        <v>3.1430289135524387</v>
      </c>
    </row>
    <row r="20" spans="17:26" ht="15">
      <c r="Q20" s="42" t="s">
        <v>143</v>
      </c>
      <c r="R20" s="43" t="e">
        <f>'[1]ODYSSEE data'!D438/('[1]ODYSSEE data'!D200*'[1]ODYSSEE data'!D235)*1000000</f>
        <v>#VALUE!</v>
      </c>
      <c r="S20" s="43" t="e">
        <f>'[1]ODYSSEE data'!U438/('[1]ODYSSEE data'!U200*'[1]ODYSSEE data'!U235)*1000000</f>
        <v>#VALUE!</v>
      </c>
      <c r="T20" s="44" t="e">
        <f>'[1]ODYSSEE data'!D470/('[1]ODYSSEE data'!D200*'[1]ODYSSEE data'!D235)*1000000</f>
        <v>#VALUE!</v>
      </c>
      <c r="U20" s="44" t="e">
        <f>'[1]ODYSSEE data'!U470/('[1]ODYSSEE data'!U200*'[1]ODYSSEE data'!U235)*1000000</f>
        <v>#VALUE!</v>
      </c>
      <c r="V20" s="44" t="e">
        <f>('[1]ODYSSEE data'!D438+'[1]ODYSSEE data'!D470)/('[1]ODYSSEE data'!D200*'[1]ODYSSEE data'!D235)*1000000</f>
        <v>#VALUE!</v>
      </c>
      <c r="W20" s="44" t="e">
        <f>('[1]ODYSSEE data'!U438+'[1]ODYSSEE data'!U470)/('[1]ODYSSEE data'!U200*'[1]ODYSSEE data'!U235)*1000000</f>
        <v>#VALUE!</v>
      </c>
      <c r="X20" s="45" t="e">
        <f>W20*'[1]ODYSSEE data'!U734/'[1]ODYSSEE data'!U698</f>
        <v>#VALUE!</v>
      </c>
      <c r="Y20" s="1"/>
      <c r="Z20" s="1"/>
    </row>
    <row r="21" spans="17:24" ht="15">
      <c r="Q21" s="42" t="s">
        <v>144</v>
      </c>
      <c r="R21" s="43" t="e">
        <f>'[1]ODYSSEE data'!D439/('[1]ODYSSEE data'!D201*'[1]ODYSSEE data'!D236)*1000000</f>
        <v>#VALUE!</v>
      </c>
      <c r="S21" s="43" t="e">
        <f>'[1]ODYSSEE data'!U439/('[1]ODYSSEE data'!U201*'[1]ODYSSEE data'!U236)*1000000</f>
        <v>#VALUE!</v>
      </c>
      <c r="T21" s="44" t="e">
        <f>'[1]ODYSSEE data'!D471/('[1]ODYSSEE data'!D201*'[1]ODYSSEE data'!D236)*1000000</f>
        <v>#VALUE!</v>
      </c>
      <c r="U21" s="44" t="e">
        <f>'[1]ODYSSEE data'!U471/('[1]ODYSSEE data'!U201*'[1]ODYSSEE data'!U236)*1000000</f>
        <v>#VALUE!</v>
      </c>
      <c r="V21" s="44" t="e">
        <f>('[1]ODYSSEE data'!D439+'[1]ODYSSEE data'!D471)/('[1]ODYSSEE data'!D201*'[1]ODYSSEE data'!D236)*1000000</f>
        <v>#VALUE!</v>
      </c>
      <c r="W21" s="44" t="e">
        <f>('[1]ODYSSEE data'!U439+'[1]ODYSSEE data'!U471)/('[1]ODYSSEE data'!U201*'[1]ODYSSEE data'!U236)*1000000</f>
        <v>#VALUE!</v>
      </c>
      <c r="X21" s="45" t="e">
        <f>W21*'[1]ODYSSEE data'!U735/'[1]ODYSSEE data'!U699</f>
        <v>#VALUE!</v>
      </c>
    </row>
    <row r="22" spans="17:24" ht="15">
      <c r="Q22" s="42" t="s">
        <v>145</v>
      </c>
      <c r="R22" s="43">
        <f>'[1]ODYSSEE data'!D440/('[1]ODYSSEE data'!D202*'[1]ODYSSEE data'!D237)*1000000</f>
        <v>29.794707156930087</v>
      </c>
      <c r="S22" s="43">
        <f>'[1]ODYSSEE data'!U440/('[1]ODYSSEE data'!U202*'[1]ODYSSEE data'!U237)*1000000</f>
        <v>18.525413870459197</v>
      </c>
      <c r="T22" s="44">
        <f>'[1]ODYSSEE data'!D472/('[1]ODYSSEE data'!D202*'[1]ODYSSEE data'!D237)*1000000</f>
        <v>1.2049827402066045</v>
      </c>
      <c r="U22" s="44">
        <f>'[1]ODYSSEE data'!U472/('[1]ODYSSEE data'!U202*'[1]ODYSSEE data'!U237)*1000000</f>
        <v>1.1145734058501238</v>
      </c>
      <c r="V22" s="44">
        <f>('[1]ODYSSEE data'!D440+'[1]ODYSSEE data'!D472)/('[1]ODYSSEE data'!D202*'[1]ODYSSEE data'!D237)*1000000</f>
        <v>30.999689897136683</v>
      </c>
      <c r="W22" s="44">
        <f>('[1]ODYSSEE data'!U440+'[1]ODYSSEE data'!U472)/('[1]ODYSSEE data'!U202*'[1]ODYSSEE data'!U237)*1000000</f>
        <v>19.639987276309324</v>
      </c>
      <c r="X22" s="45">
        <f>W22*'[1]ODYSSEE data'!U736/'[1]ODYSSEE data'!U700</f>
        <v>18.78623702940816</v>
      </c>
    </row>
    <row r="23" spans="17:24" ht="15">
      <c r="Q23" s="42" t="s">
        <v>146</v>
      </c>
      <c r="R23" s="43">
        <f>'[1]ODYSSEE data'!D441/('[1]ODYSSEE data'!D203*'[1]ODYSSEE data'!D238)*1000000</f>
        <v>46.03869127516778</v>
      </c>
      <c r="S23" s="43">
        <f>'[1]ODYSSEE data'!U441/('[1]ODYSSEE data'!U203*'[1]ODYSSEE data'!U238)*1000000</f>
        <v>29.493444847588904</v>
      </c>
      <c r="T23" s="44">
        <f>'[1]ODYSSEE data'!D473/('[1]ODYSSEE data'!D203*'[1]ODYSSEE data'!D238)*1000000</f>
        <v>5.680059018517017</v>
      </c>
      <c r="U23" s="44">
        <f>'[1]ODYSSEE data'!U473/('[1]ODYSSEE data'!U203*'[1]ODYSSEE data'!U238)*1000000</f>
        <v>3.440681711494742</v>
      </c>
      <c r="V23" s="44">
        <f>('[1]ODYSSEE data'!D441+'[1]ODYSSEE data'!D473)/('[1]ODYSSEE data'!D203*'[1]ODYSSEE data'!D238)*1000000</f>
        <v>51.7187502936848</v>
      </c>
      <c r="W23" s="44">
        <f>('[1]ODYSSEE data'!U441+'[1]ODYSSEE data'!U473)/('[1]ODYSSEE data'!U203*'[1]ODYSSEE data'!U238)*1000000</f>
        <v>32.934126559083644</v>
      </c>
      <c r="X23" s="45">
        <f>W23*'[1]ODYSSEE data'!U737/'[1]ODYSSEE data'!U701</f>
        <v>26.13756965533782</v>
      </c>
    </row>
    <row r="24" spans="17:24" ht="15">
      <c r="Q24" s="42" t="s">
        <v>147</v>
      </c>
      <c r="R24" s="43" t="e">
        <f>'[1]ODYSSEE data'!D442/('[1]ODYSSEE data'!D204*'[1]ODYSSEE data'!D239)*1000000</f>
        <v>#VALUE!</v>
      </c>
      <c r="S24" s="43">
        <f>'[1]ODYSSEE data'!U442/('[1]ODYSSEE data'!U204*'[1]ODYSSEE data'!U239)*1000000</f>
        <v>0</v>
      </c>
      <c r="T24" s="44">
        <f>'[1]ODYSSEE data'!D474/('[1]ODYSSEE data'!D204*'[1]ODYSSEE data'!D239)*1000000</f>
        <v>1.1752401192551114</v>
      </c>
      <c r="U24" s="44" t="e">
        <f>'[1]ODYSSEE data'!U474/('[1]ODYSSEE data'!U204*'[1]ODYSSEE data'!U239)*1000000</f>
        <v>#VALUE!</v>
      </c>
      <c r="V24" s="44" t="e">
        <f>('[1]ODYSSEE data'!D442+'[1]ODYSSEE data'!D474)/('[1]ODYSSEE data'!D204*'[1]ODYSSEE data'!D239)*1000000</f>
        <v>#VALUE!</v>
      </c>
      <c r="W24" s="44" t="e">
        <f>('[1]ODYSSEE data'!U442+'[1]ODYSSEE data'!U474)/('[1]ODYSSEE data'!U204*'[1]ODYSSEE data'!U239)*1000000</f>
        <v>#VALUE!</v>
      </c>
      <c r="X24" s="45" t="e">
        <f>W24*'[1]ODYSSEE data'!U738/'[1]ODYSSEE data'!U702</f>
        <v>#VALUE!</v>
      </c>
    </row>
    <row r="25" spans="17:24" ht="15">
      <c r="Q25" s="42" t="s">
        <v>148</v>
      </c>
      <c r="R25" s="43" t="e">
        <f>'[1]ODYSSEE data'!D443/('[1]ODYSSEE data'!D205*'[1]ODYSSEE data'!D240)*1000000</f>
        <v>#VALUE!</v>
      </c>
      <c r="S25" s="43" t="e">
        <f>'[1]ODYSSEE data'!U443/('[1]ODYSSEE data'!U205*'[1]ODYSSEE data'!U240)*1000000</f>
        <v>#VALUE!</v>
      </c>
      <c r="T25" s="44" t="e">
        <f>'[1]ODYSSEE data'!D475/('[1]ODYSSEE data'!D205*'[1]ODYSSEE data'!D240)*1000000</f>
        <v>#VALUE!</v>
      </c>
      <c r="U25" s="44" t="e">
        <f>'[1]ODYSSEE data'!U475/('[1]ODYSSEE data'!U205*'[1]ODYSSEE data'!U240)*1000000</f>
        <v>#VALUE!</v>
      </c>
      <c r="V25" s="44" t="e">
        <f>('[1]ODYSSEE data'!D443+'[1]ODYSSEE data'!D475)/('[1]ODYSSEE data'!D205*'[1]ODYSSEE data'!D240)*1000000</f>
        <v>#VALUE!</v>
      </c>
      <c r="W25" s="44" t="e">
        <f>('[1]ODYSSEE data'!U443+'[1]ODYSSEE data'!U475)/('[1]ODYSSEE data'!U205*'[1]ODYSSEE data'!U240)*1000000</f>
        <v>#VALUE!</v>
      </c>
      <c r="X25" s="45" t="e">
        <f>W25*'[1]ODYSSEE data'!U739/'[1]ODYSSEE data'!U703</f>
        <v>#VALUE!</v>
      </c>
    </row>
    <row r="26" spans="17:24" ht="15">
      <c r="Q26" s="42" t="s">
        <v>149</v>
      </c>
      <c r="R26" s="43">
        <f>'[1]ODYSSEE data'!D444/('[1]ODYSSEE data'!D206*'[1]ODYSSEE data'!D241)*1000000</f>
        <v>15.452115555555556</v>
      </c>
      <c r="S26" s="43">
        <f>'[1]ODYSSEE data'!U444/('[1]ODYSSEE data'!U206*'[1]ODYSSEE data'!U241)*1000000</f>
        <v>11.046733637747446</v>
      </c>
      <c r="T26" s="44">
        <f>'[1]ODYSSEE data'!D476/('[1]ODYSSEE data'!D206*'[1]ODYSSEE data'!D241)*1000000</f>
        <v>0.2999827146367856</v>
      </c>
      <c r="U26" s="44">
        <f>'[1]ODYSSEE data'!U476/('[1]ODYSSEE data'!U206*'[1]ODYSSEE data'!U241)*1000000</f>
        <v>0.6237027717748604</v>
      </c>
      <c r="V26" s="44">
        <f>('[1]ODYSSEE data'!D444+'[1]ODYSSEE data'!D476)/('[1]ODYSSEE data'!D206*'[1]ODYSSEE data'!D241)*1000000</f>
        <v>15.752098270192342</v>
      </c>
      <c r="W26" s="44">
        <f>('[1]ODYSSEE data'!U444+'[1]ODYSSEE data'!U476)/('[1]ODYSSEE data'!U206*'[1]ODYSSEE data'!U241)*1000000</f>
        <v>11.670436409522306</v>
      </c>
      <c r="X26" s="45">
        <f>W26*'[1]ODYSSEE data'!U740/'[1]ODYSSEE data'!U704</f>
        <v>9.7364983461308</v>
      </c>
    </row>
    <row r="27" spans="1:24" ht="15">
      <c r="A27" s="48"/>
      <c r="Q27" s="42" t="s">
        <v>150</v>
      </c>
      <c r="R27" s="43" t="e">
        <f>'[1]ODYSSEE data'!D445/('[1]ODYSSEE data'!D207*'[1]ODYSSEE data'!D242)*1000000</f>
        <v>#VALUE!</v>
      </c>
      <c r="S27" s="43">
        <f>'[1]ODYSSEE data'!U445/('[1]ODYSSEE data'!U207*'[1]ODYSSEE data'!U242)*1000000</f>
        <v>0</v>
      </c>
      <c r="T27" s="44" t="e">
        <f>'[1]ODYSSEE data'!D477/('[1]ODYSSEE data'!D207*'[1]ODYSSEE data'!D242)*1000000</f>
        <v>#VALUE!</v>
      </c>
      <c r="U27" s="44">
        <f>'[1]ODYSSEE data'!U477/('[1]ODYSSEE data'!U207*'[1]ODYSSEE data'!U242)*1000000</f>
        <v>1.6135731872698558</v>
      </c>
      <c r="V27" s="44" t="e">
        <f>('[1]ODYSSEE data'!D445+'[1]ODYSSEE data'!D477)/('[1]ODYSSEE data'!D207*'[1]ODYSSEE data'!D242)*1000000</f>
        <v>#VALUE!</v>
      </c>
      <c r="W27" s="44">
        <f>('[1]ODYSSEE data'!U445+'[1]ODYSSEE data'!U477)/('[1]ODYSSEE data'!U207*'[1]ODYSSEE data'!U242)*1000000</f>
        <v>1.6135731872698558</v>
      </c>
      <c r="X27" s="45">
        <f>W27*'[1]ODYSSEE data'!U741/'[1]ODYSSEE data'!U705</f>
        <v>1.5211498596544701</v>
      </c>
    </row>
    <row r="28" spans="17:24" ht="15">
      <c r="Q28" s="42" t="s">
        <v>151</v>
      </c>
      <c r="R28" s="43" t="e">
        <f>'[1]ODYSSEE data'!D446/('[1]ODYSSEE data'!D208*'[1]ODYSSEE data'!D243)*1000000</f>
        <v>#VALUE!</v>
      </c>
      <c r="S28" s="43" t="e">
        <f>'[1]ODYSSEE data'!U446/('[1]ODYSSEE data'!U208*'[1]ODYSSEE data'!U243)*1000000</f>
        <v>#VALUE!</v>
      </c>
      <c r="T28" s="44" t="e">
        <f>'[1]ODYSSEE data'!D478/('[1]ODYSSEE data'!D208*'[1]ODYSSEE data'!D243)*1000000</f>
        <v>#VALUE!</v>
      </c>
      <c r="U28" s="44" t="e">
        <f>'[1]ODYSSEE data'!U478/('[1]ODYSSEE data'!U208*'[1]ODYSSEE data'!U243)*1000000</f>
        <v>#VALUE!</v>
      </c>
      <c r="V28" s="44" t="e">
        <f>('[1]ODYSSEE data'!D446+'[1]ODYSSEE data'!D478)/('[1]ODYSSEE data'!D208*'[1]ODYSSEE data'!D243)*1000000</f>
        <v>#VALUE!</v>
      </c>
      <c r="W28" s="44" t="e">
        <f>('[1]ODYSSEE data'!U446+'[1]ODYSSEE data'!U478)/('[1]ODYSSEE data'!U208*'[1]ODYSSEE data'!U243)*1000000</f>
        <v>#VALUE!</v>
      </c>
      <c r="X28" s="45" t="e">
        <f>W28*'[1]ODYSSEE data'!U742/'[1]ODYSSEE data'!U706</f>
        <v>#VALUE!</v>
      </c>
    </row>
    <row r="29" spans="2:24" ht="15">
      <c r="B29" s="49"/>
      <c r="Q29" s="42" t="s">
        <v>152</v>
      </c>
      <c r="R29" s="43">
        <f>'[1]ODYSSEE data'!D447/('[1]ODYSSEE data'!D209*'[1]ODYSSEE data'!D244)*1000000</f>
        <v>13.773232218446978</v>
      </c>
      <c r="S29" s="43">
        <f>'[1]ODYSSEE data'!U447/('[1]ODYSSEE data'!U209*'[1]ODYSSEE data'!U244)*1000000</f>
        <v>2.4376095617962976</v>
      </c>
      <c r="T29" s="44">
        <f>'[1]ODYSSEE data'!D479/('[1]ODYSSEE data'!D209*'[1]ODYSSEE data'!D244)*1000000</f>
        <v>2.8020348257398022</v>
      </c>
      <c r="U29" s="44">
        <f>'[1]ODYSSEE data'!U479/('[1]ODYSSEE data'!U209*'[1]ODYSSEE data'!U244)*1000000</f>
        <v>2.560802084996517</v>
      </c>
      <c r="V29" s="44">
        <f>('[1]ODYSSEE data'!D447+'[1]ODYSSEE data'!D479)/('[1]ODYSSEE data'!D209*'[1]ODYSSEE data'!D244)*1000000</f>
        <v>16.575267044186777</v>
      </c>
      <c r="W29" s="44">
        <f>('[1]ODYSSEE data'!U447+'[1]ODYSSEE data'!U479)/('[1]ODYSSEE data'!U209*'[1]ODYSSEE data'!U244)*1000000</f>
        <v>4.998411646792815</v>
      </c>
      <c r="X29" s="45">
        <f>W29*'[1]ODYSSEE data'!U743/'[1]ODYSSEE data'!U707</f>
        <v>3.859900989644832</v>
      </c>
    </row>
    <row r="30" spans="2:24" ht="15">
      <c r="B30" s="1"/>
      <c r="C30" s="1"/>
      <c r="D30" s="1"/>
      <c r="E30" s="1"/>
      <c r="F30" s="1"/>
      <c r="G30" s="1"/>
      <c r="H30" s="1"/>
      <c r="I30" s="1"/>
      <c r="J30" s="1"/>
      <c r="K30" s="1"/>
      <c r="Q30" s="42" t="s">
        <v>153</v>
      </c>
      <c r="R30" s="43">
        <f>'[1]ODYSSEE data'!D448/('[1]ODYSSEE data'!D210*'[1]ODYSSEE data'!D245)*1000000</f>
        <v>33.844553544296836</v>
      </c>
      <c r="S30" s="43">
        <f>'[1]ODYSSEE data'!T448/('[1]ODYSSEE data'!T210*'[1]ODYSSEE data'!T245)*1000000</f>
        <v>29.096563135461977</v>
      </c>
      <c r="T30" s="44">
        <f>'[1]ODYSSEE data'!D480/('[1]ODYSSEE data'!D210*'[1]ODYSSEE data'!D245)*1000000</f>
        <v>5.156397461496922</v>
      </c>
      <c r="U30" s="44">
        <f>'[1]ODYSSEE data'!T480/('[1]ODYSSEE data'!T210*'[1]ODYSSEE data'!T245)*1000000</f>
        <v>3.5863711095661692</v>
      </c>
      <c r="V30" s="44">
        <f>('[1]ODYSSEE data'!D448+'[1]ODYSSEE data'!D480)/('[1]ODYSSEE data'!D210*'[1]ODYSSEE data'!D245)*1000000</f>
        <v>39.00095100579376</v>
      </c>
      <c r="W30" s="44">
        <f>('[1]ODYSSEE data'!T448+'[1]ODYSSEE data'!T480)/('[1]ODYSSEE data'!T210*'[1]ODYSSEE data'!T245)*1000000</f>
        <v>32.68293424502815</v>
      </c>
      <c r="X30" s="45">
        <f>W30*'[1]ODYSSEE data'!T744/'[1]ODYSSEE data'!T708</f>
        <v>31.69184284286995</v>
      </c>
    </row>
    <row r="31" spans="2:25" ht="15">
      <c r="B31" s="1"/>
      <c r="C31" s="1"/>
      <c r="D31" s="1"/>
      <c r="E31" s="1"/>
      <c r="F31" s="1"/>
      <c r="G31" s="1"/>
      <c r="H31" s="1"/>
      <c r="I31" s="1"/>
      <c r="J31" s="1"/>
      <c r="K31" s="1"/>
      <c r="Q31" s="42" t="s">
        <v>154</v>
      </c>
      <c r="R31" s="43">
        <f>'[1]ODYSSEE data'!D449/('[1]ODYSSEE data'!D211*'[1]ODYSSEE data'!D246)*1000000</f>
        <v>32.248117874757575</v>
      </c>
      <c r="S31" s="43">
        <f>'[1]ODYSSEE data'!U449/('[1]ODYSSEE data'!U211*'[1]ODYSSEE data'!U246)*1000000</f>
        <v>21.338042490769457</v>
      </c>
      <c r="T31" s="44">
        <f>'[1]ODYSSEE data'!D481/('[1]ODYSSEE data'!D211*'[1]ODYSSEE data'!D246)*1000000</f>
        <v>6.177521164306995</v>
      </c>
      <c r="U31" s="44">
        <f>'[1]ODYSSEE data'!U481/('[1]ODYSSEE data'!U211*'[1]ODYSSEE data'!U246)*1000000</f>
        <v>4.379914395308847</v>
      </c>
      <c r="V31" s="44">
        <f>('[1]ODYSSEE data'!D449+'[1]ODYSSEE data'!D481)/('[1]ODYSSEE data'!D211*'[1]ODYSSEE data'!D246)*1000000</f>
        <v>38.42563903906457</v>
      </c>
      <c r="W31" s="44">
        <f>('[1]ODYSSEE data'!U449+'[1]ODYSSEE data'!U481)/('[1]ODYSSEE data'!U211*'[1]ODYSSEE data'!U246)*1000000</f>
        <v>25.717956886078305</v>
      </c>
      <c r="X31" s="45">
        <f>W31*'[1]ODYSSEE data'!U745/'[1]ODYSSEE data'!U709</f>
        <v>25.71795688607831</v>
      </c>
      <c r="Y31">
        <f>((W31/V31)^(1/17))-1</f>
        <v>-0.023342970388978146</v>
      </c>
    </row>
    <row r="32" spans="1:24" ht="15">
      <c r="A32" s="1"/>
      <c r="B32" s="1"/>
      <c r="C32" s="1"/>
      <c r="D32" s="1"/>
      <c r="E32" s="1"/>
      <c r="F32" s="1"/>
      <c r="G32" s="1"/>
      <c r="H32" s="1"/>
      <c r="I32" s="1"/>
      <c r="K32" s="1"/>
      <c r="Q32" s="42" t="s">
        <v>155</v>
      </c>
      <c r="R32" s="43">
        <f>'[1]ODYSSEE data'!D450/('[1]ODYSSEE data'!D212*'[1]ODYSSEE data'!D247)*1000000</f>
        <v>13.575957142857142</v>
      </c>
      <c r="S32" s="50">
        <f>'[1]ODYSSEE data'!T450/('[1]ODYSSEE data'!T212*'[1]ODYSSEE data'!T247)*1000000</f>
        <v>18.318131018659354</v>
      </c>
      <c r="T32" s="47">
        <f>'[1]ODYSSEE data'!D482/('[1]ODYSSEE data'!D212*'[1]ODYSSEE data'!D247)*1000000</f>
        <v>0</v>
      </c>
      <c r="U32" s="51">
        <f>'[1]ODYSSEE data'!T482/('[1]ODYSSEE data'!T212*'[1]ODYSSEE data'!T247)*1000000</f>
        <v>0</v>
      </c>
      <c r="V32" s="47">
        <f>('[1]ODYSSEE data'!D450+'[1]ODYSSEE data'!D482)/('[1]ODYSSEE data'!D212*'[1]ODYSSEE data'!D247)*1000000</f>
        <v>13.575957142857142</v>
      </c>
      <c r="W32" s="47">
        <f>('[1]ODYSSEE data'!U450+'[1]ODYSSEE data'!U482)/('[1]ODYSSEE data'!U212*'[1]ODYSSEE data'!U247)*1000000</f>
        <v>0</v>
      </c>
      <c r="X32" s="52">
        <f>W32*'[1]ODYSSEE data'!U746/'[1]ODYSSEE data'!U710</f>
        <v>0</v>
      </c>
    </row>
    <row r="33" spans="2:24" ht="15">
      <c r="B33" s="53"/>
      <c r="C33" s="54" t="s">
        <v>156</v>
      </c>
      <c r="D33" s="54"/>
      <c r="E33" s="54"/>
      <c r="F33" s="54"/>
      <c r="G33" s="55"/>
      <c r="H33" s="54" t="s">
        <v>157</v>
      </c>
      <c r="I33" s="54"/>
      <c r="J33" s="54"/>
      <c r="K33" s="54"/>
      <c r="Q33" s="42" t="s">
        <v>158</v>
      </c>
      <c r="R33" s="43" t="e">
        <f>'[1]ODYSSEE data'!D451/('[1]ODYSSEE data'!D213*'[1]ODYSSEE data'!D248)*1000000</f>
        <v>#VALUE!</v>
      </c>
      <c r="S33" s="56">
        <f>'[1]ODYSSEE data'!T451/('[1]ODYSSEE data'!T213*'[1]ODYSSEE data'!T248)*1000000</f>
        <v>2.76578073089701</v>
      </c>
      <c r="T33" s="47">
        <f>'[1]ODYSSEE data'!D483/('[1]ODYSSEE data'!D213*'[1]ODYSSEE data'!D248)*1000000</f>
        <v>0.18693737589745818</v>
      </c>
      <c r="U33" s="47">
        <f>'[1]ODYSSEE data'!T483/('[1]ODYSSEE data'!T213*'[1]ODYSSEE data'!T248)*1000000</f>
        <v>0.18508826490921515</v>
      </c>
      <c r="V33" s="44" t="e">
        <f>('[1]ODYSSEE data'!D451+'[1]ODYSSEE data'!D483)/('[1]ODYSSEE data'!D213*'[1]ODYSSEE data'!D248)*1000000</f>
        <v>#VALUE!</v>
      </c>
      <c r="W33" s="44">
        <f>('[1]ODYSSEE data'!T451+'[1]ODYSSEE data'!T483)/('[1]ODYSSEE data'!T213*'[1]ODYSSEE data'!T248)*1000000</f>
        <v>2.9508689958062253</v>
      </c>
      <c r="X33" s="45">
        <f>W33*'[1]ODYSSEE data'!T747/'[1]ODYSSEE data'!T711</f>
        <v>2.0759461048481453</v>
      </c>
    </row>
    <row r="34" spans="2:11" ht="15.75" thickBot="1">
      <c r="B34" s="54"/>
      <c r="C34" s="54"/>
      <c r="D34" s="54"/>
      <c r="E34" s="54"/>
      <c r="F34" s="54"/>
      <c r="G34" s="57"/>
      <c r="H34" s="54"/>
      <c r="I34" s="54"/>
      <c r="J34" s="54"/>
      <c r="K34" s="54"/>
    </row>
    <row r="35" spans="2:11" ht="15.75" thickBot="1">
      <c r="B35" s="58"/>
      <c r="C35" s="54" t="s">
        <v>159</v>
      </c>
      <c r="D35" s="54"/>
      <c r="E35" s="54"/>
      <c r="F35" s="54"/>
      <c r="G35" s="54"/>
      <c r="H35" s="54"/>
      <c r="I35" s="54"/>
      <c r="J35" s="54"/>
      <c r="K35" s="54"/>
    </row>
    <row r="36" spans="2:11" ht="15">
      <c r="B36" s="57"/>
      <c r="C36" s="54"/>
      <c r="D36" s="54"/>
      <c r="E36" s="54"/>
      <c r="F36" s="54"/>
      <c r="G36" s="54"/>
      <c r="H36" s="54"/>
      <c r="I36" s="54"/>
      <c r="J36" s="54"/>
      <c r="K36" s="54"/>
    </row>
    <row r="37" spans="2:27" ht="15">
      <c r="B37" s="59"/>
      <c r="C37" s="54" t="s">
        <v>160</v>
      </c>
      <c r="D37" s="54"/>
      <c r="E37" s="54"/>
      <c r="F37" s="54"/>
      <c r="G37" s="54"/>
      <c r="H37" s="54"/>
      <c r="I37" s="54"/>
      <c r="J37" s="54"/>
      <c r="K37" s="54"/>
      <c r="AA37" t="s">
        <v>161</v>
      </c>
    </row>
    <row r="38" spans="1:11" ht="15">
      <c r="A38" s="1"/>
      <c r="B38" s="1"/>
      <c r="C38" s="1"/>
      <c r="D38" s="1"/>
      <c r="E38" s="1"/>
      <c r="F38" s="1"/>
      <c r="G38" s="1"/>
      <c r="H38" s="1"/>
      <c r="I38" s="1"/>
      <c r="K38" s="1"/>
    </row>
    <row r="39" spans="2:31" ht="15">
      <c r="B39" s="1"/>
      <c r="C39" s="1"/>
      <c r="D39" s="1"/>
      <c r="E39" s="1"/>
      <c r="F39" s="1"/>
      <c r="G39" s="1"/>
      <c r="H39" s="1"/>
      <c r="I39" s="1"/>
      <c r="J39" s="1"/>
      <c r="K39" s="1"/>
      <c r="AA39" s="60">
        <v>1990</v>
      </c>
      <c r="AB39" s="60" t="s">
        <v>162</v>
      </c>
      <c r="AC39" s="61"/>
      <c r="AD39" s="62"/>
      <c r="AE39" s="60"/>
    </row>
    <row r="40" spans="2:32" ht="15">
      <c r="B40" s="49"/>
      <c r="H40" s="1"/>
      <c r="I40" s="1"/>
      <c r="J40" s="1"/>
      <c r="K40" s="1"/>
      <c r="AA40" s="63">
        <v>2007</v>
      </c>
      <c r="AB40" s="63"/>
      <c r="AC40" s="64">
        <f>S33</f>
        <v>2.76578073089701</v>
      </c>
      <c r="AD40" s="62">
        <f>U33</f>
        <v>0.18508826490921515</v>
      </c>
      <c r="AE40" s="60"/>
      <c r="AF40" s="65">
        <f>AC40+AD40</f>
        <v>2.950868995806225</v>
      </c>
    </row>
    <row r="41" spans="2:31" ht="15">
      <c r="B41" s="49"/>
      <c r="AA41" s="60" t="s">
        <v>163</v>
      </c>
      <c r="AB41" s="60"/>
      <c r="AC41" s="62"/>
      <c r="AD41" s="61"/>
      <c r="AE41" s="62">
        <f>X33</f>
        <v>2.0759461048481453</v>
      </c>
    </row>
    <row r="42" spans="20:32" s="36" customFormat="1" ht="28.5" customHeight="1">
      <c r="T42" s="66"/>
      <c r="U42" s="66"/>
      <c r="V42" s="66" t="s">
        <v>164</v>
      </c>
      <c r="W42" s="66" t="s">
        <v>165</v>
      </c>
      <c r="X42" s="66" t="s">
        <v>166</v>
      </c>
      <c r="AA42"/>
      <c r="AB42"/>
      <c r="AC42"/>
      <c r="AD42"/>
      <c r="AE42"/>
      <c r="AF42"/>
    </row>
    <row r="43" spans="20:32" s="36" customFormat="1" ht="54.75" customHeight="1">
      <c r="T43" s="67">
        <v>1990</v>
      </c>
      <c r="U43" s="67" t="s">
        <v>127</v>
      </c>
      <c r="V43" s="64">
        <f>R4</f>
        <v>37.8615842400847</v>
      </c>
      <c r="W43" s="68">
        <f>T4</f>
        <v>2.4261188885454836</v>
      </c>
      <c r="X43" s="66"/>
      <c r="AA43" s="60">
        <v>1990</v>
      </c>
      <c r="AB43" s="60" t="s">
        <v>142</v>
      </c>
      <c r="AC43" s="61"/>
      <c r="AD43" s="62"/>
      <c r="AE43" s="60"/>
      <c r="AF43"/>
    </row>
    <row r="44" spans="12:32" ht="15">
      <c r="L44" s="49"/>
      <c r="M44" s="49"/>
      <c r="N44" s="49"/>
      <c r="T44" s="69">
        <v>2007</v>
      </c>
      <c r="U44" s="69"/>
      <c r="V44" s="64">
        <f>S4</f>
        <v>21.564295285164054</v>
      </c>
      <c r="W44" s="68">
        <f>U4</f>
        <v>1.0428926476359648</v>
      </c>
      <c r="X44" s="68"/>
      <c r="AA44" s="63">
        <v>2007</v>
      </c>
      <c r="AB44" s="63"/>
      <c r="AC44" s="61">
        <v>4.321400255268636</v>
      </c>
      <c r="AD44" s="62">
        <v>0.16294085553657636</v>
      </c>
      <c r="AE44" s="60"/>
      <c r="AF44" s="65">
        <f>AC44+AD44</f>
        <v>4.484341110805213</v>
      </c>
    </row>
    <row r="45" spans="13:31" ht="15">
      <c r="M45" s="49"/>
      <c r="T45" s="67" t="s">
        <v>163</v>
      </c>
      <c r="U45" s="67"/>
      <c r="V45" s="67"/>
      <c r="W45" s="67"/>
      <c r="X45" s="68">
        <f>X4</f>
        <v>20.82887601622195</v>
      </c>
      <c r="Y45" s="49"/>
      <c r="AA45" s="60" t="s">
        <v>163</v>
      </c>
      <c r="AB45" s="60"/>
      <c r="AC45" s="62"/>
      <c r="AD45" s="61"/>
      <c r="AE45" s="68">
        <v>3.1430289135524387</v>
      </c>
    </row>
    <row r="46" spans="24:26" ht="15">
      <c r="X46" s="49"/>
      <c r="Y46" s="49"/>
      <c r="Z46" s="49"/>
    </row>
    <row r="47" spans="20:31" ht="15">
      <c r="T47" s="67">
        <v>1990</v>
      </c>
      <c r="U47" s="67" t="s">
        <v>132</v>
      </c>
      <c r="V47" s="64">
        <f>R9</f>
        <v>22.18985046728972</v>
      </c>
      <c r="W47" s="68">
        <f>T9</f>
        <v>8.24800102292596</v>
      </c>
      <c r="X47" s="64"/>
      <c r="Y47" s="49"/>
      <c r="Z47" s="49"/>
      <c r="AA47" s="60">
        <v>1990</v>
      </c>
      <c r="AB47" s="60" t="s">
        <v>152</v>
      </c>
      <c r="AC47" s="61">
        <v>13.773232218446978</v>
      </c>
      <c r="AD47" s="62">
        <v>2.8020348257398022</v>
      </c>
      <c r="AE47" s="60"/>
    </row>
    <row r="48" spans="12:32" ht="15">
      <c r="L48" s="49"/>
      <c r="T48" s="69">
        <v>2007</v>
      </c>
      <c r="U48" s="69"/>
      <c r="V48" s="64">
        <f>S9</f>
        <v>11.21532159012832</v>
      </c>
      <c r="W48" s="68">
        <f>U9</f>
        <v>3.1749314291454365</v>
      </c>
      <c r="X48" s="64"/>
      <c r="Y48" s="49"/>
      <c r="Z48" s="49"/>
      <c r="AA48" s="63">
        <v>2007</v>
      </c>
      <c r="AB48" s="63"/>
      <c r="AC48" s="64">
        <v>2.4376095617962976</v>
      </c>
      <c r="AD48" s="62">
        <v>2.560802084996517</v>
      </c>
      <c r="AE48" s="60"/>
      <c r="AF48" s="65">
        <f>AC48+AD48</f>
        <v>4.998411646792815</v>
      </c>
    </row>
    <row r="49" spans="20:31" ht="15">
      <c r="T49" s="67" t="s">
        <v>163</v>
      </c>
      <c r="U49" s="67"/>
      <c r="V49" s="68"/>
      <c r="W49" s="64"/>
      <c r="X49" s="64">
        <f>X9</f>
        <v>13.167769821931689</v>
      </c>
      <c r="Y49" s="49"/>
      <c r="Z49" s="49"/>
      <c r="AA49" s="60" t="s">
        <v>163</v>
      </c>
      <c r="AB49" s="60"/>
      <c r="AC49" s="62"/>
      <c r="AD49" s="61"/>
      <c r="AE49" s="68">
        <v>3.859900989644832</v>
      </c>
    </row>
    <row r="50" spans="24:32" ht="15">
      <c r="X50" s="49"/>
      <c r="Y50" s="49"/>
      <c r="Z50" s="49"/>
      <c r="AA50" s="70"/>
      <c r="AB50" s="70"/>
      <c r="AC50" s="70"/>
      <c r="AD50" s="70"/>
      <c r="AE50" s="70"/>
      <c r="AF50" s="70"/>
    </row>
    <row r="51" spans="20:31" ht="15">
      <c r="T51" s="67">
        <v>1990</v>
      </c>
      <c r="U51" s="67" t="s">
        <v>134</v>
      </c>
      <c r="V51" s="64"/>
      <c r="W51" s="68"/>
      <c r="X51" s="64"/>
      <c r="Y51" s="49"/>
      <c r="Z51" s="49"/>
      <c r="AA51" s="60">
        <v>1990</v>
      </c>
      <c r="AB51" s="60" t="s">
        <v>141</v>
      </c>
      <c r="AC51" s="61"/>
      <c r="AD51" s="62"/>
      <c r="AE51" s="60"/>
    </row>
    <row r="52" spans="20:32" ht="15">
      <c r="T52" s="69">
        <v>2007</v>
      </c>
      <c r="U52" s="69"/>
      <c r="V52" s="64">
        <f>S11</f>
        <v>6.917805413448175</v>
      </c>
      <c r="W52" s="68">
        <f>U11</f>
        <v>8.436160389943002</v>
      </c>
      <c r="X52" s="64"/>
      <c r="Y52" s="49"/>
      <c r="Z52" s="49"/>
      <c r="AA52" s="63">
        <v>2007</v>
      </c>
      <c r="AB52" s="63"/>
      <c r="AC52" s="61">
        <v>7.727043143285766</v>
      </c>
      <c r="AD52" s="62">
        <v>0.8395019113354157</v>
      </c>
      <c r="AE52" s="61"/>
      <c r="AF52" s="65">
        <f>AC52+AD52</f>
        <v>8.566545054621182</v>
      </c>
    </row>
    <row r="53" spans="20:31" ht="15">
      <c r="T53" s="67" t="s">
        <v>163</v>
      </c>
      <c r="U53" s="67"/>
      <c r="V53" s="68"/>
      <c r="W53" s="64"/>
      <c r="X53" s="64">
        <f>X11</f>
        <v>9.03230560265545</v>
      </c>
      <c r="Y53" s="49"/>
      <c r="Z53" s="49"/>
      <c r="AA53" s="60" t="s">
        <v>163</v>
      </c>
      <c r="AB53" s="60"/>
      <c r="AC53" s="62"/>
      <c r="AD53" s="61"/>
      <c r="AE53" s="62">
        <v>5.764071084457988</v>
      </c>
    </row>
    <row r="54" spans="24:26" ht="15">
      <c r="X54" s="49"/>
      <c r="Y54" s="49"/>
      <c r="Z54" s="49"/>
    </row>
    <row r="55" spans="20:31" ht="15">
      <c r="T55" s="67">
        <v>1990</v>
      </c>
      <c r="U55" s="67" t="s">
        <v>135</v>
      </c>
      <c r="V55" s="64">
        <f>R12</f>
        <v>28.2247274673368</v>
      </c>
      <c r="W55" s="68">
        <f>T12</f>
        <v>3.093158801392822</v>
      </c>
      <c r="X55" s="64"/>
      <c r="Y55" s="49"/>
      <c r="Z55" s="49"/>
      <c r="AA55" s="60">
        <v>1990</v>
      </c>
      <c r="AB55" s="60" t="s">
        <v>167</v>
      </c>
      <c r="AC55" s="61">
        <v>15.452115555555556</v>
      </c>
      <c r="AD55" s="62">
        <v>0.2999827146367856</v>
      </c>
      <c r="AE55" s="60"/>
    </row>
    <row r="56" spans="20:32" ht="15">
      <c r="T56" s="69">
        <v>2007</v>
      </c>
      <c r="U56" s="69"/>
      <c r="V56" s="64">
        <f>S12</f>
        <v>21.689878836839384</v>
      </c>
      <c r="W56" s="68">
        <f>U12</f>
        <v>1.7988670266657998</v>
      </c>
      <c r="X56" s="64"/>
      <c r="Y56" s="49"/>
      <c r="Z56" s="49"/>
      <c r="AA56" s="63">
        <v>2007</v>
      </c>
      <c r="AB56" s="63"/>
      <c r="AC56" s="61">
        <v>11.046733637747446</v>
      </c>
      <c r="AD56" s="62">
        <v>0.6237027717748604</v>
      </c>
      <c r="AE56" s="60"/>
      <c r="AF56" s="65">
        <f>AC56+AD56</f>
        <v>11.670436409522306</v>
      </c>
    </row>
    <row r="57" spans="20:31" ht="15">
      <c r="T57" s="67" t="s">
        <v>163</v>
      </c>
      <c r="U57" s="67"/>
      <c r="V57" s="68"/>
      <c r="W57" s="64"/>
      <c r="X57" s="64">
        <f>X12</f>
        <v>29.956920107758155</v>
      </c>
      <c r="Y57" s="49"/>
      <c r="Z57" s="49"/>
      <c r="AA57" s="60" t="s">
        <v>163</v>
      </c>
      <c r="AB57" s="60"/>
      <c r="AC57" s="62"/>
      <c r="AD57" s="61"/>
      <c r="AE57" s="62">
        <v>9.7364983461308</v>
      </c>
    </row>
    <row r="58" spans="24:26" ht="15">
      <c r="X58" s="49"/>
      <c r="Y58" s="49"/>
      <c r="Z58" s="49"/>
    </row>
    <row r="59" spans="20:31" ht="15">
      <c r="T59" s="67">
        <v>1990</v>
      </c>
      <c r="U59" s="67" t="s">
        <v>136</v>
      </c>
      <c r="V59" s="64">
        <f>R13</f>
        <v>49.13970695970697</v>
      </c>
      <c r="W59" s="68">
        <f>T13</f>
        <v>6.045540875597634</v>
      </c>
      <c r="X59" s="64"/>
      <c r="Y59" s="49"/>
      <c r="Z59" s="49"/>
      <c r="AA59" s="60">
        <v>1990</v>
      </c>
      <c r="AB59" s="60" t="s">
        <v>132</v>
      </c>
      <c r="AC59" s="61">
        <v>22.18985046728972</v>
      </c>
      <c r="AD59" s="62">
        <v>8.24800102292596</v>
      </c>
      <c r="AE59" s="61"/>
    </row>
    <row r="60" spans="20:32" ht="15">
      <c r="T60" s="69">
        <v>2007</v>
      </c>
      <c r="U60" s="69"/>
      <c r="V60" s="64">
        <f>S13</f>
        <v>27.85987332459182</v>
      </c>
      <c r="W60" s="68">
        <f>U13</f>
        <v>4.530772072300987</v>
      </c>
      <c r="X60" s="64"/>
      <c r="Y60" s="49"/>
      <c r="Z60" s="49"/>
      <c r="AA60" s="63">
        <v>2007</v>
      </c>
      <c r="AB60" s="63"/>
      <c r="AC60" s="61">
        <v>11.21532159012832</v>
      </c>
      <c r="AD60" s="62">
        <v>3.1749314291454365</v>
      </c>
      <c r="AE60" s="61"/>
      <c r="AF60" s="65">
        <f>AC60+AD60</f>
        <v>14.390253019273757</v>
      </c>
    </row>
    <row r="61" spans="20:31" ht="15">
      <c r="T61" s="67" t="s">
        <v>163</v>
      </c>
      <c r="U61" s="67"/>
      <c r="V61" s="68"/>
      <c r="W61" s="64"/>
      <c r="X61" s="64">
        <f>X13</f>
        <v>28.616955703346562</v>
      </c>
      <c r="Y61" s="49"/>
      <c r="Z61" s="49"/>
      <c r="AA61" s="60" t="s">
        <v>163</v>
      </c>
      <c r="AB61" s="60"/>
      <c r="AC61" s="62"/>
      <c r="AD61" s="61"/>
      <c r="AE61" s="61">
        <v>13.167769821931689</v>
      </c>
    </row>
    <row r="62" spans="24:31" ht="15">
      <c r="X62" s="49"/>
      <c r="Y62" s="49"/>
      <c r="Z62" s="49"/>
      <c r="AA62" s="71"/>
      <c r="AB62" s="71"/>
      <c r="AC62" s="71"/>
      <c r="AD62" s="71"/>
      <c r="AE62" s="72"/>
    </row>
    <row r="63" spans="20:31" ht="15">
      <c r="T63" s="67">
        <v>1990</v>
      </c>
      <c r="U63" s="67" t="s">
        <v>137</v>
      </c>
      <c r="V63" s="64">
        <f>R14</f>
        <v>17.9766</v>
      </c>
      <c r="W63" s="68">
        <f>T14</f>
        <v>6.42119305762025</v>
      </c>
      <c r="X63" s="64"/>
      <c r="Y63" s="49"/>
      <c r="Z63" s="49"/>
      <c r="AA63" s="60">
        <v>1990</v>
      </c>
      <c r="AB63" s="60" t="s">
        <v>133</v>
      </c>
      <c r="AC63" s="61"/>
      <c r="AD63" s="62"/>
      <c r="AE63" s="60"/>
    </row>
    <row r="64" spans="20:32" ht="15">
      <c r="T64" s="69">
        <v>2007</v>
      </c>
      <c r="U64" s="69"/>
      <c r="V64" s="64">
        <f>S14</f>
        <v>24.763137886184822</v>
      </c>
      <c r="W64" s="68">
        <f>U14</f>
        <v>8.227053609090495</v>
      </c>
      <c r="X64" s="64"/>
      <c r="Y64" s="49"/>
      <c r="Z64" s="49"/>
      <c r="AA64" s="63">
        <v>2007</v>
      </c>
      <c r="AB64" s="63"/>
      <c r="AC64" s="61">
        <v>3.757004465199807</v>
      </c>
      <c r="AD64" s="62">
        <v>11.459387374780421</v>
      </c>
      <c r="AE64" s="60"/>
      <c r="AF64" s="65">
        <f>AC64+AD64</f>
        <v>15.21639183998023</v>
      </c>
    </row>
    <row r="65" spans="20:31" ht="15">
      <c r="T65" s="67" t="s">
        <v>163</v>
      </c>
      <c r="U65" s="67"/>
      <c r="V65" s="68"/>
      <c r="W65" s="64"/>
      <c r="X65" s="64">
        <f>X14</f>
        <v>64.79693608003222</v>
      </c>
      <c r="Y65" s="49"/>
      <c r="Z65" s="49"/>
      <c r="AA65" s="60" t="s">
        <v>163</v>
      </c>
      <c r="AB65" s="60"/>
      <c r="AC65" s="62"/>
      <c r="AD65" s="61"/>
      <c r="AE65" s="62">
        <v>9.824325886046957</v>
      </c>
    </row>
    <row r="66" spans="24:26" ht="15">
      <c r="X66" s="49"/>
      <c r="Y66" s="49"/>
      <c r="Z66" s="49"/>
    </row>
    <row r="67" spans="13:31" ht="15">
      <c r="M67" s="49" t="e">
        <f>R27+V27</f>
        <v>#VALUE!</v>
      </c>
      <c r="T67" s="67">
        <v>1990</v>
      </c>
      <c r="U67" s="67" t="s">
        <v>139</v>
      </c>
      <c r="V67" s="64">
        <f>R16</f>
        <v>64.66546974681837</v>
      </c>
      <c r="W67" s="68">
        <f>T16</f>
        <v>5.667609072655139</v>
      </c>
      <c r="X67" s="64"/>
      <c r="Y67" s="49"/>
      <c r="Z67" s="49"/>
      <c r="AA67" s="60">
        <v>1990</v>
      </c>
      <c r="AB67" s="60" t="s">
        <v>134</v>
      </c>
      <c r="AC67" s="61"/>
      <c r="AD67" s="62"/>
      <c r="AE67" s="61"/>
    </row>
    <row r="68" spans="20:32" ht="15">
      <c r="T68" s="69">
        <v>2007</v>
      </c>
      <c r="U68" s="69"/>
      <c r="V68" s="64">
        <f>S16</f>
        <v>36.71493660533291</v>
      </c>
      <c r="W68" s="68">
        <f>U16</f>
        <v>3.472359156254707</v>
      </c>
      <c r="X68" s="64"/>
      <c r="Y68" s="49"/>
      <c r="Z68" s="49"/>
      <c r="AA68" s="63">
        <v>2007</v>
      </c>
      <c r="AB68" s="63"/>
      <c r="AC68" s="61">
        <v>6.917805413448175</v>
      </c>
      <c r="AD68" s="62">
        <v>8.436160389943002</v>
      </c>
      <c r="AE68" s="61"/>
      <c r="AF68" s="65">
        <f>AC68+AD68</f>
        <v>15.353965803391176</v>
      </c>
    </row>
    <row r="69" spans="20:31" ht="15">
      <c r="T69" s="67" t="s">
        <v>163</v>
      </c>
      <c r="U69" s="67"/>
      <c r="V69" s="68"/>
      <c r="W69" s="64"/>
      <c r="X69" s="64">
        <f>X16</f>
        <v>39.677948919582086</v>
      </c>
      <c r="Y69" s="49"/>
      <c r="Z69" s="49"/>
      <c r="AA69" s="60" t="s">
        <v>163</v>
      </c>
      <c r="AB69" s="60"/>
      <c r="AC69" s="62"/>
      <c r="AD69" s="61"/>
      <c r="AE69" s="61">
        <v>9.03230560265545</v>
      </c>
    </row>
    <row r="70" spans="24:26" ht="15">
      <c r="X70" s="49"/>
      <c r="Y70" s="49"/>
      <c r="Z70" s="49"/>
    </row>
    <row r="71" spans="20:31" ht="15">
      <c r="T71" s="67">
        <v>1990</v>
      </c>
      <c r="U71" s="67" t="s">
        <v>140</v>
      </c>
      <c r="V71" s="64">
        <f>R17</f>
        <v>24.856272824919444</v>
      </c>
      <c r="W71" s="68">
        <f>T17</f>
        <v>0.42342711237247815</v>
      </c>
      <c r="X71" s="64"/>
      <c r="Y71" s="49"/>
      <c r="Z71" s="49"/>
      <c r="AA71" s="60">
        <v>1990</v>
      </c>
      <c r="AB71" s="60" t="s">
        <v>145</v>
      </c>
      <c r="AC71" s="61">
        <v>29.794707156930087</v>
      </c>
      <c r="AD71" s="62">
        <v>1.2049827402066045</v>
      </c>
      <c r="AE71" s="61"/>
    </row>
    <row r="72" spans="20:32" ht="15">
      <c r="T72" s="69">
        <v>2007</v>
      </c>
      <c r="U72" s="69"/>
      <c r="V72" s="64">
        <f>S17</f>
        <v>21.600436387850262</v>
      </c>
      <c r="W72" s="68">
        <f>U17</f>
        <v>0.28656732499609955</v>
      </c>
      <c r="X72" s="64"/>
      <c r="Y72" s="49"/>
      <c r="Z72" s="49"/>
      <c r="AA72" s="63">
        <v>2007</v>
      </c>
      <c r="AB72" s="63"/>
      <c r="AC72" s="61">
        <v>18.525413870459197</v>
      </c>
      <c r="AD72" s="62">
        <v>1.1145734058501238</v>
      </c>
      <c r="AE72" s="60"/>
      <c r="AF72" s="65">
        <f>AC72+AD72</f>
        <v>19.63998727630932</v>
      </c>
    </row>
    <row r="73" spans="20:31" ht="15">
      <c r="T73" s="67" t="s">
        <v>163</v>
      </c>
      <c r="U73" s="67"/>
      <c r="V73" s="68"/>
      <c r="W73" s="64"/>
      <c r="X73" s="64">
        <f>X17</f>
        <v>30.11683148032368</v>
      </c>
      <c r="Y73" s="49"/>
      <c r="Z73" s="49"/>
      <c r="AA73" s="60" t="s">
        <v>163</v>
      </c>
      <c r="AB73" s="60"/>
      <c r="AC73" s="62"/>
      <c r="AD73" s="61"/>
      <c r="AE73" s="62">
        <v>18.78623702940816</v>
      </c>
    </row>
    <row r="74" spans="24:31" ht="15">
      <c r="X74" s="49"/>
      <c r="Y74" s="49"/>
      <c r="Z74" s="49"/>
      <c r="AA74" s="71"/>
      <c r="AB74" s="71"/>
      <c r="AC74" s="71"/>
      <c r="AD74" s="71"/>
      <c r="AE74" s="71"/>
    </row>
    <row r="75" spans="20:31" ht="15">
      <c r="T75" s="67">
        <v>1990</v>
      </c>
      <c r="U75" s="67" t="s">
        <v>145</v>
      </c>
      <c r="V75" s="64">
        <f>R22</f>
        <v>29.794707156930087</v>
      </c>
      <c r="W75" s="68">
        <f>T22</f>
        <v>1.2049827402066045</v>
      </c>
      <c r="X75" s="64"/>
      <c r="Y75" s="49"/>
      <c r="Z75" s="49"/>
      <c r="AA75" s="60">
        <v>1990</v>
      </c>
      <c r="AB75" s="60" t="s">
        <v>140</v>
      </c>
      <c r="AC75" s="61">
        <v>24.856272824919444</v>
      </c>
      <c r="AD75" s="62">
        <v>0.42342711237247815</v>
      </c>
      <c r="AE75" s="61"/>
    </row>
    <row r="76" spans="1:32" ht="15">
      <c r="A76" t="s">
        <v>168</v>
      </c>
      <c r="T76" s="69">
        <v>2007</v>
      </c>
      <c r="U76" s="69"/>
      <c r="V76" s="64">
        <f>S22</f>
        <v>18.525413870459197</v>
      </c>
      <c r="W76" s="68">
        <f>U22</f>
        <v>1.1145734058501238</v>
      </c>
      <c r="X76" s="67"/>
      <c r="AA76" s="63">
        <v>2007</v>
      </c>
      <c r="AB76" s="63"/>
      <c r="AC76" s="61">
        <v>21.600436387850262</v>
      </c>
      <c r="AD76" s="62">
        <v>0.28656732499609955</v>
      </c>
      <c r="AE76" s="61"/>
      <c r="AF76" s="65">
        <f>AC76+AD76</f>
        <v>21.88700371284636</v>
      </c>
    </row>
    <row r="77" spans="2:31" ht="15">
      <c r="B77">
        <v>1990</v>
      </c>
      <c r="C77">
        <v>2007</v>
      </c>
      <c r="T77" s="67" t="s">
        <v>163</v>
      </c>
      <c r="U77" s="67"/>
      <c r="V77" s="68"/>
      <c r="W77" s="64"/>
      <c r="X77" s="68">
        <f>X22</f>
        <v>18.78623702940816</v>
      </c>
      <c r="AA77" s="60" t="s">
        <v>163</v>
      </c>
      <c r="AB77" s="60"/>
      <c r="AC77" s="62"/>
      <c r="AD77" s="61"/>
      <c r="AE77" s="61">
        <v>30.11683148032368</v>
      </c>
    </row>
    <row r="78" spans="1:4" ht="15">
      <c r="A78" t="s">
        <v>169</v>
      </c>
      <c r="B78" s="49">
        <f>R31+T31</f>
        <v>38.42563903906457</v>
      </c>
      <c r="C78" s="49">
        <f>S31+U31</f>
        <v>25.717956886078305</v>
      </c>
      <c r="D78" s="73">
        <f>((C78/B78)^(1/17))-1</f>
        <v>-0.023342970388978146</v>
      </c>
    </row>
    <row r="79" spans="1:32" ht="105">
      <c r="A79" s="74"/>
      <c r="B79" s="74"/>
      <c r="C79" s="74"/>
      <c r="D79" s="74"/>
      <c r="E79" s="74"/>
      <c r="F79" s="74"/>
      <c r="G79" s="74"/>
      <c r="H79" s="74"/>
      <c r="I79" s="74"/>
      <c r="J79" s="74"/>
      <c r="T79" s="67">
        <v>1990</v>
      </c>
      <c r="U79" s="67" t="s">
        <v>152</v>
      </c>
      <c r="V79" s="64">
        <f>R29</f>
        <v>13.773232218446978</v>
      </c>
      <c r="W79" s="68">
        <f>T29</f>
        <v>2.8020348257398022</v>
      </c>
      <c r="X79" s="67"/>
      <c r="AA79" s="75"/>
      <c r="AB79" s="75"/>
      <c r="AC79" s="75" t="s">
        <v>164</v>
      </c>
      <c r="AD79" s="75" t="s">
        <v>165</v>
      </c>
      <c r="AE79" s="75" t="s">
        <v>166</v>
      </c>
      <c r="AF79" s="36"/>
    </row>
    <row r="80" spans="1:32" ht="15.75">
      <c r="A80" s="76"/>
      <c r="B80" s="74"/>
      <c r="C80" s="74"/>
      <c r="D80" s="74"/>
      <c r="E80" s="74"/>
      <c r="F80" s="74"/>
      <c r="G80" s="74"/>
      <c r="H80" s="74"/>
      <c r="I80" s="74"/>
      <c r="J80" s="74"/>
      <c r="T80" s="69">
        <v>2007</v>
      </c>
      <c r="U80" s="69"/>
      <c r="V80" s="64">
        <f>S29</f>
        <v>2.4376095617962976</v>
      </c>
      <c r="W80" s="68">
        <f>U29</f>
        <v>2.560802084996517</v>
      </c>
      <c r="X80" s="67"/>
      <c r="AA80" s="60">
        <v>1990</v>
      </c>
      <c r="AB80" s="60" t="s">
        <v>127</v>
      </c>
      <c r="AC80" s="61">
        <v>37.8615842400847</v>
      </c>
      <c r="AD80" s="62">
        <v>2.4261188885454836</v>
      </c>
      <c r="AE80" s="75"/>
      <c r="AF80" s="36"/>
    </row>
    <row r="81" spans="1:32" ht="15">
      <c r="A81" s="74"/>
      <c r="B81" s="77"/>
      <c r="C81" s="77"/>
      <c r="D81" s="77"/>
      <c r="E81" s="77"/>
      <c r="F81" s="77"/>
      <c r="G81" s="77"/>
      <c r="H81" s="77"/>
      <c r="I81" s="77"/>
      <c r="J81" s="77"/>
      <c r="T81" s="67" t="s">
        <v>163</v>
      </c>
      <c r="U81" s="67"/>
      <c r="V81" s="68"/>
      <c r="W81" s="64"/>
      <c r="X81" s="68">
        <f>X29</f>
        <v>3.859900989644832</v>
      </c>
      <c r="AA81" s="63">
        <v>2007</v>
      </c>
      <c r="AB81" s="63"/>
      <c r="AC81" s="61">
        <v>21.564295285164054</v>
      </c>
      <c r="AD81" s="62">
        <v>1.0428926476359648</v>
      </c>
      <c r="AE81" s="62"/>
      <c r="AF81" s="65">
        <f>AC81+AD81</f>
        <v>22.60718793280002</v>
      </c>
    </row>
    <row r="82" spans="1:32" s="36" customFormat="1" ht="15">
      <c r="A82" s="78"/>
      <c r="B82" s="78"/>
      <c r="C82" s="78"/>
      <c r="D82" s="78"/>
      <c r="E82" s="78"/>
      <c r="F82" s="78"/>
      <c r="G82" s="78"/>
      <c r="H82" s="78"/>
      <c r="I82" s="78"/>
      <c r="J82" s="78"/>
      <c r="T82"/>
      <c r="U82"/>
      <c r="V82"/>
      <c r="W82"/>
      <c r="AA82" s="60" t="s">
        <v>163</v>
      </c>
      <c r="AB82" s="60"/>
      <c r="AC82" s="60"/>
      <c r="AD82" s="60"/>
      <c r="AE82" s="62">
        <v>20.82887601622195</v>
      </c>
      <c r="AF82"/>
    </row>
    <row r="83" spans="1:24" ht="15">
      <c r="A83" s="70"/>
      <c r="B83" s="79"/>
      <c r="C83" s="79"/>
      <c r="D83" s="79"/>
      <c r="E83" s="79"/>
      <c r="F83" s="79"/>
      <c r="G83" s="79"/>
      <c r="H83" s="79"/>
      <c r="I83" s="79"/>
      <c r="J83" s="79"/>
      <c r="T83" s="67">
        <v>1990</v>
      </c>
      <c r="U83" s="67" t="s">
        <v>170</v>
      </c>
      <c r="V83" s="64">
        <f>R30</f>
        <v>33.844553544296836</v>
      </c>
      <c r="W83" s="68">
        <f>T30</f>
        <v>5.156397461496922</v>
      </c>
      <c r="X83" s="67"/>
    </row>
    <row r="84" spans="1:31" ht="15">
      <c r="A84" s="70"/>
      <c r="B84" s="79"/>
      <c r="C84" s="79"/>
      <c r="D84" s="79"/>
      <c r="E84" s="79"/>
      <c r="F84" s="79"/>
      <c r="G84" s="79"/>
      <c r="H84" s="79"/>
      <c r="I84" s="79"/>
      <c r="J84" s="79"/>
      <c r="T84" s="69">
        <v>2007</v>
      </c>
      <c r="U84" s="69"/>
      <c r="V84" s="64">
        <f>S30</f>
        <v>29.096563135461977</v>
      </c>
      <c r="W84" s="68">
        <f>U30</f>
        <v>3.5863711095661692</v>
      </c>
      <c r="X84" s="67"/>
      <c r="AA84" s="60">
        <v>1990</v>
      </c>
      <c r="AB84" s="60" t="s">
        <v>135</v>
      </c>
      <c r="AC84" s="61">
        <v>28.2247274673368</v>
      </c>
      <c r="AD84" s="62">
        <v>3.093158801392822</v>
      </c>
      <c r="AE84" s="61"/>
    </row>
    <row r="85" spans="1:32" ht="15">
      <c r="A85" s="70"/>
      <c r="B85" s="79"/>
      <c r="C85" s="79"/>
      <c r="D85" s="79"/>
      <c r="E85" s="79"/>
      <c r="F85" s="79"/>
      <c r="G85" s="79"/>
      <c r="H85" s="79"/>
      <c r="I85" s="79"/>
      <c r="J85" s="79"/>
      <c r="T85" s="67" t="s">
        <v>163</v>
      </c>
      <c r="U85" s="67"/>
      <c r="V85" s="68"/>
      <c r="W85" s="64"/>
      <c r="X85" s="68">
        <f>X30</f>
        <v>31.69184284286995</v>
      </c>
      <c r="AA85" s="63">
        <v>2007</v>
      </c>
      <c r="AB85" s="63"/>
      <c r="AC85" s="61">
        <v>21.689878836839384</v>
      </c>
      <c r="AD85" s="62">
        <v>1.7988670266657998</v>
      </c>
      <c r="AE85" s="61"/>
      <c r="AF85" s="65">
        <f>AC85+AD85</f>
        <v>23.488745863505184</v>
      </c>
    </row>
    <row r="86" spans="1:31" ht="15">
      <c r="A86" s="70"/>
      <c r="B86" s="79"/>
      <c r="C86" s="79"/>
      <c r="D86" s="79"/>
      <c r="E86" s="79"/>
      <c r="F86" s="79"/>
      <c r="G86" s="79"/>
      <c r="H86" s="79"/>
      <c r="I86" s="79"/>
      <c r="J86" s="79"/>
      <c r="AA86" s="60" t="s">
        <v>163</v>
      </c>
      <c r="AB86" s="60"/>
      <c r="AC86" s="62"/>
      <c r="AD86" s="61"/>
      <c r="AE86" s="61">
        <v>29.956920107758155</v>
      </c>
    </row>
    <row r="87" spans="1:24" ht="15">
      <c r="A87" s="70"/>
      <c r="B87" s="79"/>
      <c r="C87" s="79"/>
      <c r="D87" s="79"/>
      <c r="E87" s="79"/>
      <c r="F87" s="79"/>
      <c r="G87" s="79"/>
      <c r="H87" s="79"/>
      <c r="I87" s="79"/>
      <c r="J87" s="79"/>
      <c r="T87" s="67">
        <v>1990</v>
      </c>
      <c r="U87" s="67" t="s">
        <v>133</v>
      </c>
      <c r="V87" s="64"/>
      <c r="W87" s="68"/>
      <c r="X87" s="67"/>
    </row>
    <row r="88" spans="1:33" ht="15">
      <c r="A88" s="70"/>
      <c r="B88" s="79"/>
      <c r="C88" s="79"/>
      <c r="D88" s="79"/>
      <c r="E88" s="79"/>
      <c r="F88" s="79"/>
      <c r="G88" s="79"/>
      <c r="H88" s="79"/>
      <c r="I88" s="79"/>
      <c r="J88" s="79"/>
      <c r="T88" s="69">
        <v>2007</v>
      </c>
      <c r="U88" s="69"/>
      <c r="V88" s="64">
        <f>S10</f>
        <v>3.757004465199807</v>
      </c>
      <c r="W88" s="68">
        <f>U10</f>
        <v>11.459387374780421</v>
      </c>
      <c r="X88" s="67"/>
      <c r="AA88" s="60">
        <v>1990</v>
      </c>
      <c r="AB88" s="60" t="s">
        <v>169</v>
      </c>
      <c r="AC88" s="61">
        <v>32.248117874757575</v>
      </c>
      <c r="AD88" s="62">
        <v>6.177521164306995</v>
      </c>
      <c r="AE88" s="60"/>
      <c r="AG88" s="65"/>
    </row>
    <row r="89" spans="1:33" ht="15">
      <c r="A89" s="70"/>
      <c r="B89" s="79"/>
      <c r="C89" s="79"/>
      <c r="D89" s="79"/>
      <c r="E89" s="79"/>
      <c r="F89" s="79"/>
      <c r="G89" s="79"/>
      <c r="H89" s="79"/>
      <c r="I89" s="79"/>
      <c r="J89" s="79"/>
      <c r="T89" s="67" t="s">
        <v>163</v>
      </c>
      <c r="U89" s="67"/>
      <c r="V89" s="68"/>
      <c r="W89" s="64"/>
      <c r="X89" s="68">
        <f>X10</f>
        <v>9.824325886046957</v>
      </c>
      <c r="AA89" s="63">
        <v>2007</v>
      </c>
      <c r="AB89" s="63"/>
      <c r="AC89" s="61">
        <v>21.338042490769457</v>
      </c>
      <c r="AD89" s="62">
        <v>4.379914395308847</v>
      </c>
      <c r="AE89" s="60"/>
      <c r="AF89" s="65">
        <f>AC89+AD89</f>
        <v>25.717956886078305</v>
      </c>
      <c r="AG89" s="65"/>
    </row>
    <row r="90" spans="1:31" ht="15">
      <c r="A90" s="70"/>
      <c r="B90" s="79"/>
      <c r="C90" s="79"/>
      <c r="D90" s="79"/>
      <c r="E90" s="79"/>
      <c r="F90" s="79"/>
      <c r="G90" s="79"/>
      <c r="H90" s="79"/>
      <c r="I90" s="79"/>
      <c r="J90" s="79"/>
      <c r="AA90" s="60" t="s">
        <v>163</v>
      </c>
      <c r="AB90" s="60"/>
      <c r="AC90" s="62"/>
      <c r="AD90" s="61"/>
      <c r="AE90" s="62">
        <v>25.71795688607831</v>
      </c>
    </row>
    <row r="91" spans="1:24" ht="15">
      <c r="A91" s="70"/>
      <c r="B91" s="79"/>
      <c r="C91" s="79"/>
      <c r="D91" s="79"/>
      <c r="E91" s="79"/>
      <c r="F91" s="79"/>
      <c r="G91" s="79"/>
      <c r="H91" s="79"/>
      <c r="I91" s="79"/>
      <c r="J91" s="79"/>
      <c r="T91" s="67">
        <v>1990</v>
      </c>
      <c r="U91" s="67" t="s">
        <v>171</v>
      </c>
      <c r="V91" s="64">
        <f>R8</f>
        <v>95.06344796083351</v>
      </c>
      <c r="W91" s="68">
        <f>T8</f>
        <v>10.798527612952826</v>
      </c>
      <c r="X91" s="67"/>
    </row>
    <row r="92" spans="1:31" ht="15">
      <c r="A92" s="70"/>
      <c r="B92" s="79"/>
      <c r="C92" s="79"/>
      <c r="D92" s="79"/>
      <c r="E92" s="79"/>
      <c r="F92" s="79"/>
      <c r="G92" s="79"/>
      <c r="H92" s="79"/>
      <c r="I92" s="79"/>
      <c r="J92" s="79"/>
      <c r="T92" s="69">
        <v>2007</v>
      </c>
      <c r="U92" s="69"/>
      <c r="V92" s="64">
        <f>S8</f>
        <v>20.21438010455921</v>
      </c>
      <c r="W92" s="68">
        <f>U8</f>
        <v>11.247091189555961</v>
      </c>
      <c r="X92" s="67"/>
      <c r="AA92" s="60">
        <v>1990</v>
      </c>
      <c r="AB92" s="60" t="s">
        <v>171</v>
      </c>
      <c r="AC92" s="61"/>
      <c r="AD92" s="62"/>
      <c r="AE92" s="60"/>
    </row>
    <row r="93" spans="1:32" ht="15">
      <c r="A93" s="70"/>
      <c r="B93" s="79"/>
      <c r="C93" s="79"/>
      <c r="D93" s="79"/>
      <c r="E93" s="79"/>
      <c r="F93" s="79"/>
      <c r="G93" s="79"/>
      <c r="H93" s="79"/>
      <c r="I93" s="79"/>
      <c r="J93" s="79"/>
      <c r="T93" s="67" t="s">
        <v>163</v>
      </c>
      <c r="U93" s="67"/>
      <c r="V93" s="68"/>
      <c r="W93" s="64"/>
      <c r="X93" s="68">
        <f>X8</f>
        <v>25.284423515035684</v>
      </c>
      <c r="AA93" s="63">
        <v>2007</v>
      </c>
      <c r="AB93" s="63"/>
      <c r="AC93" s="61">
        <v>20.21438010455921</v>
      </c>
      <c r="AD93" s="62">
        <v>11.247091189555961</v>
      </c>
      <c r="AE93" s="60"/>
      <c r="AF93" s="65">
        <f>AC93+AD93</f>
        <v>31.46147129411517</v>
      </c>
    </row>
    <row r="94" spans="1:31" ht="15">
      <c r="A94" s="70"/>
      <c r="B94" s="79"/>
      <c r="C94" s="79"/>
      <c r="D94" s="79"/>
      <c r="E94" s="79"/>
      <c r="F94" s="79"/>
      <c r="G94" s="79"/>
      <c r="H94" s="79"/>
      <c r="I94" s="79"/>
      <c r="J94" s="79"/>
      <c r="AA94" s="60" t="s">
        <v>163</v>
      </c>
      <c r="AB94" s="60"/>
      <c r="AC94" s="62"/>
      <c r="AD94" s="61"/>
      <c r="AE94" s="62">
        <v>25.284423515035684</v>
      </c>
    </row>
    <row r="95" spans="1:31" ht="15">
      <c r="A95" s="70"/>
      <c r="B95" s="79"/>
      <c r="C95" s="79"/>
      <c r="D95" s="79"/>
      <c r="E95" s="79"/>
      <c r="F95" s="79"/>
      <c r="G95" s="79"/>
      <c r="H95" s="79"/>
      <c r="I95" s="79"/>
      <c r="J95" s="79"/>
      <c r="T95" s="67">
        <v>1990</v>
      </c>
      <c r="U95" s="67" t="s">
        <v>142</v>
      </c>
      <c r="V95" s="64"/>
      <c r="W95" s="68"/>
      <c r="X95" s="67"/>
      <c r="AA95" s="71"/>
      <c r="AB95" s="71"/>
      <c r="AC95" s="71"/>
      <c r="AD95" s="71"/>
      <c r="AE95" s="71"/>
    </row>
    <row r="96" spans="1:31" ht="15">
      <c r="A96" s="70"/>
      <c r="B96" s="79"/>
      <c r="C96" s="79"/>
      <c r="D96" s="79"/>
      <c r="E96" s="79"/>
      <c r="F96" s="79"/>
      <c r="G96" s="79"/>
      <c r="H96" s="79"/>
      <c r="I96" s="79"/>
      <c r="J96" s="79"/>
      <c r="T96" s="69">
        <v>2007</v>
      </c>
      <c r="U96" s="69"/>
      <c r="V96" s="64">
        <f>S19</f>
        <v>4.321400255268636</v>
      </c>
      <c r="W96" s="68">
        <f>U19</f>
        <v>0.16294085553657636</v>
      </c>
      <c r="X96" s="67"/>
      <c r="AA96" s="60">
        <v>1990</v>
      </c>
      <c r="AB96" s="60" t="s">
        <v>136</v>
      </c>
      <c r="AC96" s="61">
        <v>49.13970695970697</v>
      </c>
      <c r="AD96" s="62">
        <v>6.045540875597634</v>
      </c>
      <c r="AE96" s="61"/>
    </row>
    <row r="97" spans="1:32" ht="15">
      <c r="A97" s="70"/>
      <c r="B97" s="79"/>
      <c r="C97" s="79"/>
      <c r="D97" s="79"/>
      <c r="E97" s="79"/>
      <c r="F97" s="79"/>
      <c r="G97" s="79"/>
      <c r="H97" s="79"/>
      <c r="I97" s="79"/>
      <c r="J97" s="79"/>
      <c r="T97" s="67" t="s">
        <v>163</v>
      </c>
      <c r="U97" s="67"/>
      <c r="V97" s="68"/>
      <c r="W97" s="64"/>
      <c r="X97" s="68">
        <f>X19</f>
        <v>3.1430289135524387</v>
      </c>
      <c r="AA97" s="63">
        <v>2007</v>
      </c>
      <c r="AB97" s="63"/>
      <c r="AC97" s="61">
        <v>27.85987332459182</v>
      </c>
      <c r="AD97" s="62">
        <v>4.530772072300987</v>
      </c>
      <c r="AE97" s="61"/>
      <c r="AF97" s="65">
        <f>AC97+AD97</f>
        <v>32.39064539689281</v>
      </c>
    </row>
    <row r="98" spans="1:31" ht="15">
      <c r="A98" s="70"/>
      <c r="B98" s="79"/>
      <c r="C98" s="79"/>
      <c r="D98" s="79"/>
      <c r="E98" s="79"/>
      <c r="F98" s="79"/>
      <c r="G98" s="79"/>
      <c r="H98" s="79"/>
      <c r="I98" s="79"/>
      <c r="J98" s="79"/>
      <c r="AA98" s="60" t="s">
        <v>163</v>
      </c>
      <c r="AB98" s="60"/>
      <c r="AC98" s="62"/>
      <c r="AD98" s="61"/>
      <c r="AE98" s="61">
        <v>28.616955703346562</v>
      </c>
    </row>
    <row r="99" spans="1:31" ht="15">
      <c r="A99" s="70"/>
      <c r="B99" s="79"/>
      <c r="C99" s="79"/>
      <c r="D99" s="79"/>
      <c r="E99" s="79"/>
      <c r="F99" s="79"/>
      <c r="G99" s="79"/>
      <c r="H99" s="79"/>
      <c r="I99" s="79"/>
      <c r="J99" s="79"/>
      <c r="T99" s="67">
        <v>1990</v>
      </c>
      <c r="U99" s="67" t="s">
        <v>146</v>
      </c>
      <c r="V99" s="64">
        <f>R23</f>
        <v>46.03869127516778</v>
      </c>
      <c r="W99" s="68">
        <f>T23</f>
        <v>5.680059018517017</v>
      </c>
      <c r="X99" s="67"/>
      <c r="AA99" s="71"/>
      <c r="AB99" s="71"/>
      <c r="AC99" s="71"/>
      <c r="AD99" s="71"/>
      <c r="AE99" s="71"/>
    </row>
    <row r="100" spans="1:31" ht="15">
      <c r="A100" s="70"/>
      <c r="B100" s="79"/>
      <c r="C100" s="79"/>
      <c r="D100" s="79"/>
      <c r="E100" s="79"/>
      <c r="F100" s="79"/>
      <c r="G100" s="79"/>
      <c r="H100" s="79"/>
      <c r="I100" s="79"/>
      <c r="J100" s="79"/>
      <c r="T100" s="69">
        <v>2007</v>
      </c>
      <c r="U100" s="69"/>
      <c r="V100" s="64">
        <f>S23</f>
        <v>29.493444847588904</v>
      </c>
      <c r="W100" s="68">
        <f>U23</f>
        <v>3.440681711494742</v>
      </c>
      <c r="X100" s="67"/>
      <c r="AA100" s="60">
        <v>1990</v>
      </c>
      <c r="AB100" s="60" t="s">
        <v>170</v>
      </c>
      <c r="AC100" s="61">
        <v>33.844553544296836</v>
      </c>
      <c r="AD100" s="62">
        <v>5.156397461496922</v>
      </c>
      <c r="AE100" s="60"/>
    </row>
    <row r="101" spans="1:32" ht="15">
      <c r="A101" s="70"/>
      <c r="B101" s="79"/>
      <c r="C101" s="79"/>
      <c r="D101" s="79"/>
      <c r="E101" s="79"/>
      <c r="F101" s="79"/>
      <c r="G101" s="79"/>
      <c r="H101" s="79"/>
      <c r="I101" s="79"/>
      <c r="J101" s="79"/>
      <c r="T101" s="67" t="s">
        <v>163</v>
      </c>
      <c r="U101" s="67"/>
      <c r="V101" s="68"/>
      <c r="W101" s="64"/>
      <c r="X101" s="68">
        <f>X23</f>
        <v>26.13756965533782</v>
      </c>
      <c r="AA101" s="63">
        <v>2007</v>
      </c>
      <c r="AB101" s="63"/>
      <c r="AC101" s="61">
        <v>29.096563135461977</v>
      </c>
      <c r="AD101" s="62">
        <v>3.5863711095661692</v>
      </c>
      <c r="AE101" s="60"/>
      <c r="AF101" s="65">
        <f>AC101+AD101</f>
        <v>32.68293424502815</v>
      </c>
    </row>
    <row r="102" spans="1:31" ht="15">
      <c r="A102" s="70"/>
      <c r="B102" s="79"/>
      <c r="C102" s="79"/>
      <c r="D102" s="79"/>
      <c r="E102" s="79"/>
      <c r="F102" s="79"/>
      <c r="G102" s="79"/>
      <c r="H102" s="79"/>
      <c r="I102" s="79"/>
      <c r="J102" s="79"/>
      <c r="AA102" s="60" t="s">
        <v>163</v>
      </c>
      <c r="AB102" s="60"/>
      <c r="AC102" s="62"/>
      <c r="AD102" s="61"/>
      <c r="AE102" s="62">
        <v>31.69184284286995</v>
      </c>
    </row>
    <row r="103" spans="1:31" ht="15">
      <c r="A103" s="70"/>
      <c r="B103" s="79"/>
      <c r="C103" s="79"/>
      <c r="D103" s="79"/>
      <c r="E103" s="79"/>
      <c r="F103" s="79"/>
      <c r="G103" s="79"/>
      <c r="H103" s="79"/>
      <c r="I103" s="79"/>
      <c r="J103" s="79"/>
      <c r="T103" s="67">
        <v>1990</v>
      </c>
      <c r="U103" s="67" t="s">
        <v>167</v>
      </c>
      <c r="V103" s="64">
        <f>R26</f>
        <v>15.452115555555556</v>
      </c>
      <c r="W103" s="68">
        <f>T26</f>
        <v>0.2999827146367856</v>
      </c>
      <c r="X103" s="67"/>
      <c r="AA103" s="71"/>
      <c r="AB103" s="71"/>
      <c r="AC103" s="71"/>
      <c r="AD103" s="71"/>
      <c r="AE103" s="71"/>
    </row>
    <row r="104" spans="1:31" ht="15">
      <c r="A104" s="70"/>
      <c r="B104" s="79"/>
      <c r="C104" s="79"/>
      <c r="D104" s="79"/>
      <c r="E104" s="79"/>
      <c r="F104" s="79"/>
      <c r="G104" s="79"/>
      <c r="H104" s="79"/>
      <c r="I104" s="79"/>
      <c r="J104" s="79"/>
      <c r="T104" s="69">
        <v>2007</v>
      </c>
      <c r="U104" s="69"/>
      <c r="V104" s="64">
        <f>S26</f>
        <v>11.046733637747446</v>
      </c>
      <c r="W104" s="68">
        <f>U26</f>
        <v>0.6237027717748604</v>
      </c>
      <c r="X104" s="67"/>
      <c r="AA104" s="60">
        <v>1990</v>
      </c>
      <c r="AB104" s="60" t="s">
        <v>137</v>
      </c>
      <c r="AC104" s="61">
        <v>17.9766</v>
      </c>
      <c r="AD104" s="62">
        <v>6.42119305762025</v>
      </c>
      <c r="AE104" s="61"/>
    </row>
    <row r="105" spans="1:32" ht="15">
      <c r="A105" s="70"/>
      <c r="B105" s="79"/>
      <c r="C105" s="79"/>
      <c r="D105" s="79"/>
      <c r="E105" s="79"/>
      <c r="F105" s="79"/>
      <c r="G105" s="79"/>
      <c r="H105" s="79"/>
      <c r="I105" s="79"/>
      <c r="J105" s="79"/>
      <c r="T105" s="67" t="s">
        <v>163</v>
      </c>
      <c r="U105" s="67"/>
      <c r="V105" s="68"/>
      <c r="W105" s="64"/>
      <c r="X105" s="68">
        <f>X26</f>
        <v>9.7364983461308</v>
      </c>
      <c r="AA105" s="63">
        <v>2007</v>
      </c>
      <c r="AB105" s="63"/>
      <c r="AC105" s="61">
        <v>24.763137886184822</v>
      </c>
      <c r="AD105" s="62">
        <v>8.227053609090495</v>
      </c>
      <c r="AE105" s="61"/>
      <c r="AF105" s="65">
        <f>AC105+AD105</f>
        <v>32.99019149527532</v>
      </c>
    </row>
    <row r="106" spans="1:31" ht="15">
      <c r="A106" s="70"/>
      <c r="B106" s="79"/>
      <c r="C106" s="79"/>
      <c r="D106" s="79"/>
      <c r="E106" s="79"/>
      <c r="F106" s="79"/>
      <c r="G106" s="79"/>
      <c r="H106" s="79"/>
      <c r="I106" s="79"/>
      <c r="J106" s="79"/>
      <c r="AA106" s="60" t="s">
        <v>163</v>
      </c>
      <c r="AB106" s="60"/>
      <c r="AC106" s="62"/>
      <c r="AD106" s="61"/>
      <c r="AE106" s="61">
        <v>64.79693608003222</v>
      </c>
    </row>
    <row r="107" spans="1:24" ht="15">
      <c r="A107" s="70"/>
      <c r="B107" s="79"/>
      <c r="C107" s="79"/>
      <c r="D107" s="79"/>
      <c r="E107" s="79"/>
      <c r="F107" s="79"/>
      <c r="G107" s="79"/>
      <c r="H107" s="79"/>
      <c r="I107" s="79"/>
      <c r="J107" s="79"/>
      <c r="T107" s="67">
        <v>1990</v>
      </c>
      <c r="U107" s="67" t="s">
        <v>169</v>
      </c>
      <c r="V107" s="64">
        <f>R31</f>
        <v>32.248117874757575</v>
      </c>
      <c r="W107" s="68">
        <f>T31</f>
        <v>6.177521164306995</v>
      </c>
      <c r="X107" s="67"/>
    </row>
    <row r="108" spans="1:31" ht="15">
      <c r="A108" s="70"/>
      <c r="B108" s="79"/>
      <c r="C108" s="79"/>
      <c r="D108" s="79"/>
      <c r="E108" s="79"/>
      <c r="F108" s="79"/>
      <c r="G108" s="79"/>
      <c r="H108" s="79"/>
      <c r="I108" s="79"/>
      <c r="J108" s="79"/>
      <c r="T108" s="69">
        <v>2007</v>
      </c>
      <c r="U108" s="69"/>
      <c r="V108" s="64">
        <f>S31</f>
        <v>21.338042490769457</v>
      </c>
      <c r="W108" s="68">
        <f>U31</f>
        <v>4.379914395308847</v>
      </c>
      <c r="X108" s="67"/>
      <c r="AA108" s="60">
        <v>1990</v>
      </c>
      <c r="AB108" s="60" t="s">
        <v>146</v>
      </c>
      <c r="AC108" s="61">
        <v>46.03869127516778</v>
      </c>
      <c r="AD108" s="62">
        <v>5.680059018517017</v>
      </c>
      <c r="AE108" s="60"/>
    </row>
    <row r="109" spans="1:32" ht="15">
      <c r="A109" s="70"/>
      <c r="B109" s="79"/>
      <c r="C109" s="79"/>
      <c r="D109" s="79"/>
      <c r="E109" s="79"/>
      <c r="F109" s="79"/>
      <c r="G109" s="79"/>
      <c r="H109" s="79"/>
      <c r="I109" s="79"/>
      <c r="J109" s="79"/>
      <c r="T109" s="67" t="s">
        <v>163</v>
      </c>
      <c r="U109" s="67"/>
      <c r="V109" s="68"/>
      <c r="W109" s="64"/>
      <c r="X109" s="68">
        <f>X31</f>
        <v>25.71795688607831</v>
      </c>
      <c r="AA109" s="63">
        <v>2007</v>
      </c>
      <c r="AB109" s="63"/>
      <c r="AC109" s="61">
        <v>29.493444847588904</v>
      </c>
      <c r="AD109" s="62">
        <v>3.440681711494742</v>
      </c>
      <c r="AE109" s="60"/>
      <c r="AF109" s="65">
        <f>AC109+AD109</f>
        <v>32.934126559083644</v>
      </c>
    </row>
    <row r="110" spans="1:31" ht="15">
      <c r="A110" s="70"/>
      <c r="B110" s="79"/>
      <c r="C110" s="79"/>
      <c r="D110" s="79"/>
      <c r="E110" s="79"/>
      <c r="F110" s="79"/>
      <c r="G110" s="79"/>
      <c r="H110" s="79"/>
      <c r="I110" s="79"/>
      <c r="J110" s="79"/>
      <c r="AA110" s="60" t="s">
        <v>163</v>
      </c>
      <c r="AB110" s="60"/>
      <c r="AC110" s="62"/>
      <c r="AD110" s="61"/>
      <c r="AE110" s="62">
        <v>26.13756965533782</v>
      </c>
    </row>
    <row r="111" spans="1:31" ht="15">
      <c r="A111" s="70"/>
      <c r="B111" s="79"/>
      <c r="C111" s="79"/>
      <c r="D111" s="79"/>
      <c r="E111" s="79"/>
      <c r="F111" s="79"/>
      <c r="G111" s="79"/>
      <c r="H111" s="79"/>
      <c r="I111" s="79"/>
      <c r="J111" s="79"/>
      <c r="T111" s="67">
        <v>1990</v>
      </c>
      <c r="U111" s="67" t="s">
        <v>141</v>
      </c>
      <c r="V111" s="64"/>
      <c r="W111" s="68"/>
      <c r="X111" s="67"/>
      <c r="Y111" s="70"/>
      <c r="AA111" s="71"/>
      <c r="AB111" s="71"/>
      <c r="AC111" s="71"/>
      <c r="AD111" s="71"/>
      <c r="AE111" s="71"/>
    </row>
    <row r="112" spans="1:31" ht="15">
      <c r="A112" s="70"/>
      <c r="B112" s="79"/>
      <c r="C112" s="79"/>
      <c r="D112" s="79"/>
      <c r="E112" s="79"/>
      <c r="F112" s="79"/>
      <c r="G112" s="79"/>
      <c r="H112" s="79"/>
      <c r="I112" s="79"/>
      <c r="J112" s="79"/>
      <c r="T112" s="69">
        <v>2007</v>
      </c>
      <c r="U112" s="69"/>
      <c r="V112" s="64">
        <f>S18</f>
        <v>7.727043143285766</v>
      </c>
      <c r="W112" s="68">
        <f>U18</f>
        <v>0.8395019113354157</v>
      </c>
      <c r="X112" s="64"/>
      <c r="Y112" s="70"/>
      <c r="AA112" s="60">
        <v>1990</v>
      </c>
      <c r="AB112" s="60" t="s">
        <v>139</v>
      </c>
      <c r="AC112" s="61">
        <v>64.66546974681837</v>
      </c>
      <c r="AD112" s="62">
        <v>5.667609072655139</v>
      </c>
      <c r="AE112" s="61"/>
    </row>
    <row r="113" spans="1:32" ht="15">
      <c r="A113" s="70"/>
      <c r="B113" s="79"/>
      <c r="C113" s="79"/>
      <c r="D113" s="79"/>
      <c r="E113" s="79"/>
      <c r="F113" s="79"/>
      <c r="G113" s="79"/>
      <c r="H113" s="79"/>
      <c r="I113" s="79"/>
      <c r="J113" s="79"/>
      <c r="T113" s="67" t="s">
        <v>163</v>
      </c>
      <c r="U113" s="67"/>
      <c r="V113" s="68"/>
      <c r="W113" s="64"/>
      <c r="X113" s="68">
        <f>X18</f>
        <v>5.764071084457988</v>
      </c>
      <c r="Y113" s="70"/>
      <c r="AA113" s="63">
        <v>2007</v>
      </c>
      <c r="AB113" s="63"/>
      <c r="AC113" s="61">
        <v>36.71493660533291</v>
      </c>
      <c r="AD113" s="62">
        <v>3.472359156254707</v>
      </c>
      <c r="AE113" s="61"/>
      <c r="AF113" s="65">
        <f>AC113+AD113</f>
        <v>40.18729576158761</v>
      </c>
    </row>
    <row r="114" spans="1:31" ht="1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T114" s="70"/>
      <c r="U114" s="70"/>
      <c r="V114" s="70"/>
      <c r="W114" s="70"/>
      <c r="X114" s="70"/>
      <c r="Y114" s="70"/>
      <c r="AA114" s="60" t="s">
        <v>163</v>
      </c>
      <c r="AB114" s="60"/>
      <c r="AC114" s="62"/>
      <c r="AD114" s="61"/>
      <c r="AE114" s="61">
        <v>39.677948919582086</v>
      </c>
    </row>
    <row r="115" s="70" customFormat="1" ht="15"/>
    <row r="116" s="70" customFormat="1" ht="15"/>
    <row r="117" spans="3:10" s="70" customFormat="1" ht="15">
      <c r="C117" s="80"/>
      <c r="H117" s="80"/>
      <c r="J117" s="80"/>
    </row>
    <row r="118" spans="3:10" s="70" customFormat="1" ht="15">
      <c r="C118" s="80"/>
      <c r="H118" s="80"/>
      <c r="J118" s="80"/>
    </row>
    <row r="119" spans="2:8" s="70" customFormat="1" ht="15">
      <c r="B119" s="81"/>
      <c r="C119" s="81"/>
      <c r="D119" s="81"/>
      <c r="E119" s="81"/>
      <c r="F119" s="81"/>
      <c r="G119" s="81"/>
      <c r="H119" s="81"/>
    </row>
    <row r="120" ht="15">
      <c r="H120" s="74"/>
    </row>
    <row r="121" ht="15">
      <c r="H121" s="79"/>
    </row>
    <row r="122" ht="15">
      <c r="H122" s="74"/>
    </row>
    <row r="123" ht="15">
      <c r="H123" s="79"/>
    </row>
  </sheetData>
  <sheetProtection/>
  <mergeCells count="6">
    <mergeCell ref="V2:X2"/>
    <mergeCell ref="B81:C81"/>
    <mergeCell ref="D81:H81"/>
    <mergeCell ref="I81:J81"/>
    <mergeCell ref="T2:U2"/>
    <mergeCell ref="R2:S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2010-08-12T14:42:13Z</dcterms:created>
  <dcterms:modified xsi:type="dcterms:W3CDTF">2010-08-12T14:43:31Z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