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010" windowHeight="12045" activeTab="0"/>
  </bookViews>
  <sheets>
    <sheet name="Data + fig. 2" sheetId="1" r:id="rId1"/>
    <sheet name="Dat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GDP">'[1]New Cronos'!$A$56:$M$87</definedName>
    <definedName name="GDP_95_constant_prices">#REF!</definedName>
    <definedName name="GDP_current_prices">#REF!</definedName>
    <definedName name="GDPXXX">#REF!</definedName>
    <definedName name="GIEC">#REF!</definedName>
    <definedName name="GIECXXX">#REF!</definedName>
    <definedName name="GPDXX">#REF!</definedName>
    <definedName name="iii">#REF!</definedName>
    <definedName name="ncd">#REF!</definedName>
    <definedName name="new">'[6]OUT_FILE_SO2'!$A$12:$L$203</definedName>
    <definedName name="NO2_EM_FACT">'[6]OUT_FILE_NO2'!$A$17:$P$256</definedName>
    <definedName name="population">'[2]New Cronos Data'!$A$244:$N$275</definedName>
    <definedName name="populationxxxx">'[2]New Cronos Data'!$A$244:$N$275</definedName>
    <definedName name="SO2_EM_FACT">'[6]OUT_FILE_SO2'!$A$12:$L$203</definedName>
    <definedName name="Summer">#REF!</definedName>
    <definedName name="Summer1">#REF!</definedName>
    <definedName name="TECbyCountry">'[3]New Cronos data'!$A$7:$M$32</definedName>
    <definedName name="TECbyFuel">'[3]Data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ver">'[6]OUT_FILE_SO2'!$A$12:$L$203</definedName>
    <definedName name="Winter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<sst xmlns="http://schemas.openxmlformats.org/spreadsheetml/2006/main" count="61" uniqueCount="28">
  <si>
    <t>Energy Industries</t>
  </si>
  <si>
    <t>Industrial Processes</t>
  </si>
  <si>
    <t>Agriculture</t>
  </si>
  <si>
    <t>Waste</t>
  </si>
  <si>
    <t>Manufacturing / Construction</t>
  </si>
  <si>
    <t>Fugitive emissions</t>
  </si>
  <si>
    <t>Road transport</t>
  </si>
  <si>
    <t>Other transport</t>
  </si>
  <si>
    <t>Household and services</t>
  </si>
  <si>
    <t>Other non-energy (solvents)</t>
  </si>
  <si>
    <t>Total</t>
  </si>
  <si>
    <t>Update title</t>
  </si>
  <si>
    <t>Source: EEA.</t>
  </si>
  <si>
    <t>EEA32</t>
  </si>
  <si>
    <t>PM10</t>
  </si>
  <si>
    <t>Fig. 2: Sectoral shares of primary and secondary particulate matter in total emissions, EEA-32</t>
  </si>
  <si>
    <t>Country_code</t>
  </si>
  <si>
    <t>Data</t>
  </si>
  <si>
    <t>Pollutant_name</t>
  </si>
  <si>
    <t>chart code</t>
  </si>
  <si>
    <t>Sum of 1990</t>
  </si>
  <si>
    <t>Total emissions</t>
  </si>
  <si>
    <t>Energy combustion</t>
  </si>
  <si>
    <t>PM2.5</t>
  </si>
  <si>
    <t>Grand Total</t>
  </si>
  <si>
    <t>Emissions - Gg (1000 tonnes) - EEA 32 - PM10 - PM2.5</t>
  </si>
  <si>
    <t>Note: The graph includes the combined emissions of primary PM10 particles (particulate matter with a diameter of 10 μm or less, emitted directly into the atmosphere).</t>
  </si>
  <si>
    <t>Sum of 2009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</si>
</sst>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%"/>
    <numFmt numFmtId="175" formatCode="0.0_)"/>
    <numFmt numFmtId="176" formatCode="General_)"/>
    <numFmt numFmtId="177" formatCode="\+0.0\ %;\-0.0\ %;0.0\ %"/>
    <numFmt numFmtId="178" formatCode="#,##0.0"/>
    <numFmt numFmtId="179" formatCode="0_)"/>
    <numFmt numFmtId="180" formatCode="0.0000_)"/>
    <numFmt numFmtId="181" formatCode="0.0000"/>
    <numFmt numFmtId="182" formatCode="#,##0.000"/>
    <numFmt numFmtId="183" formatCode="#,##0.0000"/>
    <numFmt numFmtId="184" formatCode="#,##0.00000"/>
    <numFmt numFmtId="185" formatCode="_-* #,##0.0_-;\-* #,##0.0_-;_-* &quot;-&quot;??_-;_-@_-"/>
    <numFmt numFmtId="186" formatCode="_-* #,##0_-;\-* #,##0_-;_-* &quot;-&quot;??_-;_-@_-"/>
    <numFmt numFmtId="187" formatCode="0.00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00_ ;\-#,##0.00000\ "/>
  </numFmts>
  <fonts count="2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.75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4" fontId="16" fillId="0" borderId="7" applyFill="0" applyBorder="0" applyProtection="0">
      <alignment horizontal="right" vertical="center"/>
    </xf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" fontId="16" fillId="0" borderId="0">
      <alignment/>
      <protection/>
    </xf>
  </cellStyleXfs>
  <cellXfs count="32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8" borderId="0" xfId="0" applyNumberFormat="1" applyFill="1" applyAlignment="1">
      <alignment/>
    </xf>
    <xf numFmtId="9" fontId="0" fillId="0" borderId="0" xfId="62" applyFont="1" applyAlignment="1">
      <alignment/>
    </xf>
    <xf numFmtId="1" fontId="0" fillId="0" borderId="0" xfId="0" applyNumberFormat="1" applyAlignment="1">
      <alignment/>
    </xf>
    <xf numFmtId="1" fontId="0" fillId="8" borderId="0" xfId="0" applyNumberFormat="1" applyFill="1" applyAlignment="1">
      <alignment/>
    </xf>
    <xf numFmtId="0" fontId="0" fillId="22" borderId="0" xfId="0" applyFill="1" applyAlignment="1">
      <alignment/>
    </xf>
    <xf numFmtId="0" fontId="22" fillId="22" borderId="0" xfId="0" applyFon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Alignment="1">
      <alignment/>
    </xf>
    <xf numFmtId="0" fontId="22" fillId="8" borderId="0" xfId="0" applyFont="1" applyFill="1" applyAlignment="1">
      <alignment/>
    </xf>
    <xf numFmtId="3" fontId="2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8" borderId="0" xfId="0" applyNumberFormat="1" applyFont="1" applyFill="1" applyAlignment="1">
      <alignment/>
    </xf>
    <xf numFmtId="0" fontId="0" fillId="0" borderId="20" xfId="0" applyFont="1" applyBorder="1" applyAlignment="1">
      <alignment/>
    </xf>
    <xf numFmtId="3" fontId="22" fillId="24" borderId="0" xfId="0" applyNumberFormat="1" applyFont="1" applyFill="1" applyAlignment="1">
      <alignment/>
    </xf>
    <xf numFmtId="186" fontId="0" fillId="8" borderId="0" xfId="42" applyNumberFormat="1" applyFont="1" applyFill="1" applyAlignment="1">
      <alignment/>
    </xf>
    <xf numFmtId="186" fontId="22" fillId="24" borderId="0" xfId="42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GHG Numbers (0.00)" xfId="58"/>
    <cellStyle name="normální_BGR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CRF2002 (1)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"/>
          <c:y val="0.209"/>
          <c:w val="0.61725"/>
          <c:h val="0.7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+ fig. 2'!$A$18:$A$27</c:f>
              <c:strCache/>
            </c:strRef>
          </c:cat>
          <c:val>
            <c:numRef>
              <c:f>'Data + fig. 2'!$C$18:$C$27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025"/>
          <c:y val="0.16625"/>
          <c:w val="0.60375"/>
          <c:h val="0.78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+ fig. 2'!$A$5:$A$14</c:f>
              <c:strCache/>
            </c:strRef>
          </c:cat>
          <c:val>
            <c:numRef>
              <c:f>'Data + fig. 2'!$C$5:$C$14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-0.00075</cdr:y>
    </cdr:from>
    <cdr:to>
      <cdr:x>0.6075</cdr:x>
      <cdr:y>0.0575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3143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EEA-32 2009 PM2.5 (Total: 1,345kt)</a:t>
          </a:r>
        </a:p>
      </cdr:txBody>
    </cdr:sp>
  </cdr:relSizeAnchor>
  <cdr:relSizeAnchor xmlns:cdr="http://schemas.openxmlformats.org/drawingml/2006/chartDrawing">
    <cdr:from>
      <cdr:x>0.74125</cdr:x>
      <cdr:y>-0.00075</cdr:y>
    </cdr:from>
    <cdr:to>
      <cdr:x>0.9865</cdr:x>
      <cdr:y>0.08175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038600" y="0"/>
          <a:ext cx="13430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Key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Non-energy emissions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-0.001</cdr:y>
    </cdr:from>
    <cdr:to>
      <cdr:x>0.60725</cdr:x>
      <cdr:y>0.057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3152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EEA-32 2009 PM10 (Total: 2.041kt)</a:t>
          </a:r>
        </a:p>
      </cdr:txBody>
    </cdr:sp>
  </cdr:relSizeAnchor>
  <cdr:relSizeAnchor xmlns:cdr="http://schemas.openxmlformats.org/drawingml/2006/chartDrawing">
    <cdr:from>
      <cdr:x>0.74125</cdr:x>
      <cdr:y>-0.001</cdr:y>
    </cdr:from>
    <cdr:to>
      <cdr:x>0.9865</cdr:x>
      <cdr:y>0.0815</cdr:y>
    </cdr:to>
    <cdr:sp>
      <cdr:nvSpPr>
        <cdr:cNvPr id="2" name="Text Box 2"/>
        <cdr:cNvSpPr txBox="1">
          <a:spLocks noChangeArrowheads="1"/>
        </cdr:cNvSpPr>
      </cdr:nvSpPr>
      <cdr:spPr>
        <a:xfrm>
          <a:off x="4048125" y="0"/>
          <a:ext cx="13430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Key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Non-energy emissions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23</xdr:col>
      <xdr:colOff>504825</xdr:colOff>
      <xdr:row>26</xdr:row>
      <xdr:rowOff>152400</xdr:rowOff>
    </xdr:to>
    <xdr:grpSp>
      <xdr:nvGrpSpPr>
        <xdr:cNvPr id="1" name="Group 3"/>
        <xdr:cNvGrpSpPr>
          <a:grpSpLocks/>
        </xdr:cNvGrpSpPr>
      </xdr:nvGrpSpPr>
      <xdr:grpSpPr>
        <a:xfrm>
          <a:off x="5562600" y="0"/>
          <a:ext cx="10848975" cy="4362450"/>
          <a:chOff x="5562600" y="0"/>
          <a:chExt cx="10848975" cy="436245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0954541" y="9816"/>
          <a:ext cx="5457034" cy="43526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5562600" y="0"/>
          <a:ext cx="5467883" cy="421958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Projects\EEA%20E&amp;E%20Framework%20Contract\Factsheets\European%20Union\Revised%20Fact%20Sheets\Spreadsheets\EN26%20Total%20energy%20consumption%20by%20fuel%20(2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TC-ACC%202004\7.4.4%20EER%20factsheets\2004%20FS\First%20draft\EN01_EU15_1st%20draft_August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Temp1_EN05_2008.zip\EN05_EU25_TOFP_Final%20draft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Emission%20factors#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NER07_fig1_2011_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.1 emiss change (EU27)"/>
      <sheetName val="Fig.1 emiss change (EEA32)"/>
      <sheetName val="Fig 2 EU27 1990"/>
      <sheetName val="Fig 2 EU 27 2006"/>
      <sheetName val="Fig 2 EEA32 1990"/>
      <sheetName val="Fig 2 EEA32 2006"/>
      <sheetName val="Fig 4 percapita"/>
      <sheetName val="Eu27 data emiss change"/>
      <sheetName val="EEA32 data emiss change"/>
      <sheetName val="data 2 emiss change"/>
      <sheetName val="Sectoral shares 08"/>
      <sheetName val="Sector emissions data EEA32"/>
      <sheetName val="Sector emissions data"/>
      <sheetName val="Sector emissions trend EEA32"/>
      <sheetName val="Sector emissions trend chart"/>
      <sheetName val="Fig 4 per capita"/>
      <sheetName val="Sheet2"/>
      <sheetName val="Data for factsheet tabl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2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1.14</v>
          </cell>
          <cell r="L20">
            <v>1.14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</v>
          </cell>
          <cell r="F41">
            <v>0.55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0.58</v>
          </cell>
          <cell r="F52">
            <v>0.61</v>
          </cell>
          <cell r="G52">
            <v>0.58</v>
          </cell>
          <cell r="H52">
            <v>0</v>
          </cell>
          <cell r="I52">
            <v>0.58</v>
          </cell>
          <cell r="J52">
            <v>0</v>
          </cell>
          <cell r="K52">
            <v>0.58</v>
          </cell>
          <cell r="L52">
            <v>0.58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1.14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1.14</v>
          </cell>
          <cell r="L56">
            <v>1.12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0.07</v>
          </cell>
          <cell r="F57">
            <v>0.07</v>
          </cell>
          <cell r="G57">
            <v>0.07</v>
          </cell>
          <cell r="H57">
            <v>0.05</v>
          </cell>
          <cell r="I57">
            <v>0.05</v>
          </cell>
          <cell r="J57">
            <v>0.05</v>
          </cell>
          <cell r="K57">
            <v>0.07</v>
          </cell>
          <cell r="L57">
            <v>0.07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</v>
          </cell>
          <cell r="H65">
            <v>0</v>
          </cell>
          <cell r="I65">
            <v>0.56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0.57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0.58</v>
          </cell>
          <cell r="L73">
            <v>0.58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</v>
          </cell>
          <cell r="L74">
            <v>0.56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</v>
          </cell>
          <cell r="H75">
            <v>0.62</v>
          </cell>
          <cell r="I75">
            <v>0.62</v>
          </cell>
          <cell r="J75">
            <v>0.62</v>
          </cell>
          <cell r="K75">
            <v>0.56</v>
          </cell>
          <cell r="L75">
            <v>0.56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</v>
          </cell>
          <cell r="F84">
            <v>4.14</v>
          </cell>
          <cell r="G84">
            <v>1.09</v>
          </cell>
          <cell r="H84">
            <v>0</v>
          </cell>
          <cell r="I84">
            <v>1.09</v>
          </cell>
          <cell r="J84">
            <v>0</v>
          </cell>
          <cell r="K84">
            <v>1.09</v>
          </cell>
          <cell r="L84">
            <v>1.09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2.55</v>
          </cell>
          <cell r="F85">
            <v>2.94</v>
          </cell>
          <cell r="G85">
            <v>2.55</v>
          </cell>
          <cell r="H85">
            <v>0</v>
          </cell>
          <cell r="I85">
            <v>2.55</v>
          </cell>
          <cell r="J85">
            <v>0</v>
          </cell>
          <cell r="K85">
            <v>2.55</v>
          </cell>
          <cell r="L85">
            <v>2.55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0.07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</v>
          </cell>
          <cell r="F93">
            <v>0.28</v>
          </cell>
          <cell r="G93">
            <v>0.28</v>
          </cell>
          <cell r="H93">
            <v>0.28</v>
          </cell>
          <cell r="I93">
            <v>0.28</v>
          </cell>
          <cell r="J93">
            <v>0.37</v>
          </cell>
          <cell r="K93">
            <v>0.28</v>
          </cell>
          <cell r="L93">
            <v>0.28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</v>
          </cell>
          <cell r="F96">
            <v>0.19</v>
          </cell>
          <cell r="G96">
            <v>0.15</v>
          </cell>
          <cell r="H96">
            <v>0</v>
          </cell>
          <cell r="I96">
            <v>0.56</v>
          </cell>
          <cell r="J96">
            <v>0</v>
          </cell>
          <cell r="K96">
            <v>0.56</v>
          </cell>
          <cell r="L96">
            <v>0.56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</v>
          </cell>
          <cell r="F120">
            <v>0.56</v>
          </cell>
          <cell r="G120">
            <v>0.56</v>
          </cell>
          <cell r="H120">
            <v>0</v>
          </cell>
          <cell r="I120">
            <v>0.56</v>
          </cell>
          <cell r="J120">
            <v>0</v>
          </cell>
          <cell r="K120">
            <v>0.56</v>
          </cell>
          <cell r="L120">
            <v>0.56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0.58</v>
          </cell>
          <cell r="F122">
            <v>0.58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0.58</v>
          </cell>
          <cell r="L122">
            <v>0.58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</v>
          </cell>
          <cell r="F141">
            <v>0.14</v>
          </cell>
          <cell r="G141">
            <v>0.14</v>
          </cell>
          <cell r="H141">
            <v>0.14</v>
          </cell>
          <cell r="I141">
            <v>0.14</v>
          </cell>
          <cell r="J141">
            <v>0.28</v>
          </cell>
          <cell r="K141">
            <v>0.14</v>
          </cell>
          <cell r="L141">
            <v>0.14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</v>
          </cell>
          <cell r="F144">
            <v>0.56</v>
          </cell>
          <cell r="G144">
            <v>0.56</v>
          </cell>
          <cell r="H144">
            <v>0</v>
          </cell>
          <cell r="I144">
            <v>0.56</v>
          </cell>
          <cell r="J144">
            <v>0</v>
          </cell>
          <cell r="K144">
            <v>0.56</v>
          </cell>
          <cell r="L144">
            <v>0.56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0.07</v>
          </cell>
          <cell r="F153">
            <v>0.07</v>
          </cell>
          <cell r="G153">
            <v>0.07</v>
          </cell>
          <cell r="H153">
            <v>0.07</v>
          </cell>
          <cell r="I153">
            <v>0.08</v>
          </cell>
          <cell r="J153">
            <v>0.07</v>
          </cell>
          <cell r="K153">
            <v>0.07</v>
          </cell>
          <cell r="L153">
            <v>0.07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</v>
          </cell>
          <cell r="F173">
            <v>0.55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0.58</v>
          </cell>
          <cell r="F182">
            <v>0.58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0.58</v>
          </cell>
          <cell r="L182">
            <v>0.58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0.58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</v>
          </cell>
          <cell r="F189">
            <v>0.14</v>
          </cell>
          <cell r="G189">
            <v>0.14</v>
          </cell>
          <cell r="H189">
            <v>0.14</v>
          </cell>
          <cell r="I189">
            <v>0.14</v>
          </cell>
          <cell r="J189">
            <v>0.28</v>
          </cell>
          <cell r="K189">
            <v>0.14</v>
          </cell>
          <cell r="L189">
            <v>0.14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</v>
          </cell>
          <cell r="F192">
            <v>0.56</v>
          </cell>
          <cell r="G192">
            <v>0.56</v>
          </cell>
          <cell r="H192">
            <v>0</v>
          </cell>
          <cell r="I192">
            <v>0.56</v>
          </cell>
          <cell r="J192">
            <v>0</v>
          </cell>
          <cell r="K192">
            <v>0.56</v>
          </cell>
          <cell r="L192">
            <v>0.56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0.58</v>
          </cell>
          <cell r="G197">
            <v>0.68</v>
          </cell>
          <cell r="H197">
            <v>0</v>
          </cell>
          <cell r="I197">
            <v>0.55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0.07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1.16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0.07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0.07</v>
          </cell>
          <cell r="K20">
            <v>0.07</v>
          </cell>
          <cell r="L20">
            <v>0.07</v>
          </cell>
          <cell r="M20">
            <v>0.1</v>
          </cell>
          <cell r="N20">
            <v>0.05</v>
          </cell>
          <cell r="O20">
            <v>0.07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0.07</v>
          </cell>
          <cell r="F21">
            <v>0.07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0.07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0.07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0.07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0.07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0.07</v>
          </cell>
          <cell r="P32">
            <v>0.07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0.07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0.07</v>
          </cell>
          <cell r="K35">
            <v>0.07</v>
          </cell>
          <cell r="L35">
            <v>0.07</v>
          </cell>
          <cell r="M35">
            <v>0.1</v>
          </cell>
          <cell r="N35">
            <v>0.05</v>
          </cell>
          <cell r="O35">
            <v>0.07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0.07</v>
          </cell>
          <cell r="F36">
            <v>0.07</v>
          </cell>
          <cell r="G36">
            <v>0.08</v>
          </cell>
          <cell r="H36">
            <v>0.08</v>
          </cell>
          <cell r="I36">
            <v>0.08</v>
          </cell>
          <cell r="J36">
            <v>0.07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0.07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0.07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0.07</v>
          </cell>
          <cell r="P45">
            <v>0.07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0.07</v>
          </cell>
          <cell r="P46">
            <v>0.07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0.07</v>
          </cell>
          <cell r="P47">
            <v>0.07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0.07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0.07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0.07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0.07</v>
          </cell>
          <cell r="F51">
            <v>0.07</v>
          </cell>
          <cell r="G51">
            <v>0.08</v>
          </cell>
          <cell r="H51">
            <v>0.08</v>
          </cell>
          <cell r="I51">
            <v>0.08</v>
          </cell>
          <cell r="J51">
            <v>0.07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0.07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0.07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0.07</v>
          </cell>
          <cell r="P60">
            <v>0.07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0.07</v>
          </cell>
          <cell r="P61">
            <v>0.07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0.07</v>
          </cell>
          <cell r="P62">
            <v>0.07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0.29</v>
          </cell>
          <cell r="H64">
            <v>0.29</v>
          </cell>
          <cell r="I64">
            <v>0.29</v>
          </cell>
          <cell r="J64">
            <v>0.14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0.07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0.07</v>
          </cell>
          <cell r="K65">
            <v>0.07</v>
          </cell>
          <cell r="L65">
            <v>0.07</v>
          </cell>
          <cell r="M65">
            <v>0.1</v>
          </cell>
          <cell r="N65">
            <v>0.05</v>
          </cell>
          <cell r="O65">
            <v>0.07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0.07</v>
          </cell>
          <cell r="F66">
            <v>0.07</v>
          </cell>
          <cell r="G66">
            <v>0.08</v>
          </cell>
          <cell r="H66">
            <v>0.08</v>
          </cell>
          <cell r="I66">
            <v>0.08</v>
          </cell>
          <cell r="J66">
            <v>0.07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0.07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0.07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0.07</v>
          </cell>
          <cell r="P75">
            <v>0.07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0.07</v>
          </cell>
          <cell r="P76">
            <v>0.07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0.07</v>
          </cell>
          <cell r="P77">
            <v>0.07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0.07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0.07</v>
          </cell>
          <cell r="K80">
            <v>0.07</v>
          </cell>
          <cell r="L80">
            <v>0.07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0.07</v>
          </cell>
          <cell r="F81">
            <v>0.07</v>
          </cell>
          <cell r="G81">
            <v>0.09</v>
          </cell>
          <cell r="H81">
            <v>0.09</v>
          </cell>
          <cell r="I81">
            <v>0.09</v>
          </cell>
          <cell r="J81">
            <v>0.07</v>
          </cell>
          <cell r="K81">
            <v>0.05</v>
          </cell>
          <cell r="L81">
            <v>0.05</v>
          </cell>
          <cell r="M81">
            <v>0.17</v>
          </cell>
          <cell r="N81">
            <v>0.07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1.16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0.07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0.07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0.07</v>
          </cell>
          <cell r="P90">
            <v>0.07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0.07</v>
          </cell>
          <cell r="P91">
            <v>0.07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0.07</v>
          </cell>
          <cell r="P92">
            <v>0.07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0.07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0.07</v>
          </cell>
          <cell r="K95">
            <v>0.07</v>
          </cell>
          <cell r="L95">
            <v>0.07</v>
          </cell>
          <cell r="M95">
            <v>0.1</v>
          </cell>
          <cell r="N95">
            <v>0.05</v>
          </cell>
          <cell r="O95">
            <v>0.07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0.07</v>
          </cell>
          <cell r="F96">
            <v>0.07</v>
          </cell>
          <cell r="G96">
            <v>0.08</v>
          </cell>
          <cell r="H96">
            <v>0.08</v>
          </cell>
          <cell r="I96">
            <v>0.08</v>
          </cell>
          <cell r="J96">
            <v>0.07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0.07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0.07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0.07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0.07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0.07</v>
          </cell>
          <cell r="P107">
            <v>0.07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</v>
          </cell>
          <cell r="H109">
            <v>0.2</v>
          </cell>
          <cell r="I109">
            <v>0.18</v>
          </cell>
          <cell r="J109">
            <v>0.14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0.07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0.07</v>
          </cell>
          <cell r="K110">
            <v>0.07</v>
          </cell>
          <cell r="L110">
            <v>0.07</v>
          </cell>
          <cell r="M110">
            <v>0.3</v>
          </cell>
          <cell r="N110">
            <v>0.05</v>
          </cell>
          <cell r="O110">
            <v>0.07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0.07</v>
          </cell>
          <cell r="F111">
            <v>0.07</v>
          </cell>
          <cell r="G111">
            <v>0.08</v>
          </cell>
          <cell r="H111">
            <v>0.08</v>
          </cell>
          <cell r="I111">
            <v>0.08</v>
          </cell>
          <cell r="J111">
            <v>0.07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0.07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0.07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0.07</v>
          </cell>
          <cell r="P120">
            <v>0.07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0.07</v>
          </cell>
          <cell r="P121">
            <v>0.07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0.07</v>
          </cell>
          <cell r="P122">
            <v>0.07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0.07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0.07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0.07</v>
          </cell>
          <cell r="K125">
            <v>0.07</v>
          </cell>
          <cell r="L125">
            <v>0.07</v>
          </cell>
          <cell r="M125">
            <v>0.1</v>
          </cell>
          <cell r="N125">
            <v>0.05</v>
          </cell>
          <cell r="O125">
            <v>0.07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0.07</v>
          </cell>
          <cell r="G126">
            <v>0.08</v>
          </cell>
          <cell r="H126">
            <v>0.08</v>
          </cell>
          <cell r="I126">
            <v>0.08</v>
          </cell>
          <cell r="J126">
            <v>0.07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0.07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0.07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0.07</v>
          </cell>
          <cell r="P135">
            <v>0.07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0.07</v>
          </cell>
          <cell r="P136">
            <v>0.07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0.07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0.07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0.07</v>
          </cell>
          <cell r="K140">
            <v>0.07</v>
          </cell>
          <cell r="L140">
            <v>0.07</v>
          </cell>
          <cell r="M140">
            <v>0.1</v>
          </cell>
          <cell r="N140">
            <v>0.05</v>
          </cell>
          <cell r="O140">
            <v>0.07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0.07</v>
          </cell>
          <cell r="F141">
            <v>0.07</v>
          </cell>
          <cell r="G141">
            <v>0.08</v>
          </cell>
          <cell r="H141">
            <v>0.08</v>
          </cell>
          <cell r="I141">
            <v>0.08</v>
          </cell>
          <cell r="J141">
            <v>0.07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0.07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0.07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0.07</v>
          </cell>
          <cell r="P150">
            <v>0.07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0.07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0.07</v>
          </cell>
          <cell r="P152">
            <v>0.07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0.07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0.07</v>
          </cell>
          <cell r="K155">
            <v>0.07</v>
          </cell>
          <cell r="L155">
            <v>0.07</v>
          </cell>
          <cell r="M155">
            <v>0.1</v>
          </cell>
          <cell r="N155">
            <v>0.05</v>
          </cell>
          <cell r="O155">
            <v>0.07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0.07</v>
          </cell>
          <cell r="F156">
            <v>0.07</v>
          </cell>
          <cell r="G156">
            <v>0.08</v>
          </cell>
          <cell r="H156">
            <v>0.08</v>
          </cell>
          <cell r="I156">
            <v>0.08</v>
          </cell>
          <cell r="J156">
            <v>0.07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0.07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0.07</v>
          </cell>
          <cell r="K162">
            <v>0.05</v>
          </cell>
          <cell r="L162">
            <v>0.05</v>
          </cell>
          <cell r="M162">
            <v>0.16</v>
          </cell>
          <cell r="N162">
            <v>1.16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0.07</v>
          </cell>
          <cell r="P165">
            <v>0.07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0.07</v>
          </cell>
          <cell r="P166">
            <v>0.07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0.07</v>
          </cell>
          <cell r="P167">
            <v>0.07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</v>
          </cell>
          <cell r="H169">
            <v>0.28</v>
          </cell>
          <cell r="I169">
            <v>0.28</v>
          </cell>
          <cell r="J169">
            <v>0.14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0.07</v>
          </cell>
          <cell r="P169">
            <v>0.14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0.07</v>
          </cell>
          <cell r="K170">
            <v>0.07</v>
          </cell>
          <cell r="L170">
            <v>0.07</v>
          </cell>
          <cell r="M170">
            <v>0.1</v>
          </cell>
          <cell r="N170">
            <v>0.05</v>
          </cell>
          <cell r="O170">
            <v>0.07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0.07</v>
          </cell>
          <cell r="F171">
            <v>0.07</v>
          </cell>
          <cell r="G171">
            <v>0.08</v>
          </cell>
          <cell r="H171">
            <v>0.08</v>
          </cell>
          <cell r="I171">
            <v>0.08</v>
          </cell>
          <cell r="J171">
            <v>0.07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0.07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0.07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0.07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0.07</v>
          </cell>
          <cell r="P181">
            <v>0.07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0.07</v>
          </cell>
          <cell r="P182">
            <v>0.07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</v>
          </cell>
          <cell r="K184">
            <v>0.13</v>
          </cell>
          <cell r="L184">
            <v>0.13</v>
          </cell>
          <cell r="M184">
            <v>0.2</v>
          </cell>
          <cell r="N184">
            <v>1.13</v>
          </cell>
          <cell r="O184">
            <v>0.07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0.07</v>
          </cell>
          <cell r="K185">
            <v>0.07</v>
          </cell>
          <cell r="L185">
            <v>0.07</v>
          </cell>
          <cell r="M185">
            <v>0.1</v>
          </cell>
          <cell r="N185">
            <v>0.1</v>
          </cell>
          <cell r="O185">
            <v>0.07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0.07</v>
          </cell>
          <cell r="F186">
            <v>0.07</v>
          </cell>
          <cell r="G186">
            <v>0.08</v>
          </cell>
          <cell r="H186">
            <v>0.08</v>
          </cell>
          <cell r="I186">
            <v>0.08</v>
          </cell>
          <cell r="J186">
            <v>0.07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0.07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0.07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0.07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0.07</v>
          </cell>
          <cell r="P196">
            <v>0.07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0.07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0.07</v>
          </cell>
          <cell r="K200">
            <v>0.07</v>
          </cell>
          <cell r="L200">
            <v>0.07</v>
          </cell>
          <cell r="M200">
            <v>0.1</v>
          </cell>
          <cell r="N200">
            <v>0.05</v>
          </cell>
          <cell r="O200">
            <v>0.07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0.07</v>
          </cell>
          <cell r="F201">
            <v>0.07</v>
          </cell>
          <cell r="G201">
            <v>0.1</v>
          </cell>
          <cell r="H201">
            <v>0.08</v>
          </cell>
          <cell r="I201">
            <v>0.08</v>
          </cell>
          <cell r="J201">
            <v>0.07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0.07</v>
          </cell>
          <cell r="K205">
            <v>0.05</v>
          </cell>
          <cell r="L205">
            <v>0.05</v>
          </cell>
          <cell r="M205">
            <v>0.16</v>
          </cell>
          <cell r="N205">
            <v>1.1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0.07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0.07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0.07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0.07</v>
          </cell>
          <cell r="P212">
            <v>0.07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0.07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0.07</v>
          </cell>
          <cell r="K215">
            <v>0.07</v>
          </cell>
          <cell r="L215">
            <v>0.07</v>
          </cell>
          <cell r="M215">
            <v>0.1</v>
          </cell>
          <cell r="N215">
            <v>0.05</v>
          </cell>
          <cell r="O215">
            <v>0.07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0.07</v>
          </cell>
          <cell r="F216">
            <v>0.07</v>
          </cell>
          <cell r="G216">
            <v>0.08</v>
          </cell>
          <cell r="H216">
            <v>0.08</v>
          </cell>
          <cell r="I216">
            <v>0.08</v>
          </cell>
          <cell r="J216">
            <v>0.07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1.14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0.07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0.07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0.07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0.07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0.07</v>
          </cell>
          <cell r="P227">
            <v>0.07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0.07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0.07</v>
          </cell>
          <cell r="K230">
            <v>0.07</v>
          </cell>
          <cell r="L230">
            <v>0.07</v>
          </cell>
          <cell r="M230">
            <v>0.1</v>
          </cell>
          <cell r="N230">
            <v>0.05</v>
          </cell>
          <cell r="O230">
            <v>0.07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0.07</v>
          </cell>
          <cell r="F231">
            <v>0.07</v>
          </cell>
          <cell r="G231">
            <v>0.08</v>
          </cell>
          <cell r="H231">
            <v>0.08</v>
          </cell>
          <cell r="I231">
            <v>0.08</v>
          </cell>
          <cell r="J231">
            <v>0.07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0.07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0.07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0.07</v>
          </cell>
          <cell r="P240">
            <v>0.07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0.07</v>
          </cell>
          <cell r="P241">
            <v>0.07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0.07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0.07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0.07</v>
          </cell>
          <cell r="K245">
            <v>0.07</v>
          </cell>
          <cell r="L245">
            <v>0.07</v>
          </cell>
          <cell r="M245">
            <v>0.1</v>
          </cell>
          <cell r="N245">
            <v>0.05</v>
          </cell>
          <cell r="O245">
            <v>0.07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0.07</v>
          </cell>
          <cell r="F246">
            <v>0.07</v>
          </cell>
          <cell r="G246">
            <v>0.08</v>
          </cell>
          <cell r="H246">
            <v>0.08</v>
          </cell>
          <cell r="I246">
            <v>0.08</v>
          </cell>
          <cell r="J246">
            <v>0.07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0.07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0.07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0.07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0.07</v>
          </cell>
          <cell r="P256">
            <v>0.09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g 1 + data"/>
      <sheetName val="Data"/>
      <sheetName val="background data"/>
    </sheetNames>
    <sheetDataSet>
      <sheetData sheetId="1">
        <row r="35">
          <cell r="P35" t="str">
            <v>Agriculture</v>
          </cell>
          <cell r="Q35">
            <v>256.4653977974</v>
          </cell>
          <cell r="R35">
            <v>268.64570188500005</v>
          </cell>
          <cell r="S35">
            <v>271.9011596560001</v>
          </cell>
        </row>
        <row r="36">
          <cell r="P36" t="str">
            <v>Energy Industries</v>
          </cell>
          <cell r="Q36">
            <v>346.8265537495999</v>
          </cell>
          <cell r="R36">
            <v>118.630840351</v>
          </cell>
          <cell r="S36">
            <v>104.70286511899995</v>
          </cell>
        </row>
        <row r="37">
          <cell r="P37" t="str">
            <v>Fugitive emissions</v>
          </cell>
          <cell r="Q37">
            <v>73.670891198</v>
          </cell>
          <cell r="R37">
            <v>28.123785756529998</v>
          </cell>
          <cell r="S37">
            <v>25.40281130978</v>
          </cell>
        </row>
        <row r="38">
          <cell r="P38" t="str">
            <v>Household and services</v>
          </cell>
          <cell r="Q38">
            <v>715.7198399970002</v>
          </cell>
          <cell r="R38">
            <v>670.2811053532997</v>
          </cell>
          <cell r="S38">
            <v>676.1914051429</v>
          </cell>
        </row>
        <row r="39">
          <cell r="P39" t="str">
            <v>Industrial Processes</v>
          </cell>
          <cell r="Q39">
            <v>453.7303698828001</v>
          </cell>
          <cell r="R39">
            <v>341.77931492700026</v>
          </cell>
          <cell r="S39">
            <v>300.37529131200006</v>
          </cell>
        </row>
        <row r="40">
          <cell r="P40" t="str">
            <v>Manufacturing / Construction</v>
          </cell>
          <cell r="Q40">
            <v>291.23690873823097</v>
          </cell>
          <cell r="R40">
            <v>180.02509440489902</v>
          </cell>
          <cell r="S40">
            <v>157.24489662732213</v>
          </cell>
        </row>
        <row r="41">
          <cell r="P41" t="str">
            <v>Other non-energy (solvents)</v>
          </cell>
          <cell r="Q41">
            <v>29.348868362000005</v>
          </cell>
          <cell r="R41">
            <v>28.397306019999995</v>
          </cell>
          <cell r="S41">
            <v>26.920878419000005</v>
          </cell>
        </row>
        <row r="42">
          <cell r="P42" t="str">
            <v>Other transport</v>
          </cell>
          <cell r="Q42">
            <v>172.57673934124998</v>
          </cell>
          <cell r="R42">
            <v>147.99653320729996</v>
          </cell>
          <cell r="S42">
            <v>136.59688957510002</v>
          </cell>
        </row>
        <row r="43">
          <cell r="P43" t="str">
            <v>Road transport</v>
          </cell>
          <cell r="Q43">
            <v>407.6869305677999</v>
          </cell>
          <cell r="R43">
            <v>300.21331688699985</v>
          </cell>
          <cell r="S43">
            <v>287.7353923560001</v>
          </cell>
        </row>
        <row r="44">
          <cell r="P44" t="str">
            <v>Waste</v>
          </cell>
          <cell r="Q44">
            <v>53.65353303417</v>
          </cell>
          <cell r="R44">
            <v>46.47814357482218</v>
          </cell>
          <cell r="S44">
            <v>46.10926400233517</v>
          </cell>
        </row>
        <row r="45">
          <cell r="P45" t="str">
            <v>Memo</v>
          </cell>
          <cell r="Q45">
            <v>241.80766639900003</v>
          </cell>
          <cell r="R45">
            <v>258.39955369695</v>
          </cell>
          <cell r="S45">
            <v>223.13875813878</v>
          </cell>
        </row>
        <row r="46">
          <cell r="P46" t="str">
            <v>Excl</v>
          </cell>
          <cell r="Q46">
            <v>2456.3076209920005</v>
          </cell>
          <cell r="R46">
            <v>2035.5610373760005</v>
          </cell>
          <cell r="S46">
            <v>1982.9212029029998</v>
          </cell>
        </row>
        <row r="47">
          <cell r="P47" t="str">
            <v>National Total</v>
          </cell>
          <cell r="Q47">
            <v>2800.8685913249997</v>
          </cell>
          <cell r="R47">
            <v>2138.1574449990003</v>
          </cell>
          <cell r="S47">
            <v>2040.8058634879999</v>
          </cell>
        </row>
        <row r="48">
          <cell r="Q48">
            <v>62.68431753220001</v>
          </cell>
          <cell r="S48">
            <v>58.8649297352</v>
          </cell>
        </row>
        <row r="49">
          <cell r="Q49">
            <v>200.29436400089998</v>
          </cell>
          <cell r="S49">
            <v>61.18807785</v>
          </cell>
        </row>
        <row r="50">
          <cell r="Q50">
            <v>45.6560229</v>
          </cell>
          <cell r="S50">
            <v>8.09005635378</v>
          </cell>
        </row>
        <row r="51">
          <cell r="Q51">
            <v>690.4500540300003</v>
          </cell>
          <cell r="S51">
            <v>579.8865665879</v>
          </cell>
        </row>
        <row r="52">
          <cell r="Q52">
            <v>234.45369936380004</v>
          </cell>
          <cell r="S52">
            <v>140.74411508580002</v>
          </cell>
        </row>
        <row r="53">
          <cell r="Q53">
            <v>203.296747812331</v>
          </cell>
          <cell r="S53">
            <v>123.99320399182209</v>
          </cell>
        </row>
        <row r="54">
          <cell r="Q54">
            <v>20.625183530999998</v>
          </cell>
          <cell r="S54">
            <v>20.27351149</v>
          </cell>
        </row>
        <row r="55">
          <cell r="Q55">
            <v>160.33254736524992</v>
          </cell>
          <cell r="S55">
            <v>105.91256516909999</v>
          </cell>
        </row>
        <row r="56">
          <cell r="Q56">
            <v>360.6011256258</v>
          </cell>
          <cell r="S56">
            <v>205.37284600899994</v>
          </cell>
        </row>
        <row r="57">
          <cell r="Q57">
            <v>46.97951606743</v>
          </cell>
          <cell r="S57">
            <v>35.67122290125451</v>
          </cell>
        </row>
        <row r="58">
          <cell r="Y58">
            <v>980.6056776539999</v>
          </cell>
          <cell r="Z58">
            <v>536.7521426297799</v>
          </cell>
        </row>
        <row r="59">
          <cell r="Y59">
            <v>754.7028795530001</v>
          </cell>
          <cell r="Z59">
            <v>370.42439632578004</v>
          </cell>
        </row>
        <row r="60">
          <cell r="Q60">
            <v>2025.3350061149995</v>
          </cell>
          <cell r="S60">
            <v>1345.3517399540003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7.421875" style="0" bestFit="1" customWidth="1"/>
  </cols>
  <sheetData>
    <row r="1" ht="12.75">
      <c r="C1" s="26" t="s">
        <v>25</v>
      </c>
    </row>
    <row r="2" ht="12.75">
      <c r="C2" s="4"/>
    </row>
    <row r="3" ht="12.75">
      <c r="C3" s="4"/>
    </row>
    <row r="4" spans="3:5" ht="12.75">
      <c r="C4" s="4"/>
      <c r="D4" s="7" t="s">
        <v>11</v>
      </c>
      <c r="E4" s="6"/>
    </row>
    <row r="5" spans="1:4" ht="12.75">
      <c r="A5" s="1" t="s">
        <v>0</v>
      </c>
      <c r="B5" s="1">
        <v>2009</v>
      </c>
      <c r="C5" s="30">
        <f>VLOOKUP(A5,Data!$B$5:$D$16,3,FALSE)</f>
        <v>104.70286511899995</v>
      </c>
      <c r="D5" s="25"/>
    </row>
    <row r="6" spans="1:4" ht="12.75">
      <c r="A6" s="1" t="s">
        <v>4</v>
      </c>
      <c r="B6" s="1">
        <v>2009</v>
      </c>
      <c r="C6" s="30">
        <f>VLOOKUP(A6,Data!$B$5:$D$16,3,FALSE)</f>
        <v>157.24489662732213</v>
      </c>
      <c r="D6" s="25"/>
    </row>
    <row r="7" spans="1:4" ht="12.75">
      <c r="A7" s="1" t="s">
        <v>6</v>
      </c>
      <c r="B7" s="1">
        <v>2009</v>
      </c>
      <c r="C7" s="30">
        <f>VLOOKUP(A7,Data!$B$5:$D$16,3,FALSE)</f>
        <v>287.7353923560001</v>
      </c>
      <c r="D7" s="25"/>
    </row>
    <row r="8" spans="1:4" ht="12.75">
      <c r="A8" s="1" t="s">
        <v>7</v>
      </c>
      <c r="B8" s="1">
        <v>2009</v>
      </c>
      <c r="C8" s="30">
        <f>VLOOKUP(A8,Data!$B$5:$D$16,3,FALSE)</f>
        <v>136.59688957510002</v>
      </c>
      <c r="D8" s="25"/>
    </row>
    <row r="9" spans="1:4" ht="12.75">
      <c r="A9" s="1" t="s">
        <v>5</v>
      </c>
      <c r="B9" s="1">
        <v>2009</v>
      </c>
      <c r="C9" s="30">
        <f>VLOOKUP(A9,Data!$B$5:$D$16,3,FALSE)</f>
        <v>25.40281130978</v>
      </c>
      <c r="D9" s="25"/>
    </row>
    <row r="10" spans="1:4" ht="12.75">
      <c r="A10" s="1" t="s">
        <v>8</v>
      </c>
      <c r="B10" s="1">
        <v>2009</v>
      </c>
      <c r="C10" s="30">
        <f>VLOOKUP(A10,Data!$B$5:$D$16,3,FALSE)</f>
        <v>676.1914051429</v>
      </c>
      <c r="D10" s="25"/>
    </row>
    <row r="11" spans="1:4" ht="12.75">
      <c r="A11" s="1" t="s">
        <v>1</v>
      </c>
      <c r="B11" s="1">
        <v>2009</v>
      </c>
      <c r="C11" s="30">
        <f>VLOOKUP(A11,Data!$B$5:$D$16,3,FALSE)</f>
        <v>300.37529131200006</v>
      </c>
      <c r="D11" s="25"/>
    </row>
    <row r="12" spans="1:4" ht="12.75">
      <c r="A12" s="1" t="s">
        <v>9</v>
      </c>
      <c r="B12" s="1">
        <v>2009</v>
      </c>
      <c r="C12" s="30">
        <f>VLOOKUP(A12,Data!$B$5:$D$16,3,FALSE)</f>
        <v>26.920878419000005</v>
      </c>
      <c r="D12" s="25"/>
    </row>
    <row r="13" spans="1:4" ht="12.75">
      <c r="A13" s="1" t="s">
        <v>2</v>
      </c>
      <c r="B13" s="1">
        <v>2009</v>
      </c>
      <c r="C13" s="30">
        <f>VLOOKUP(A13,Data!$B$5:$D$16,3,FALSE)</f>
        <v>271.9011596560001</v>
      </c>
      <c r="D13" s="25"/>
    </row>
    <row r="14" spans="1:4" ht="12.75">
      <c r="A14" s="1" t="s">
        <v>3</v>
      </c>
      <c r="B14" s="1">
        <v>2009</v>
      </c>
      <c r="C14" s="30">
        <f>VLOOKUP(A14,Data!$B$5:$D$16,3,FALSE)</f>
        <v>46.10926400233517</v>
      </c>
      <c r="D14" s="25"/>
    </row>
    <row r="15" spans="1:4" ht="12.75">
      <c r="A15" s="10" t="s">
        <v>10</v>
      </c>
      <c r="B15" s="1">
        <v>2009</v>
      </c>
      <c r="C15" s="31">
        <f>Data!D14</f>
        <v>2040.8058634879999</v>
      </c>
      <c r="D15" s="11">
        <f>C5+C6+C7+C8+C9+C10</f>
        <v>1387.8742601301021</v>
      </c>
    </row>
    <row r="16" spans="3:4" ht="12.75">
      <c r="C16" s="4"/>
      <c r="D16" s="3">
        <f>D15/C15</f>
        <v>0.6800618740667701</v>
      </c>
    </row>
    <row r="18" spans="1:4" ht="12.75">
      <c r="A18" s="1" t="s">
        <v>0</v>
      </c>
      <c r="B18" s="1">
        <v>2009</v>
      </c>
      <c r="C18" s="5">
        <f>VLOOKUP(A18,Data!$B$17:$D$28,3,FALSE)</f>
        <v>61.18807785</v>
      </c>
      <c r="D18" s="25"/>
    </row>
    <row r="19" spans="1:4" ht="12.75">
      <c r="A19" s="1" t="s">
        <v>4</v>
      </c>
      <c r="B19" s="1">
        <v>2009</v>
      </c>
      <c r="C19" s="5">
        <f>VLOOKUP(A19,Data!$B$17:$D$28,3,FALSE)</f>
        <v>123.99320399182209</v>
      </c>
      <c r="D19" s="25"/>
    </row>
    <row r="20" spans="1:4" ht="12.75">
      <c r="A20" s="1" t="s">
        <v>6</v>
      </c>
      <c r="B20" s="1">
        <v>2009</v>
      </c>
      <c r="C20" s="5">
        <f>VLOOKUP(A20,Data!$B$17:$D$28,3,FALSE)</f>
        <v>205.37284600899994</v>
      </c>
      <c r="D20" s="25"/>
    </row>
    <row r="21" spans="1:4" ht="12.75">
      <c r="A21" s="1" t="s">
        <v>7</v>
      </c>
      <c r="B21" s="1">
        <v>2009</v>
      </c>
      <c r="C21" s="5">
        <f>VLOOKUP(A21,Data!$B$17:$D$28,3,FALSE)</f>
        <v>105.91256516909999</v>
      </c>
      <c r="D21" s="25"/>
    </row>
    <row r="22" spans="1:4" ht="12.75">
      <c r="A22" s="1" t="s">
        <v>5</v>
      </c>
      <c r="B22" s="1">
        <v>2009</v>
      </c>
      <c r="C22" s="5">
        <f>VLOOKUP(A22,Data!$B$17:$D$28,3,FALSE)</f>
        <v>8.09005635378</v>
      </c>
      <c r="D22" s="25"/>
    </row>
    <row r="23" spans="1:4" ht="12.75">
      <c r="A23" s="1" t="s">
        <v>8</v>
      </c>
      <c r="B23" s="1">
        <v>2009</v>
      </c>
      <c r="C23" s="5">
        <f>VLOOKUP(A23,Data!$B$17:$D$28,3,FALSE)</f>
        <v>579.8865665879</v>
      </c>
      <c r="D23" s="25"/>
    </row>
    <row r="24" spans="1:4" ht="12.75">
      <c r="A24" s="1" t="s">
        <v>1</v>
      </c>
      <c r="B24" s="1">
        <v>2009</v>
      </c>
      <c r="C24" s="5">
        <f>VLOOKUP(A24,Data!$B$17:$D$28,3,FALSE)</f>
        <v>140.74411508580002</v>
      </c>
      <c r="D24" s="25"/>
    </row>
    <row r="25" spans="1:4" ht="12.75">
      <c r="A25" s="1" t="s">
        <v>9</v>
      </c>
      <c r="B25" s="1">
        <v>2009</v>
      </c>
      <c r="C25" s="5">
        <f>VLOOKUP(A25,Data!$B$17:$D$28,3,FALSE)</f>
        <v>20.27351149</v>
      </c>
      <c r="D25" s="25"/>
    </row>
    <row r="26" spans="1:4" ht="12.75">
      <c r="A26" s="1" t="s">
        <v>2</v>
      </c>
      <c r="B26" s="1">
        <v>2009</v>
      </c>
      <c r="C26" s="5">
        <f>VLOOKUP(A26,Data!$B$17:$D$28,3,FALSE)</f>
        <v>58.8649297352</v>
      </c>
      <c r="D26" s="25"/>
    </row>
    <row r="27" spans="1:5" ht="12.75">
      <c r="A27" s="1" t="s">
        <v>3</v>
      </c>
      <c r="B27" s="1">
        <v>2009</v>
      </c>
      <c r="C27" s="5">
        <f>VLOOKUP(A27,Data!$B$17:$D$28,3,FALSE)</f>
        <v>35.67122290125451</v>
      </c>
      <c r="D27" s="25"/>
      <c r="E27" s="9"/>
    </row>
    <row r="28" spans="1:5" ht="12.75">
      <c r="A28" s="10" t="s">
        <v>10</v>
      </c>
      <c r="B28" s="1">
        <v>2009</v>
      </c>
      <c r="C28" s="29">
        <f>Data!D26</f>
        <v>1345.3517399540003</v>
      </c>
      <c r="D28" s="11">
        <f>C18+C19+C20+C21+C22+C23</f>
        <v>1084.443315961602</v>
      </c>
      <c r="E28" s="9"/>
    </row>
    <row r="29" spans="3:4" ht="12.75">
      <c r="C29" s="4"/>
      <c r="D29" s="3">
        <f>D28/C28</f>
        <v>0.806066758421616</v>
      </c>
    </row>
    <row r="32" s="1" customFormat="1" ht="12.75">
      <c r="A32" s="2" t="s">
        <v>15</v>
      </c>
    </row>
    <row r="33" s="1" customFormat="1" ht="12.75">
      <c r="A33" s="27" t="s">
        <v>26</v>
      </c>
    </row>
    <row r="34" s="1" customFormat="1" ht="12.75">
      <c r="A34" s="1" t="s">
        <v>12</v>
      </c>
    </row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="85" zoomScaleNormal="85" zoomScalePageLayoutView="0" workbookViewId="0" topLeftCell="A1">
      <selection activeCell="C47" sqref="C47"/>
    </sheetView>
  </sheetViews>
  <sheetFormatPr defaultColWidth="9.140625" defaultRowHeight="12.75"/>
  <cols>
    <col min="1" max="1" width="16.57421875" style="0" bestFit="1" customWidth="1"/>
    <col min="2" max="2" width="25.140625" style="0" bestFit="1" customWidth="1"/>
    <col min="3" max="4" width="12.28125" style="0" bestFit="1" customWidth="1"/>
  </cols>
  <sheetData>
    <row r="1" spans="1:2" ht="12.75">
      <c r="A1" s="23" t="s">
        <v>16</v>
      </c>
      <c r="B1" s="12" t="s">
        <v>13</v>
      </c>
    </row>
    <row r="3" spans="1:4" ht="12.75">
      <c r="A3" s="13"/>
      <c r="B3" s="14"/>
      <c r="C3" s="24" t="s">
        <v>17</v>
      </c>
      <c r="D3" s="15"/>
    </row>
    <row r="4" spans="1:4" ht="12.75">
      <c r="A4" s="24" t="s">
        <v>18</v>
      </c>
      <c r="B4" s="24" t="s">
        <v>19</v>
      </c>
      <c r="C4" s="13" t="s">
        <v>20</v>
      </c>
      <c r="D4" s="28" t="s">
        <v>27</v>
      </c>
    </row>
    <row r="5" spans="1:4" ht="12.75">
      <c r="A5" s="13" t="s">
        <v>14</v>
      </c>
      <c r="B5" s="13" t="s">
        <v>2</v>
      </c>
      <c r="C5" s="16">
        <f>VLOOKUP(B5,'[7]Data'!$P$35:$S$47,2,FALSE)</f>
        <v>256.4653977974</v>
      </c>
      <c r="D5" s="16">
        <f>VLOOKUP(B5,'[7]Data'!$P$35:$S$47,4,FALSE)</f>
        <v>271.9011596560001</v>
      </c>
    </row>
    <row r="6" spans="1:4" ht="12.75">
      <c r="A6" s="17"/>
      <c r="B6" s="18" t="s">
        <v>0</v>
      </c>
      <c r="C6" s="16">
        <f>VLOOKUP(B6,'[7]Data'!$P$35:$S$47,2,FALSE)</f>
        <v>346.8265537495999</v>
      </c>
      <c r="D6" s="16">
        <f>VLOOKUP(B6,'[7]Data'!$P$35:$S$47,4,FALSE)</f>
        <v>104.70286511899995</v>
      </c>
    </row>
    <row r="7" spans="1:4" ht="12.75">
      <c r="A7" s="17"/>
      <c r="B7" s="18" t="s">
        <v>5</v>
      </c>
      <c r="C7" s="16">
        <f>VLOOKUP(B7,'[7]Data'!$P$35:$S$47,2,FALSE)</f>
        <v>73.670891198</v>
      </c>
      <c r="D7" s="16">
        <f>VLOOKUP(B7,'[7]Data'!$P$35:$S$47,4,FALSE)</f>
        <v>25.40281130978</v>
      </c>
    </row>
    <row r="8" spans="1:4" ht="12.75">
      <c r="A8" s="17"/>
      <c r="B8" s="18" t="s">
        <v>8</v>
      </c>
      <c r="C8" s="16">
        <f>VLOOKUP(B8,'[7]Data'!$P$35:$S$47,2,FALSE)</f>
        <v>715.7198399970002</v>
      </c>
      <c r="D8" s="16">
        <f>VLOOKUP(B8,'[7]Data'!$P$35:$S$47,4,FALSE)</f>
        <v>676.1914051429</v>
      </c>
    </row>
    <row r="9" spans="1:4" ht="12.75">
      <c r="A9" s="17"/>
      <c r="B9" s="18" t="s">
        <v>1</v>
      </c>
      <c r="C9" s="16">
        <f>VLOOKUP(B9,'[7]Data'!$P$35:$S$47,2,FALSE)</f>
        <v>453.7303698828001</v>
      </c>
      <c r="D9" s="16">
        <f>VLOOKUP(B9,'[7]Data'!$P$35:$S$47,4,FALSE)</f>
        <v>300.37529131200006</v>
      </c>
    </row>
    <row r="10" spans="1:4" ht="12.75">
      <c r="A10" s="17"/>
      <c r="B10" s="18" t="s">
        <v>4</v>
      </c>
      <c r="C10" s="16">
        <f>VLOOKUP(B10,'[7]Data'!$P$35:$S$47,2,FALSE)</f>
        <v>291.23690873823097</v>
      </c>
      <c r="D10" s="16">
        <f>VLOOKUP(B10,'[7]Data'!$P$35:$S$47,4,FALSE)</f>
        <v>157.24489662732213</v>
      </c>
    </row>
    <row r="11" spans="1:4" ht="12.75">
      <c r="A11" s="17"/>
      <c r="B11" s="18" t="s">
        <v>9</v>
      </c>
      <c r="C11" s="16">
        <f>VLOOKUP(B11,'[7]Data'!$P$35:$S$47,2,FALSE)</f>
        <v>29.348868362000005</v>
      </c>
      <c r="D11" s="16">
        <f>VLOOKUP(B11,'[7]Data'!$P$35:$S$47,4,FALSE)</f>
        <v>26.920878419000005</v>
      </c>
    </row>
    <row r="12" spans="1:4" ht="12.75">
      <c r="A12" s="17"/>
      <c r="B12" s="18" t="s">
        <v>7</v>
      </c>
      <c r="C12" s="16">
        <f>VLOOKUP(B12,'[7]Data'!$P$35:$S$47,2,FALSE)</f>
        <v>172.57673934124998</v>
      </c>
      <c r="D12" s="16">
        <f>VLOOKUP(B12,'[7]Data'!$P$35:$S$47,4,FALSE)</f>
        <v>136.59688957510002</v>
      </c>
    </row>
    <row r="13" spans="1:4" ht="12.75">
      <c r="A13" s="17"/>
      <c r="B13" s="18" t="s">
        <v>6</v>
      </c>
      <c r="C13" s="16">
        <f>VLOOKUP(B13,'[7]Data'!$P$35:$S$47,2,FALSE)</f>
        <v>407.6869305677999</v>
      </c>
      <c r="D13" s="16">
        <f>VLOOKUP(B13,'[7]Data'!$P$35:$S$47,4,FALSE)</f>
        <v>287.7353923560001</v>
      </c>
    </row>
    <row r="14" spans="1:4" ht="12.75">
      <c r="A14" s="17"/>
      <c r="B14" s="18" t="s">
        <v>21</v>
      </c>
      <c r="C14" s="16">
        <f>'[7]Data'!$Q$47</f>
        <v>2800.8685913249997</v>
      </c>
      <c r="D14" s="16">
        <f>'[7]Data'!$S$47</f>
        <v>2040.8058634879999</v>
      </c>
    </row>
    <row r="15" spans="1:4" ht="12.75">
      <c r="A15" s="17"/>
      <c r="B15" s="18" t="s">
        <v>3</v>
      </c>
      <c r="C15" s="16">
        <f>VLOOKUP(B15,'[7]Data'!$P$35:$S$47,2,FALSE)</f>
        <v>53.65353303417</v>
      </c>
      <c r="D15" s="16">
        <f>VLOOKUP(B15,'[7]Data'!$P$35:$S$47,4,FALSE)</f>
        <v>46.10926400233517</v>
      </c>
    </row>
    <row r="16" spans="1:4" ht="12.75">
      <c r="A16" s="17"/>
      <c r="B16" s="18" t="s">
        <v>22</v>
      </c>
      <c r="C16" s="16">
        <f>'[7]Data'!$Y$58</f>
        <v>980.6056776539999</v>
      </c>
      <c r="D16" s="16">
        <f>'[7]Data'!$Z$58</f>
        <v>536.7521426297799</v>
      </c>
    </row>
    <row r="17" spans="1:4" ht="12.75">
      <c r="A17" s="13" t="s">
        <v>23</v>
      </c>
      <c r="B17" s="13" t="s">
        <v>2</v>
      </c>
      <c r="C17" s="16">
        <f>'[7]Data'!Q48</f>
        <v>62.68431753220001</v>
      </c>
      <c r="D17" s="16">
        <f>'[7]Data'!S48</f>
        <v>58.8649297352</v>
      </c>
    </row>
    <row r="18" spans="1:4" ht="12.75">
      <c r="A18" s="17"/>
      <c r="B18" s="18" t="s">
        <v>0</v>
      </c>
      <c r="C18" s="16">
        <f>'[7]Data'!Q49</f>
        <v>200.29436400089998</v>
      </c>
      <c r="D18" s="16">
        <f>'[7]Data'!S49</f>
        <v>61.18807785</v>
      </c>
    </row>
    <row r="19" spans="1:4" ht="12.75">
      <c r="A19" s="17"/>
      <c r="B19" s="18" t="s">
        <v>5</v>
      </c>
      <c r="C19" s="16">
        <f>'[7]Data'!Q50</f>
        <v>45.6560229</v>
      </c>
      <c r="D19" s="16">
        <f>'[7]Data'!S50</f>
        <v>8.09005635378</v>
      </c>
    </row>
    <row r="20" spans="1:4" ht="12.75">
      <c r="A20" s="17"/>
      <c r="B20" s="18" t="s">
        <v>8</v>
      </c>
      <c r="C20" s="16">
        <f>'[7]Data'!Q51</f>
        <v>690.4500540300003</v>
      </c>
      <c r="D20" s="16">
        <f>'[7]Data'!S51</f>
        <v>579.8865665879</v>
      </c>
    </row>
    <row r="21" spans="1:4" ht="12.75">
      <c r="A21" s="17"/>
      <c r="B21" s="18" t="s">
        <v>1</v>
      </c>
      <c r="C21" s="16">
        <f>'[7]Data'!Q52</f>
        <v>234.45369936380004</v>
      </c>
      <c r="D21" s="16">
        <f>'[7]Data'!S52</f>
        <v>140.74411508580002</v>
      </c>
    </row>
    <row r="22" spans="1:4" ht="12.75">
      <c r="A22" s="17"/>
      <c r="B22" s="18" t="s">
        <v>4</v>
      </c>
      <c r="C22" s="16">
        <f>'[7]Data'!Q53</f>
        <v>203.296747812331</v>
      </c>
      <c r="D22" s="16">
        <f>'[7]Data'!S53</f>
        <v>123.99320399182209</v>
      </c>
    </row>
    <row r="23" spans="1:4" ht="12.75">
      <c r="A23" s="17"/>
      <c r="B23" s="18" t="s">
        <v>9</v>
      </c>
      <c r="C23" s="16">
        <f>'[7]Data'!Q54</f>
        <v>20.625183530999998</v>
      </c>
      <c r="D23" s="16">
        <f>'[7]Data'!S54</f>
        <v>20.27351149</v>
      </c>
    </row>
    <row r="24" spans="1:4" ht="12.75">
      <c r="A24" s="17"/>
      <c r="B24" s="18" t="s">
        <v>7</v>
      </c>
      <c r="C24" s="16">
        <f>'[7]Data'!Q55</f>
        <v>160.33254736524992</v>
      </c>
      <c r="D24" s="16">
        <f>'[7]Data'!S55</f>
        <v>105.91256516909999</v>
      </c>
    </row>
    <row r="25" spans="1:4" ht="12.75">
      <c r="A25" s="17"/>
      <c r="B25" s="18" t="s">
        <v>6</v>
      </c>
      <c r="C25" s="16">
        <f>'[7]Data'!Q56</f>
        <v>360.6011256258</v>
      </c>
      <c r="D25" s="16">
        <f>'[7]Data'!S56</f>
        <v>205.37284600899994</v>
      </c>
    </row>
    <row r="26" spans="1:4" ht="12.75">
      <c r="A26" s="17"/>
      <c r="B26" s="18" t="s">
        <v>21</v>
      </c>
      <c r="C26" s="16">
        <f>'[7]Data'!Q60</f>
        <v>2025.3350061149995</v>
      </c>
      <c r="D26" s="16">
        <f>'[7]Data'!$S$60</f>
        <v>1345.3517399540003</v>
      </c>
    </row>
    <row r="27" spans="1:4" ht="12.75">
      <c r="A27" s="17"/>
      <c r="B27" s="18" t="s">
        <v>3</v>
      </c>
      <c r="C27" s="16">
        <f>'[7]Data'!Q57</f>
        <v>46.97951606743</v>
      </c>
      <c r="D27" s="16">
        <f>'[7]Data'!S57</f>
        <v>35.67122290125451</v>
      </c>
    </row>
    <row r="28" spans="1:4" ht="12.75">
      <c r="A28" s="17"/>
      <c r="B28" s="18" t="s">
        <v>22</v>
      </c>
      <c r="C28" s="16">
        <f>'[7]Data'!$Y$59</f>
        <v>754.7028795530001</v>
      </c>
      <c r="D28" s="16">
        <f>'[7]Data'!$Z$59</f>
        <v>370.42439632578004</v>
      </c>
    </row>
    <row r="29" spans="1:4" ht="12.75">
      <c r="A29" s="19" t="s">
        <v>24</v>
      </c>
      <c r="B29" s="20"/>
      <c r="C29" s="21">
        <v>13266.30018728592</v>
      </c>
      <c r="D29" s="22">
        <v>9917.655095734304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anne_wagner</cp:lastModifiedBy>
  <dcterms:created xsi:type="dcterms:W3CDTF">2009-03-20T12:58:45Z</dcterms:created>
  <dcterms:modified xsi:type="dcterms:W3CDTF">2011-08-26T10:43:16Z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