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35" yWindow="705" windowWidth="23685" windowHeight="11985" activeTab="0"/>
  </bookViews>
  <sheets>
    <sheet name="Data + fig. 2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'[6]OUT_FILE_SO2'!$A$12:$L$203</definedName>
    <definedName name="NO2_EM_FACT">'[6]OUT_FILE_NO2'!$A$17:$P$256</definedName>
    <definedName name="population">'[2]New Cronos Data'!$A$244:$N$275</definedName>
    <definedName name="populationxxxx">'[2]New Cronos Data'!$A$244:$N$275</definedName>
    <definedName name="SO2_EM_FACT">'[6]OUT_FILE_SO2'!$A$12:$L$203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'[6]OUT_FILE_SO2'!$A$12:$L$203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<sst xmlns="http://schemas.openxmlformats.org/spreadsheetml/2006/main" count="83" uniqueCount="26">
  <si>
    <t>Source: EEA</t>
  </si>
  <si>
    <t>Energy Industries</t>
  </si>
  <si>
    <t>Industrial Processes</t>
  </si>
  <si>
    <t>Agriculture</t>
  </si>
  <si>
    <t>Waste</t>
  </si>
  <si>
    <t>Manufacturing / Construction</t>
  </si>
  <si>
    <t>Fugitive emissions</t>
  </si>
  <si>
    <t>Road transport</t>
  </si>
  <si>
    <t>Other transport</t>
  </si>
  <si>
    <t>Household and services</t>
  </si>
  <si>
    <t>Other non-energy (solvents)</t>
  </si>
  <si>
    <t>NOx</t>
  </si>
  <si>
    <t>Total</t>
  </si>
  <si>
    <t>Update title</t>
  </si>
  <si>
    <t>EEA32</t>
  </si>
  <si>
    <t>NH3</t>
  </si>
  <si>
    <t>SOx</t>
  </si>
  <si>
    <t>Country_code</t>
  </si>
  <si>
    <t>Pollutant_name</t>
  </si>
  <si>
    <t>Fig. 2: Sectoral shares of SO2, NOx, NH3; (energy and non-energy components) of total emissions, EEA-32. Values within the segments indicate the level of emissions (kt) emitted from each sector.</t>
  </si>
  <si>
    <t>Emissions - Gg (1000 tonnes) - EEA 32 - Acidifying Pollutants</t>
  </si>
  <si>
    <t>Data</t>
  </si>
  <si>
    <t>chart code</t>
  </si>
  <si>
    <t>Sum of 1990</t>
  </si>
  <si>
    <t>Sum of 2009</t>
  </si>
  <si>
    <t>National Total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</si>
</sst>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  <numFmt numFmtId="194" formatCode="0.0000000"/>
    <numFmt numFmtId="195" formatCode="0.00000000"/>
    <numFmt numFmtId="196" formatCode="0.000000000"/>
    <numFmt numFmtId="197" formatCode="0.0000000000"/>
    <numFmt numFmtId="198" formatCode="0.0000000000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.75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33">
    <xf numFmtId="0" fontId="0" fillId="0" borderId="0" xfId="0" applyAlignment="1">
      <alignment/>
    </xf>
    <xf numFmtId="0" fontId="0" fillId="8" borderId="0" xfId="0" applyFill="1" applyAlignment="1">
      <alignment/>
    </xf>
    <xf numFmtId="9" fontId="0" fillId="0" borderId="0" xfId="62" applyFont="1" applyAlignment="1">
      <alignment/>
    </xf>
    <xf numFmtId="1" fontId="0" fillId="0" borderId="0" xfId="0" applyNumberFormat="1" applyAlignment="1">
      <alignment/>
    </xf>
    <xf numFmtId="1" fontId="0" fillId="8" borderId="0" xfId="0" applyNumberFormat="1" applyFill="1" applyAlignment="1">
      <alignment/>
    </xf>
    <xf numFmtId="0" fontId="22" fillId="22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0" fontId="22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86" fontId="0" fillId="8" borderId="0" xfId="42" applyNumberFormat="1" applyFont="1" applyFill="1" applyAlignment="1">
      <alignment/>
    </xf>
    <xf numFmtId="18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86" fontId="22" fillId="24" borderId="0" xfId="42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ální_BGR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CRF2002 (1)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75"/>
          <c:y val="0.22975"/>
          <c:w val="0.56425"/>
          <c:h val="0.76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2'!$A$4:$A$13</c:f>
              <c:strCache/>
            </c:strRef>
          </c:cat>
          <c:val>
            <c:numRef>
              <c:f>'Data + fig. 2'!$C$4:$C$13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2'!$A$4:$A$13</c:f>
              <c:strCache/>
            </c:strRef>
          </c:cat>
          <c:val>
            <c:numRef>
              <c:f>'Data + fig. 2'!$C$4:$C$13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2'!$A$4:$A$13</c:f>
              <c:strCache/>
            </c:strRef>
          </c:cat>
          <c:val>
            <c:numRef>
              <c:f>'Data + fig. 2'!$D$28:$D$29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1985"/>
          <c:w val="0.54725"/>
          <c:h val="0.75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2'!$A$18:$A$27</c:f>
              <c:strCache/>
            </c:strRef>
          </c:cat>
          <c:val>
            <c:numRef>
              <c:f>'Data + fig. 2'!$C$18:$C$27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222"/>
          <c:w val="0.676"/>
          <c:h val="0.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2'!$A$32:$A$41</c:f>
              <c:strCache/>
            </c:strRef>
          </c:cat>
          <c:val>
            <c:numRef>
              <c:f>'Data + fig. 2'!$C$32:$C$41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-0.002</cdr:y>
    </cdr:from>
    <cdr:to>
      <cdr:x>0.53925</cdr:x>
      <cdr:y>0.0625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24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EEA-32 2009 NOx (Total: 10,517 kt)</a:t>
          </a:r>
        </a:p>
      </cdr:txBody>
    </cdr:sp>
  </cdr:relSizeAnchor>
  <cdr:relSizeAnchor xmlns:cdr="http://schemas.openxmlformats.org/drawingml/2006/chartDrawing">
    <cdr:from>
      <cdr:x>0.8175</cdr:x>
      <cdr:y>0.008</cdr:y>
    </cdr:from>
    <cdr:to>
      <cdr:x>0.9855</cdr:x>
      <cdr:y>0.185</cdr:y>
    </cdr:to>
    <cdr:sp>
      <cdr:nvSpPr>
        <cdr:cNvPr id="2" name="Text Box 2"/>
        <cdr:cNvSpPr txBox="1">
          <a:spLocks noChangeArrowheads="1"/>
        </cdr:cNvSpPr>
      </cdr:nvSpPr>
      <cdr:spPr>
        <a:xfrm>
          <a:off x="4400550" y="28575"/>
          <a:ext cx="9048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Non-energy emissions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-0.013</cdr:y>
    </cdr:from>
    <cdr:to>
      <cdr:x>-0.00925</cdr:x>
      <cdr:y>-0.013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EEA-32 2009 SOx (Total: 6,226 kt)</a:t>
          </a:r>
        </a:p>
      </cdr:txBody>
    </cdr:sp>
  </cdr:relSizeAnchor>
  <cdr:relSizeAnchor xmlns:cdr="http://schemas.openxmlformats.org/drawingml/2006/chartDrawing">
    <cdr:from>
      <cdr:x>0.80425</cdr:x>
      <cdr:y>0.00425</cdr:y>
    </cdr:from>
    <cdr:to>
      <cdr:x>0.99575</cdr:x>
      <cdr:y>0.16775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62450" y="9525"/>
          <a:ext cx="10382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Non-energy emissions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-0.00025</cdr:y>
    </cdr:from>
    <cdr:to>
      <cdr:x>0.53175</cdr:x>
      <cdr:y>0.05875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EEA-32 2009 NH3 (Total: 3,862 kt)</a:t>
          </a:r>
        </a:p>
      </cdr:txBody>
    </cdr:sp>
  </cdr:relSizeAnchor>
  <cdr:relSizeAnchor xmlns:cdr="http://schemas.openxmlformats.org/drawingml/2006/chartDrawing">
    <cdr:from>
      <cdr:x>0.86</cdr:x>
      <cdr:y>0.0145</cdr:y>
    </cdr:from>
    <cdr:to>
      <cdr:x>0.99425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4257675" y="57150"/>
          <a:ext cx="666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Non-energy emissions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</xdr:rowOff>
    </xdr:from>
    <xdr:to>
      <xdr:col>22</xdr:col>
      <xdr:colOff>476250</xdr:colOff>
      <xdr:row>55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5095875" y="514350"/>
          <a:ext cx="10810875" cy="8439150"/>
          <a:chOff x="5083969" y="528638"/>
          <a:chExt cx="10775156" cy="86867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5083969" y="528638"/>
          <a:ext cx="5368721" cy="40914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0449997" y="671970"/>
          <a:ext cx="5409128" cy="405456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5135151" y="4578858"/>
          <a:ext cx="4935021" cy="463657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EN05_2008.zip\EN05_EU25_TOFP_Final%20draft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mission%20factors#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ales%20&amp;%20Delivery%20Operations\Projects\Current\Energy\ED49930%20ETC%202011\Working%20files\2.8.1%20Energy%20assessments%20and%20indicators\ener05\ENER05_fig2_2011_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+ fig. 2"/>
      <sheetName val="Data"/>
    </sheetNames>
    <sheetDataSet>
      <sheetData sheetId="0">
        <row r="6">
          <cell r="C6">
            <v>2279.13215759</v>
          </cell>
        </row>
        <row r="7">
          <cell r="C7">
            <v>1410.7783861442997</v>
          </cell>
        </row>
        <row r="8">
          <cell r="C8">
            <v>4039.9111877469986</v>
          </cell>
        </row>
        <row r="9">
          <cell r="C9">
            <v>1612.367225544</v>
          </cell>
        </row>
        <row r="10">
          <cell r="C10">
            <v>32.468389083</v>
          </cell>
        </row>
        <row r="11">
          <cell r="C11">
            <v>703.818549028</v>
          </cell>
        </row>
        <row r="12">
          <cell r="C12">
            <v>219.40372976899977</v>
          </cell>
        </row>
        <row r="13">
          <cell r="C13">
            <v>0.923778597</v>
          </cell>
        </row>
        <row r="14">
          <cell r="C14">
            <v>187.5997585653</v>
          </cell>
        </row>
        <row r="15">
          <cell r="C15">
            <v>30.301318073200004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70" zoomScaleNormal="70" zoomScalePageLayoutView="0" workbookViewId="0" topLeftCell="A1">
      <selection activeCell="D47" sqref="D47"/>
    </sheetView>
  </sheetViews>
  <sheetFormatPr defaultColWidth="9.140625" defaultRowHeight="12.75"/>
  <cols>
    <col min="1" max="1" width="37.421875" style="0" bestFit="1" customWidth="1"/>
    <col min="3" max="3" width="11.140625" style="0" bestFit="1" customWidth="1"/>
  </cols>
  <sheetData>
    <row r="1" ht="12.75">
      <c r="C1" s="16" t="s">
        <v>20</v>
      </c>
    </row>
    <row r="2" spans="3:4" ht="12.75">
      <c r="C2" s="3"/>
      <c r="D2" s="5" t="s">
        <v>13</v>
      </c>
    </row>
    <row r="3" spans="1:3" ht="12.75">
      <c r="A3" s="11" t="s">
        <v>11</v>
      </c>
      <c r="C3" s="3"/>
    </row>
    <row r="4" spans="1:4" ht="12.75">
      <c r="A4" s="1" t="s">
        <v>1</v>
      </c>
      <c r="B4" s="10">
        <v>2009</v>
      </c>
      <c r="C4" s="14">
        <f>'[7]Data + fig. 2'!C6</f>
        <v>2279.13215759</v>
      </c>
      <c r="D4" s="4"/>
    </row>
    <row r="5" spans="1:4" ht="12.75">
      <c r="A5" s="1" t="s">
        <v>5</v>
      </c>
      <c r="B5" s="10">
        <v>2009</v>
      </c>
      <c r="C5" s="14">
        <f>'[7]Data + fig. 2'!C7</f>
        <v>1410.7783861442997</v>
      </c>
      <c r="D5" s="4"/>
    </row>
    <row r="6" spans="1:4" ht="12.75">
      <c r="A6" s="1" t="s">
        <v>7</v>
      </c>
      <c r="B6" s="10">
        <v>2009</v>
      </c>
      <c r="C6" s="14">
        <f>'[7]Data + fig. 2'!C8</f>
        <v>4039.9111877469986</v>
      </c>
      <c r="D6" s="4"/>
    </row>
    <row r="7" spans="1:4" ht="12.75">
      <c r="A7" s="1" t="s">
        <v>8</v>
      </c>
      <c r="B7" s="10">
        <v>2009</v>
      </c>
      <c r="C7" s="14">
        <f>'[7]Data + fig. 2'!C9</f>
        <v>1612.367225544</v>
      </c>
      <c r="D7" s="4"/>
    </row>
    <row r="8" spans="1:4" ht="12.75">
      <c r="A8" s="1" t="s">
        <v>6</v>
      </c>
      <c r="B8" s="10">
        <v>2009</v>
      </c>
      <c r="C8" s="14">
        <f>'[7]Data + fig. 2'!C10</f>
        <v>32.468389083</v>
      </c>
      <c r="D8" s="4"/>
    </row>
    <row r="9" spans="1:4" ht="12.75">
      <c r="A9" s="1" t="s">
        <v>9</v>
      </c>
      <c r="B9" s="10">
        <v>2009</v>
      </c>
      <c r="C9" s="14">
        <f>'[7]Data + fig. 2'!C11</f>
        <v>703.818549028</v>
      </c>
      <c r="D9" s="4"/>
    </row>
    <row r="10" spans="1:4" ht="12.75">
      <c r="A10" s="1" t="s">
        <v>2</v>
      </c>
      <c r="B10" s="10">
        <v>2009</v>
      </c>
      <c r="C10" s="14">
        <f>'[7]Data + fig. 2'!C12</f>
        <v>219.40372976899977</v>
      </c>
      <c r="D10" s="4"/>
    </row>
    <row r="11" spans="1:4" ht="12.75">
      <c r="A11" s="1" t="s">
        <v>10</v>
      </c>
      <c r="B11" s="10">
        <v>2009</v>
      </c>
      <c r="C11" s="14">
        <f>'[7]Data + fig. 2'!C13</f>
        <v>0.923778597</v>
      </c>
      <c r="D11" s="4"/>
    </row>
    <row r="12" spans="1:4" ht="12.75">
      <c r="A12" s="1" t="s">
        <v>3</v>
      </c>
      <c r="B12" s="10">
        <v>2009</v>
      </c>
      <c r="C12" s="14">
        <f>'[7]Data + fig. 2'!C14</f>
        <v>187.5997585653</v>
      </c>
      <c r="D12" s="4"/>
    </row>
    <row r="13" spans="1:4" ht="12.75">
      <c r="A13" s="1" t="s">
        <v>4</v>
      </c>
      <c r="B13" s="10">
        <v>2009</v>
      </c>
      <c r="C13" s="14">
        <f>'[7]Data + fig. 2'!C15</f>
        <v>30.301318073200004</v>
      </c>
      <c r="D13" s="4"/>
    </row>
    <row r="14" spans="1:4" ht="12.75">
      <c r="A14" s="9" t="s">
        <v>12</v>
      </c>
      <c r="B14" s="10">
        <v>2009</v>
      </c>
      <c r="C14" s="32">
        <f>Data!D25</f>
        <v>10516.911817143</v>
      </c>
      <c r="D14" s="8">
        <f>C4+C5+C6+C7+C8+C9</f>
        <v>10078.475895136298</v>
      </c>
    </row>
    <row r="15" spans="3:4" ht="12.75">
      <c r="C15" s="15"/>
      <c r="D15" s="8">
        <f>C5+C6+C7+C8+C9+C10</f>
        <v>8018.747467315298</v>
      </c>
    </row>
    <row r="16" ht="12.75">
      <c r="C16" s="15"/>
    </row>
    <row r="17" spans="1:3" ht="12.75">
      <c r="A17" s="11" t="s">
        <v>16</v>
      </c>
      <c r="C17" s="15"/>
    </row>
    <row r="18" spans="1:4" ht="12.75">
      <c r="A18" s="1" t="s">
        <v>1</v>
      </c>
      <c r="B18" s="10">
        <v>2009</v>
      </c>
      <c r="C18" s="14">
        <f>VLOOKUP(A18,Data!$B$30:$D$40,3,FALSE)</f>
        <v>4127.3294776917</v>
      </c>
      <c r="D18" s="4"/>
    </row>
    <row r="19" spans="1:4" ht="12.75">
      <c r="A19" s="1" t="s">
        <v>5</v>
      </c>
      <c r="B19" s="10">
        <v>2009</v>
      </c>
      <c r="C19" s="14">
        <f>VLOOKUP(A19,Data!$B$30:$D$40,3,FALSE)</f>
        <v>835.8937426831499</v>
      </c>
      <c r="D19" s="4"/>
    </row>
    <row r="20" spans="1:4" ht="12.75">
      <c r="A20" s="1" t="s">
        <v>7</v>
      </c>
      <c r="B20" s="10">
        <v>2009</v>
      </c>
      <c r="C20" s="14">
        <f>VLOOKUP(A20,Data!$B$30:$D$40,3,FALSE)</f>
        <v>13.242179029254006</v>
      </c>
      <c r="D20" s="4"/>
    </row>
    <row r="21" spans="1:4" ht="12.75">
      <c r="A21" s="1" t="s">
        <v>8</v>
      </c>
      <c r="B21" s="10">
        <v>2009</v>
      </c>
      <c r="C21" s="14">
        <f>VLOOKUP(A21,Data!$B$30:$D$40,3,FALSE)</f>
        <v>215.10371319760003</v>
      </c>
      <c r="D21" s="4"/>
    </row>
    <row r="22" spans="1:4" ht="12.75">
      <c r="A22" s="1" t="s">
        <v>6</v>
      </c>
      <c r="B22" s="10">
        <v>2009</v>
      </c>
      <c r="C22" s="14">
        <f>VLOOKUP(A22,Data!$B$30:$D$40,3,FALSE)</f>
        <v>176.5456745846</v>
      </c>
      <c r="D22" s="4"/>
    </row>
    <row r="23" spans="1:4" ht="12.75">
      <c r="A23" s="1" t="s">
        <v>9</v>
      </c>
      <c r="B23" s="10">
        <v>2009</v>
      </c>
      <c r="C23" s="14">
        <f>VLOOKUP(A23,Data!$B$30:$D$40,3,FALSE)</f>
        <v>513.005677562</v>
      </c>
      <c r="D23" s="4"/>
    </row>
    <row r="24" spans="1:4" ht="12.75">
      <c r="A24" s="1" t="s">
        <v>2</v>
      </c>
      <c r="B24" s="10">
        <v>2009</v>
      </c>
      <c r="C24" s="14">
        <f>VLOOKUP(A24,Data!$B$30:$D$40,3,FALSE)</f>
        <v>269.665685815</v>
      </c>
      <c r="D24" s="4"/>
    </row>
    <row r="25" spans="1:4" ht="12.75">
      <c r="A25" s="1" t="s">
        <v>10</v>
      </c>
      <c r="B25" s="10">
        <v>2009</v>
      </c>
      <c r="C25" s="14">
        <f>VLOOKUP(A25,Data!$B$30:$D$40,3,FALSE)</f>
        <v>0.13276439</v>
      </c>
      <c r="D25" s="4"/>
    </row>
    <row r="26" spans="1:4" ht="12.75">
      <c r="A26" s="1" t="s">
        <v>3</v>
      </c>
      <c r="B26" s="10">
        <v>2009</v>
      </c>
      <c r="C26" s="14">
        <f>VLOOKUP(A26,Data!$B$30:$D$40,3,FALSE)</f>
        <v>3.7224822410000002</v>
      </c>
      <c r="D26" s="4"/>
    </row>
    <row r="27" spans="1:4" ht="12.75">
      <c r="A27" s="1" t="s">
        <v>4</v>
      </c>
      <c r="B27" s="10">
        <v>2009</v>
      </c>
      <c r="C27" s="14">
        <f>VLOOKUP(A27,Data!$B$30:$D$40,3,FALSE)</f>
        <v>6.3629706562</v>
      </c>
      <c r="D27" s="4"/>
    </row>
    <row r="28" spans="1:5" ht="12.75">
      <c r="A28" s="9" t="s">
        <v>12</v>
      </c>
      <c r="B28" s="10">
        <v>2009</v>
      </c>
      <c r="C28" s="32">
        <f>Data!D36</f>
        <v>6226.112393788</v>
      </c>
      <c r="D28" s="8">
        <f>C18+C19+C20+C21+C22+C23</f>
        <v>5881.120464748304</v>
      </c>
      <c r="E28" s="7"/>
    </row>
    <row r="29" spans="3:4" ht="12.75">
      <c r="C29" s="15"/>
      <c r="D29" s="2">
        <f>D28/C28</f>
        <v>0.9445895115250559</v>
      </c>
    </row>
    <row r="30" ht="12.75">
      <c r="C30" s="15"/>
    </row>
    <row r="31" spans="1:3" ht="12.75">
      <c r="A31" s="11" t="s">
        <v>15</v>
      </c>
      <c r="C31" s="15"/>
    </row>
    <row r="32" spans="1:4" ht="12.75">
      <c r="A32" s="1" t="s">
        <v>1</v>
      </c>
      <c r="B32" s="10">
        <v>2009</v>
      </c>
      <c r="C32" s="14">
        <f>VLOOKUP(A32,Data!$B$8:$D$18,3,FALSE)</f>
        <v>5.50102858289</v>
      </c>
      <c r="D32" s="4"/>
    </row>
    <row r="33" spans="1:4" ht="12.75">
      <c r="A33" s="1" t="s">
        <v>5</v>
      </c>
      <c r="B33" s="10">
        <v>2009</v>
      </c>
      <c r="C33" s="14">
        <f>VLOOKUP(A33,Data!$B$8:$D$18,3,FALSE)</f>
        <v>6.870546986349998</v>
      </c>
      <c r="D33" s="4"/>
    </row>
    <row r="34" spans="1:4" ht="12.75">
      <c r="A34" s="1" t="s">
        <v>7</v>
      </c>
      <c r="B34" s="10">
        <v>2009</v>
      </c>
      <c r="C34" s="14">
        <f>VLOOKUP(A34,Data!$B$8:$D$18,3,FALSE)</f>
        <v>73.02090644633005</v>
      </c>
      <c r="D34" s="4"/>
    </row>
    <row r="35" spans="1:4" ht="12.75">
      <c r="A35" s="1" t="s">
        <v>8</v>
      </c>
      <c r="B35" s="10">
        <v>2009</v>
      </c>
      <c r="C35" s="14">
        <f>VLOOKUP(A35,Data!$B$8:$D$18,3,FALSE)</f>
        <v>0.8027576230800003</v>
      </c>
      <c r="D35" s="4"/>
    </row>
    <row r="36" spans="1:4" ht="12.75">
      <c r="A36" s="1" t="s">
        <v>6</v>
      </c>
      <c r="B36" s="10">
        <v>2009</v>
      </c>
      <c r="C36" s="14">
        <f>VLOOKUP(A36,Data!$B$8:$D$18,3,FALSE)</f>
        <v>0.5937507876</v>
      </c>
      <c r="D36" s="4"/>
    </row>
    <row r="37" spans="1:4" ht="12.75">
      <c r="A37" s="1" t="s">
        <v>9</v>
      </c>
      <c r="B37" s="10">
        <v>2009</v>
      </c>
      <c r="C37" s="14">
        <f>VLOOKUP(A37,Data!$B$8:$D$18,3,FALSE)</f>
        <v>7.491781562599999</v>
      </c>
      <c r="D37" s="4"/>
    </row>
    <row r="38" spans="1:4" ht="12.75">
      <c r="A38" s="1" t="s">
        <v>2</v>
      </c>
      <c r="B38" s="10">
        <v>2009</v>
      </c>
      <c r="C38" s="14">
        <f>VLOOKUP(A38,Data!$B$8:$D$18,3,FALSE)</f>
        <v>38.838927932</v>
      </c>
      <c r="D38" s="4"/>
    </row>
    <row r="39" spans="1:4" ht="12.75">
      <c r="A39" s="1" t="s">
        <v>10</v>
      </c>
      <c r="B39" s="10">
        <v>2009</v>
      </c>
      <c r="C39" s="14">
        <f>VLOOKUP(A39,Data!$B$8:$D$18,3,FALSE)</f>
        <v>16.079226115999997</v>
      </c>
      <c r="D39" s="4"/>
    </row>
    <row r="40" spans="1:4" ht="12.75">
      <c r="A40" s="1" t="s">
        <v>3</v>
      </c>
      <c r="B40" s="10">
        <v>2009</v>
      </c>
      <c r="C40" s="14">
        <f>VLOOKUP(A40,Data!$B$8:$D$18,3,FALSE)</f>
        <v>3628.2954313820005</v>
      </c>
      <c r="D40" s="4"/>
    </row>
    <row r="41" spans="1:4" ht="12.75">
      <c r="A41" s="1" t="s">
        <v>4</v>
      </c>
      <c r="B41" s="10">
        <v>2009</v>
      </c>
      <c r="C41" s="14">
        <f>VLOOKUP(A41,Data!$B$8:$D$18,3,FALSE)</f>
        <v>84.94826206073004</v>
      </c>
      <c r="D41" s="4"/>
    </row>
    <row r="42" spans="1:4" ht="12.75">
      <c r="A42" s="9" t="s">
        <v>12</v>
      </c>
      <c r="B42" s="10">
        <v>2009</v>
      </c>
      <c r="C42" s="32">
        <f>Data!D14</f>
        <v>3862.4423400239993</v>
      </c>
      <c r="D42" s="8">
        <f>C32+C33+C34+C35+C36+C37</f>
        <v>94.28077198885003</v>
      </c>
    </row>
    <row r="43" spans="3:4" ht="12.75">
      <c r="C43" s="3"/>
      <c r="D43" s="2">
        <f>D42/C42</f>
        <v>0.024409625746869848</v>
      </c>
    </row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3" s="6" customFormat="1" ht="12.75"/>
    <row r="65" s="1" customFormat="1" ht="12.75">
      <c r="A65" s="10" t="s">
        <v>19</v>
      </c>
    </row>
    <row r="66" s="1" customFormat="1" ht="12.75"/>
    <row r="67" s="1" customFormat="1" ht="12.75">
      <c r="A67" s="1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44"/>
  <sheetViews>
    <sheetView zoomScale="85" zoomScaleNormal="85" zoomScalePageLayoutView="0" workbookViewId="0" topLeftCell="A1">
      <selection activeCell="A30" sqref="A30:IV40"/>
    </sheetView>
  </sheetViews>
  <sheetFormatPr defaultColWidth="9.140625" defaultRowHeight="12.75"/>
  <cols>
    <col min="1" max="1" width="16.57421875" style="0" bestFit="1" customWidth="1"/>
    <col min="2" max="2" width="25.140625" style="0" bestFit="1" customWidth="1"/>
    <col min="3" max="4" width="12.28125" style="0" bestFit="1" customWidth="1"/>
    <col min="5" max="5" width="6.57421875" style="0" bestFit="1" customWidth="1"/>
  </cols>
  <sheetData>
    <row r="4" spans="1:2" ht="12.75">
      <c r="A4" s="13" t="s">
        <v>17</v>
      </c>
      <c r="B4" s="12" t="s">
        <v>14</v>
      </c>
    </row>
    <row r="6" spans="1:4" ht="12.75">
      <c r="A6" s="27"/>
      <c r="B6" s="18"/>
      <c r="C6" s="26" t="s">
        <v>21</v>
      </c>
      <c r="D6" s="19"/>
    </row>
    <row r="7" spans="1:4" ht="12.75">
      <c r="A7" s="30" t="s">
        <v>18</v>
      </c>
      <c r="B7" s="25" t="s">
        <v>22</v>
      </c>
      <c r="C7" s="22" t="s">
        <v>23</v>
      </c>
      <c r="D7" s="24" t="s">
        <v>24</v>
      </c>
    </row>
    <row r="8" spans="1:5" ht="12.75">
      <c r="A8" s="31" t="s">
        <v>15</v>
      </c>
      <c r="B8" s="18" t="s">
        <v>3</v>
      </c>
      <c r="C8" s="26">
        <v>4933.5038436633</v>
      </c>
      <c r="D8" s="19">
        <v>3628.2954313820005</v>
      </c>
      <c r="E8" s="2"/>
    </row>
    <row r="9" spans="1:5" ht="12.75">
      <c r="A9" s="28"/>
      <c r="B9" s="17" t="s">
        <v>1</v>
      </c>
      <c r="C9" s="21">
        <v>6.928057760070001</v>
      </c>
      <c r="D9" s="20">
        <v>5.50102858289</v>
      </c>
      <c r="E9" s="2"/>
    </row>
    <row r="10" spans="1:5" ht="12.75">
      <c r="A10" s="28"/>
      <c r="B10" s="17" t="s">
        <v>6</v>
      </c>
      <c r="C10" s="21">
        <v>1.799670772</v>
      </c>
      <c r="D10" s="20">
        <v>0.5937507876</v>
      </c>
      <c r="E10" s="2"/>
    </row>
    <row r="11" spans="1:5" ht="12.75">
      <c r="A11" s="28"/>
      <c r="B11" s="17" t="s">
        <v>9</v>
      </c>
      <c r="C11" s="21">
        <v>11.179339601399997</v>
      </c>
      <c r="D11" s="20">
        <v>7.491781562599999</v>
      </c>
      <c r="E11" s="2"/>
    </row>
    <row r="12" spans="1:5" ht="12.75">
      <c r="A12" s="28"/>
      <c r="B12" s="17" t="s">
        <v>2</v>
      </c>
      <c r="C12" s="21">
        <v>100.42668585799998</v>
      </c>
      <c r="D12" s="20">
        <v>38.838927932</v>
      </c>
      <c r="E12" s="2"/>
    </row>
    <row r="13" spans="1:5" ht="12.75">
      <c r="A13" s="28"/>
      <c r="B13" s="17" t="s">
        <v>5</v>
      </c>
      <c r="C13" s="21">
        <v>7.495780227741</v>
      </c>
      <c r="D13" s="20">
        <v>6.870546986349998</v>
      </c>
      <c r="E13" s="2"/>
    </row>
    <row r="14" spans="1:5" ht="12.75">
      <c r="A14" s="28"/>
      <c r="B14" s="17" t="s">
        <v>25</v>
      </c>
      <c r="C14" s="21">
        <v>5224.739178874001</v>
      </c>
      <c r="D14" s="20">
        <v>3862.4423400239993</v>
      </c>
      <c r="E14" s="2"/>
    </row>
    <row r="15" spans="1:5" ht="12.75">
      <c r="A15" s="28"/>
      <c r="B15" s="17" t="s">
        <v>10</v>
      </c>
      <c r="C15" s="21">
        <v>19.810777312</v>
      </c>
      <c r="D15" s="20">
        <v>16.079226115999997</v>
      </c>
      <c r="E15" s="2"/>
    </row>
    <row r="16" spans="1:5" ht="12.75">
      <c r="A16" s="28"/>
      <c r="B16" s="17" t="s">
        <v>8</v>
      </c>
      <c r="C16" s="21">
        <v>0.9560970552700002</v>
      </c>
      <c r="D16" s="20">
        <v>0.8027576230800003</v>
      </c>
      <c r="E16" s="2"/>
    </row>
    <row r="17" spans="1:5" ht="12.75">
      <c r="A17" s="28"/>
      <c r="B17" s="17" t="s">
        <v>7</v>
      </c>
      <c r="C17" s="21">
        <v>20.845392558529998</v>
      </c>
      <c r="D17" s="20">
        <v>73.02090644633005</v>
      </c>
      <c r="E17" s="2"/>
    </row>
    <row r="18" spans="1:5" ht="12.75">
      <c r="A18" s="29"/>
      <c r="B18" s="23" t="s">
        <v>4</v>
      </c>
      <c r="C18" s="22">
        <v>121.58730037366</v>
      </c>
      <c r="D18" s="24">
        <v>84.94826206073004</v>
      </c>
      <c r="E18" s="2"/>
    </row>
    <row r="19" spans="1:5" ht="12.75">
      <c r="A19" s="28" t="s">
        <v>11</v>
      </c>
      <c r="B19" s="18" t="s">
        <v>3</v>
      </c>
      <c r="C19" s="21">
        <v>252.1976808333</v>
      </c>
      <c r="D19" s="20">
        <v>187.5997585653</v>
      </c>
      <c r="E19" s="2"/>
    </row>
    <row r="20" spans="1:5" ht="12.75">
      <c r="A20" s="28"/>
      <c r="B20" s="17" t="s">
        <v>1</v>
      </c>
      <c r="C20" s="21">
        <v>3981.1777713059996</v>
      </c>
      <c r="D20" s="20">
        <v>2279.13215759</v>
      </c>
      <c r="E20" s="2"/>
    </row>
    <row r="21" spans="1:5" ht="12.75">
      <c r="A21" s="28"/>
      <c r="B21" s="17" t="s">
        <v>6</v>
      </c>
      <c r="C21" s="21">
        <v>45.976241705000014</v>
      </c>
      <c r="D21" s="20">
        <v>32.468389083</v>
      </c>
      <c r="E21" s="2"/>
    </row>
    <row r="22" spans="1:5" ht="12.75">
      <c r="A22" s="28"/>
      <c r="B22" s="17" t="s">
        <v>9</v>
      </c>
      <c r="C22" s="21">
        <v>694.9583561339999</v>
      </c>
      <c r="D22" s="20">
        <v>703.818549028</v>
      </c>
      <c r="E22" s="2"/>
    </row>
    <row r="23" spans="1:5" ht="12.75">
      <c r="A23" s="28"/>
      <c r="B23" s="17" t="s">
        <v>2</v>
      </c>
      <c r="C23" s="21">
        <v>293.14747635</v>
      </c>
      <c r="D23" s="20">
        <v>219.40372976899977</v>
      </c>
      <c r="E23" s="2"/>
    </row>
    <row r="24" spans="1:5" ht="12.75">
      <c r="A24" s="28"/>
      <c r="B24" s="17" t="s">
        <v>5</v>
      </c>
      <c r="C24" s="21">
        <v>2300.0591986753016</v>
      </c>
      <c r="D24" s="20">
        <v>1410.7783861442997</v>
      </c>
      <c r="E24" s="2"/>
    </row>
    <row r="25" spans="1:5" ht="12.75">
      <c r="A25" s="28"/>
      <c r="B25" s="17" t="s">
        <v>25</v>
      </c>
      <c r="C25" s="21">
        <v>17869.657478051005</v>
      </c>
      <c r="D25" s="20">
        <v>10516.911817143</v>
      </c>
      <c r="E25" s="2"/>
    </row>
    <row r="26" spans="1:5" ht="12.75">
      <c r="A26" s="28"/>
      <c r="B26" s="17" t="s">
        <v>10</v>
      </c>
      <c r="C26" s="21">
        <v>1280.872783556</v>
      </c>
      <c r="D26" s="20">
        <v>0.923778597</v>
      </c>
      <c r="E26" s="2"/>
    </row>
    <row r="27" spans="1:5" ht="12.75">
      <c r="A27" s="28"/>
      <c r="B27" s="17" t="s">
        <v>8</v>
      </c>
      <c r="C27" s="21">
        <v>1793.1423041469998</v>
      </c>
      <c r="D27" s="20">
        <v>1612.367225544</v>
      </c>
      <c r="E27" s="2"/>
    </row>
    <row r="28" spans="1:5" ht="12.75">
      <c r="A28" s="28"/>
      <c r="B28" s="17" t="s">
        <v>7</v>
      </c>
      <c r="C28" s="21">
        <v>7195.158807942502</v>
      </c>
      <c r="D28" s="20">
        <v>4039.9111877469986</v>
      </c>
      <c r="E28" s="2"/>
    </row>
    <row r="29" spans="1:5" ht="12.75">
      <c r="A29" s="28"/>
      <c r="B29" s="23" t="s">
        <v>4</v>
      </c>
      <c r="C29" s="21">
        <v>32.793507227999996</v>
      </c>
      <c r="D29" s="20">
        <v>30.301318073200004</v>
      </c>
      <c r="E29" s="2"/>
    </row>
    <row r="30" spans="1:5" ht="12.75">
      <c r="A30" s="31" t="s">
        <v>16</v>
      </c>
      <c r="B30" s="17" t="s">
        <v>3</v>
      </c>
      <c r="C30" s="26">
        <v>4.610832632999999</v>
      </c>
      <c r="D30" s="19">
        <v>3.7224822410000002</v>
      </c>
      <c r="E30" s="2"/>
    </row>
    <row r="31" spans="1:5" ht="12.75">
      <c r="A31" s="28"/>
      <c r="B31" s="17" t="s">
        <v>1</v>
      </c>
      <c r="C31" s="21">
        <v>14649.43296977087</v>
      </c>
      <c r="D31" s="20">
        <v>4127.3294776917</v>
      </c>
      <c r="E31" s="2"/>
    </row>
    <row r="32" spans="1:5" ht="12.75">
      <c r="A32" s="28"/>
      <c r="B32" s="17" t="s">
        <v>6</v>
      </c>
      <c r="C32" s="21">
        <v>400.26402605600003</v>
      </c>
      <c r="D32" s="20">
        <v>176.5456745846</v>
      </c>
      <c r="E32" s="2"/>
    </row>
    <row r="33" spans="1:5" ht="12.75">
      <c r="A33" s="28"/>
      <c r="B33" s="17" t="s">
        <v>9</v>
      </c>
      <c r="C33" s="21">
        <v>2159.235241968999</v>
      </c>
      <c r="D33" s="20">
        <v>513.005677562</v>
      </c>
      <c r="E33" s="2"/>
    </row>
    <row r="34" spans="1:5" ht="12.75">
      <c r="A34" s="28"/>
      <c r="B34" s="17" t="s">
        <v>2</v>
      </c>
      <c r="C34" s="21">
        <v>644.3308074519998</v>
      </c>
      <c r="D34" s="20">
        <v>269.665685815</v>
      </c>
      <c r="E34" s="2"/>
    </row>
    <row r="35" spans="1:5" ht="12.75">
      <c r="A35" s="28"/>
      <c r="B35" s="17" t="s">
        <v>5</v>
      </c>
      <c r="C35" s="21">
        <v>4113.962474775571</v>
      </c>
      <c r="D35" s="20">
        <v>835.8937426831499</v>
      </c>
      <c r="E35" s="2"/>
    </row>
    <row r="36" spans="1:5" ht="12.75">
      <c r="A36" s="28"/>
      <c r="B36" s="17" t="s">
        <v>25</v>
      </c>
      <c r="C36" s="21">
        <v>26304.566923779996</v>
      </c>
      <c r="D36" s="20">
        <v>6226.112393788</v>
      </c>
      <c r="E36" s="2"/>
    </row>
    <row r="37" spans="1:5" ht="12.75">
      <c r="A37" s="28"/>
      <c r="B37" s="17" t="s">
        <v>10</v>
      </c>
      <c r="C37" s="21">
        <v>3210.016318981</v>
      </c>
      <c r="D37" s="20">
        <v>0.13276439</v>
      </c>
      <c r="E37" s="2"/>
    </row>
    <row r="38" spans="1:5" ht="12.75">
      <c r="A38" s="28"/>
      <c r="B38" s="17" t="s">
        <v>8</v>
      </c>
      <c r="C38" s="21">
        <v>482.17606823190016</v>
      </c>
      <c r="D38" s="20">
        <v>215.10371319760003</v>
      </c>
      <c r="E38" s="2"/>
    </row>
    <row r="39" spans="1:5" ht="12.75">
      <c r="A39" s="28"/>
      <c r="B39" s="17" t="s">
        <v>7</v>
      </c>
      <c r="C39" s="21">
        <v>605.1580103511999</v>
      </c>
      <c r="D39" s="20">
        <v>13.242179029254006</v>
      </c>
      <c r="E39" s="2"/>
    </row>
    <row r="40" spans="1:5" ht="12.75">
      <c r="A40" s="29"/>
      <c r="B40" s="23" t="s">
        <v>4</v>
      </c>
      <c r="C40" s="22">
        <v>22.739456452199995</v>
      </c>
      <c r="D40" s="24">
        <v>6.3629706562</v>
      </c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anne_wagner</cp:lastModifiedBy>
  <dcterms:created xsi:type="dcterms:W3CDTF">2009-03-20T12:58:45Z</dcterms:created>
  <dcterms:modified xsi:type="dcterms:W3CDTF">2011-08-26T10:15:50Z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