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05" windowWidth="15180" windowHeight="8625" activeTab="0"/>
  </bookViews>
  <sheets>
    <sheet name="Fig 3 EEA32 CO2 Intensity" sheetId="1" r:id="rId1"/>
    <sheet name="New Cronos Data - output2" sheetId="2" r:id="rId2"/>
    <sheet name="Emissions data" sheetId="3" r:id="rId3"/>
    <sheet name="Figure data" sheetId="4" r:id="rId4"/>
  </sheets>
  <externalReferences>
    <externalReference r:id="rId7"/>
  </externalReferences>
  <definedNames>
    <definedName name="data_101121">'[1]nrg_100a_3'!$A$114:$U$148</definedName>
  </definedNames>
  <calcPr fullCalcOnLoad="1"/>
</workbook>
</file>

<file path=xl/sharedStrings.xml><?xml version="1.0" encoding="utf-8"?>
<sst xmlns="http://schemas.openxmlformats.org/spreadsheetml/2006/main" count="1169" uniqueCount="291">
  <si>
    <t>EFTA4_CO2_Norway_Energy Industries (Power Production 1A1a)</t>
  </si>
  <si>
    <t>NewEU12_CO2_Poland_Energy Industries (Power Production 1A1a)</t>
  </si>
  <si>
    <t>EU15_CO2_Portugal_Energy Industries (Power Production 1A1a)</t>
  </si>
  <si>
    <t>NewEU12_CO2_Romania_Energy Industries (Power Production 1A1a)</t>
  </si>
  <si>
    <t>EU15_CO2_Sweden_Energy Industries (Power Production 1A1a)</t>
  </si>
  <si>
    <t>SOx emissions from electricity and heat production (tonnes)</t>
  </si>
  <si>
    <t>CC3_CO2_Croatia_Energy Industries (Power Production 1A1a)</t>
  </si>
  <si>
    <t xml:space="preserve">Raw data for 2007 downloaded from Eurostat website </t>
  </si>
  <si>
    <r>
      <t>UNIT:</t>
    </r>
    <r>
      <rPr>
        <sz val="10"/>
        <rFont val="Arial"/>
        <family val="2"/>
      </rPr>
      <t xml:space="preserve"> 1000TOE - Thousand tonnes of oil equivalent (TOE)</t>
    </r>
  </si>
  <si>
    <r>
      <t>INDIC_EN:</t>
    </r>
    <r>
      <rPr>
        <sz val="10"/>
        <rFont val="Arial"/>
        <family val="2"/>
      </rPr>
      <t xml:space="preserve"> 101121 - Output from public thermal power stations</t>
    </r>
  </si>
  <si>
    <r>
      <t>PRODUCT:</t>
    </r>
    <r>
      <rPr>
        <sz val="10"/>
        <rFont val="Arial"/>
        <family val="2"/>
      </rPr>
      <t xml:space="preserve"> 0000 - All Products</t>
    </r>
  </si>
  <si>
    <t xml:space="preserve">time </t>
  </si>
  <si>
    <t xml:space="preserve">1990A00 - 1990A00 </t>
  </si>
  <si>
    <t xml:space="preserve">1991A00 - 1991A00 </t>
  </si>
  <si>
    <t xml:space="preserve">1992A00 - 1992A00 </t>
  </si>
  <si>
    <t xml:space="preserve">1993A00 - 1993A00 </t>
  </si>
  <si>
    <t xml:space="preserve">1994A00 - 1994A00 </t>
  </si>
  <si>
    <t xml:space="preserve">1995A00 - 1995A00 </t>
  </si>
  <si>
    <t xml:space="preserve">1996A00 - 1996A00 </t>
  </si>
  <si>
    <t xml:space="preserve">1997A00 - 1997A00 </t>
  </si>
  <si>
    <t xml:space="preserve">1998A00 - 1998A00 </t>
  </si>
  <si>
    <t xml:space="preserve">1999A00 - 1999A00 </t>
  </si>
  <si>
    <t xml:space="preserve">2000A00 - 2000A00 </t>
  </si>
  <si>
    <t xml:space="preserve">2001A00 - 2001A00 </t>
  </si>
  <si>
    <t xml:space="preserve">2002A00 - 2002A00 </t>
  </si>
  <si>
    <t xml:space="preserve">2003A00 - 2003A00 </t>
  </si>
  <si>
    <t xml:space="preserve">2004A00 - 2004A00 </t>
  </si>
  <si>
    <t xml:space="preserve">2005A00 - 2005A00 </t>
  </si>
  <si>
    <t xml:space="preserve">2006A00 - 2006A00 </t>
  </si>
  <si>
    <t xml:space="preserve">2007A00 - 2007A00 </t>
  </si>
  <si>
    <t xml:space="preserve">geo </t>
  </si>
  <si>
    <t xml:space="preserve">  </t>
  </si>
  <si>
    <t xml:space="preserve">EU27 - European U... </t>
  </si>
  <si>
    <t xml:space="preserve">EU25 - European U... </t>
  </si>
  <si>
    <t xml:space="preserve">EU15 - European U... </t>
  </si>
  <si>
    <t xml:space="preserve">EA - Euro area (E... </t>
  </si>
  <si>
    <t xml:space="preserve">EA13 - Euro area ... </t>
  </si>
  <si>
    <t xml:space="preserve">BE - Belgium </t>
  </si>
  <si>
    <t xml:space="preserve">BG - Bulgaria </t>
  </si>
  <si>
    <t xml:space="preserve">CZ - Czech Republic </t>
  </si>
  <si>
    <t xml:space="preserve">DK - Denmark </t>
  </si>
  <si>
    <t xml:space="preserve">DE - Germany (inc... </t>
  </si>
  <si>
    <t xml:space="preserve">EE - Estonia </t>
  </si>
  <si>
    <t xml:space="preserve">IE - Ireland </t>
  </si>
  <si>
    <t xml:space="preserve">GR - Greece </t>
  </si>
  <si>
    <t xml:space="preserve">ES - Spain </t>
  </si>
  <si>
    <t xml:space="preserve">FR - France </t>
  </si>
  <si>
    <t xml:space="preserve">IT - Italy </t>
  </si>
  <si>
    <t xml:space="preserve">CY - Cyprus </t>
  </si>
  <si>
    <t xml:space="preserve">LV - Latvia </t>
  </si>
  <si>
    <t xml:space="preserve">LT - Lithuania </t>
  </si>
  <si>
    <t xml:space="preserve">LU - Luxembourg (... </t>
  </si>
  <si>
    <t xml:space="preserve">HU - Hungary </t>
  </si>
  <si>
    <t xml:space="preserve">MT - Malta </t>
  </si>
  <si>
    <t xml:space="preserve">NL - Netherlands </t>
  </si>
  <si>
    <t xml:space="preserve">AT - Austria </t>
  </si>
  <si>
    <t xml:space="preserve">PL - Poland </t>
  </si>
  <si>
    <t xml:space="preserve">PT - Portugal </t>
  </si>
  <si>
    <t xml:space="preserve">RO - Romania </t>
  </si>
  <si>
    <t xml:space="preserve">SI - Slovenia </t>
  </si>
  <si>
    <t xml:space="preserve">SK - Slovakia </t>
  </si>
  <si>
    <t xml:space="preserve">FI - Finland </t>
  </si>
  <si>
    <t xml:space="preserve">SE - Sweden </t>
  </si>
  <si>
    <t xml:space="preserve">UK - United Kingdom </t>
  </si>
  <si>
    <t xml:space="preserve">HR - Croatia </t>
  </si>
  <si>
    <t xml:space="preserve">TR - Turkey </t>
  </si>
  <si>
    <t xml:space="preserve">IS - Iceland </t>
  </si>
  <si>
    <t>:</t>
  </si>
  <si>
    <t xml:space="preserve">NO - Norway </t>
  </si>
  <si>
    <t xml:space="preserve">CH - Switzerland </t>
  </si>
  <si>
    <t xml:space="preserve">EA12 - Euro area ... </t>
  </si>
  <si>
    <t xml:space="preserve">EA15 - Euro area ... </t>
  </si>
  <si>
    <t xml:space="preserve">EA16 - Euro area ... </t>
  </si>
  <si>
    <t xml:space="preserve">EEA18 - European ... </t>
  </si>
  <si>
    <t xml:space="preserve">NMS10 - New Membe... </t>
  </si>
  <si>
    <t xml:space="preserve"> - </t>
  </si>
  <si>
    <t>EU15_CO2_Greece_Energy Industries (Power Production 1A1a)</t>
  </si>
  <si>
    <t>NewEU12_CO2_Hungary_Energy Industries (Power Production 1A1a)</t>
  </si>
  <si>
    <t>EU15_CO2_Ireland_Energy Industries (Power Production 1A1a)</t>
  </si>
  <si>
    <t>EFTA4_CO2_Iceland_Energy Industries (Power Production 1A1a)</t>
  </si>
  <si>
    <t>EU15_CO2_Italy_Energy Industries (Power Production 1A1a)</t>
  </si>
  <si>
    <t>NewEU12_CO2_Slovakia_Energy Industries (Power Production 1A1a)</t>
  </si>
  <si>
    <t>NewEU12_CO2_Lithuania_Energy Industries (Power Production 1A1a)</t>
  </si>
  <si>
    <t>CC3_CO2_Turkey_Energy Industries (Power Production 1A1a)</t>
  </si>
  <si>
    <t>EU15_CO2_Luxembourg_Energy Industries (Power Production 1A1a)</t>
  </si>
  <si>
    <t>NewEU12_CO2_Latvia_Energy Industries (Power Production 1A1a)</t>
  </si>
  <si>
    <t>NewEU12_CO2_Malta_Energy Industries (Power Production 1A1a)</t>
  </si>
  <si>
    <t>EU15_CO2_Netherlands_Energy Industries (Power Production 1A1a)</t>
  </si>
  <si>
    <t>EU15_CO2_Belgium_Energy Industries (Power Production 1A1a)</t>
  </si>
  <si>
    <t>NewEU12_CO2_Bulgaria_Energy Industries (Power Production 1A1a)</t>
  </si>
  <si>
    <t>EFTA4_CO2_Switzerland_Energy Industries (Power Production 1A1a)</t>
  </si>
  <si>
    <t>NewEU12_CO2_Cyprus_Energy Industries (Power Production 1A1a)</t>
  </si>
  <si>
    <t>NewEU12_CO2_Czech Republic_Energy Industries (Power Production 1A1a)</t>
  </si>
  <si>
    <t>EU15_CO2_Germany_Energy Industries (Power Production 1A1a)</t>
  </si>
  <si>
    <t>NewEU12_CO2_Slovenia_Energy Industries (Power Production 1A1a)</t>
  </si>
  <si>
    <t>EU15_CO2_Spain_Energy Industries (Power Production 1A1a)</t>
  </si>
  <si>
    <t>EU15_CO2_Finland_Energy Industries (Power Production 1A1a)</t>
  </si>
  <si>
    <t>EU15_CO2_France_Energy Industries (Power Production 1A1a)</t>
  </si>
  <si>
    <t>EU15_CO2_United Kingdom_Energy Industries (Power Production 1A1a)</t>
  </si>
  <si>
    <t>SO2 intensity</t>
  </si>
  <si>
    <t>No data for LI</t>
  </si>
  <si>
    <t>% reduction</t>
  </si>
  <si>
    <t>Bulgaria</t>
  </si>
  <si>
    <t>Poland</t>
  </si>
  <si>
    <t>Greece</t>
  </si>
  <si>
    <t>Romania</t>
  </si>
  <si>
    <t>Estonia</t>
  </si>
  <si>
    <t>Cyprus</t>
  </si>
  <si>
    <t>Norway</t>
  </si>
  <si>
    <t>Malta</t>
  </si>
  <si>
    <t>Portugal</t>
  </si>
  <si>
    <t>Finland</t>
  </si>
  <si>
    <t>Turkey</t>
  </si>
  <si>
    <t>Spain</t>
  </si>
  <si>
    <t>Sweden</t>
  </si>
  <si>
    <t>Lithuania</t>
  </si>
  <si>
    <t>Austria</t>
  </si>
  <si>
    <t>Ireland</t>
  </si>
  <si>
    <t>France</t>
  </si>
  <si>
    <t>Belgium</t>
  </si>
  <si>
    <t>Czech Republic</t>
  </si>
  <si>
    <t>Netherlands</t>
  </si>
  <si>
    <t>United Kingdom</t>
  </si>
  <si>
    <t>Slovakia</t>
  </si>
  <si>
    <t>Italy</t>
  </si>
  <si>
    <t>Slovenia</t>
  </si>
  <si>
    <t>Germany</t>
  </si>
  <si>
    <t>Denmark</t>
  </si>
  <si>
    <t>Latvia</t>
  </si>
  <si>
    <t>Hungary</t>
  </si>
  <si>
    <t>Switzerland</t>
  </si>
  <si>
    <t>EEA32</t>
  </si>
  <si>
    <t>Iceland</t>
  </si>
  <si>
    <t>Luxembourg</t>
  </si>
  <si>
    <t>NOx intensity</t>
  </si>
  <si>
    <t>CO2 intensity</t>
  </si>
  <si>
    <r>
      <t>CO</t>
    </r>
    <r>
      <rPr>
        <b/>
        <vertAlign val="subscript"/>
        <sz val="10"/>
        <rFont val="Arial"/>
        <family val="2"/>
      </rPr>
      <t>2</t>
    </r>
    <r>
      <rPr>
        <b/>
        <sz val="10"/>
        <rFont val="Arial"/>
        <family val="2"/>
      </rPr>
      <t xml:space="preserve"> intensity</t>
    </r>
  </si>
  <si>
    <r>
      <t>SO</t>
    </r>
    <r>
      <rPr>
        <b/>
        <vertAlign val="subscript"/>
        <sz val="10"/>
        <rFont val="Arial"/>
        <family val="2"/>
      </rPr>
      <t>2</t>
    </r>
    <r>
      <rPr>
        <b/>
        <sz val="10"/>
        <rFont val="Arial"/>
        <family val="2"/>
      </rPr>
      <t xml:space="preserve"> intensity</t>
    </r>
  </si>
  <si>
    <r>
      <t>NO</t>
    </r>
    <r>
      <rPr>
        <b/>
        <vertAlign val="subscript"/>
        <sz val="10"/>
        <rFont val="Arial"/>
        <family val="2"/>
      </rPr>
      <t>x</t>
    </r>
    <r>
      <rPr>
        <b/>
        <sz val="10"/>
        <rFont val="Arial"/>
        <family val="2"/>
      </rPr>
      <t xml:space="preserve"> intensity</t>
    </r>
  </si>
  <si>
    <t>Fig. 1: Emissions intensity of public conventional thermal power production, EEA-32</t>
  </si>
  <si>
    <t>Note: The emissions intensity of conventional public thermal power production is the level of CO2, SO2 or NOX emissions per unit of power (electricity and heat) produced by public thermal power stations. The emission intensities are calculated as the ratio of CO2, SO2 and NOX emissions from public power production to the output of electricity and heat from public conventional thermal power production. Public thermal power stations generate electricity and/or heat for sale to third parties, as their primary activity. They may be privately or publicly owned. No data are available for Luxembourg and so data for this country is not included in the chart.</t>
  </si>
  <si>
    <t>Source: EEA, Eurostat</t>
  </si>
  <si>
    <t>DK</t>
  </si>
  <si>
    <t>BE</t>
  </si>
  <si>
    <t>NL</t>
  </si>
  <si>
    <t>LU</t>
  </si>
  <si>
    <t>FI</t>
  </si>
  <si>
    <t>AT</t>
  </si>
  <si>
    <t>FR</t>
  </si>
  <si>
    <t>DE</t>
  </si>
  <si>
    <t>GR</t>
  </si>
  <si>
    <t>IS</t>
  </si>
  <si>
    <t>IE</t>
  </si>
  <si>
    <t>IT</t>
  </si>
  <si>
    <t>NO</t>
  </si>
  <si>
    <t>PT</t>
  </si>
  <si>
    <t>ES</t>
  </si>
  <si>
    <t>SE</t>
  </si>
  <si>
    <t>GB</t>
  </si>
  <si>
    <t>EU15</t>
  </si>
  <si>
    <t>BG</t>
  </si>
  <si>
    <t>CY</t>
  </si>
  <si>
    <t>CZ</t>
  </si>
  <si>
    <t>EE</t>
  </si>
  <si>
    <t>HU</t>
  </si>
  <si>
    <t>LV</t>
  </si>
  <si>
    <t>LT</t>
  </si>
  <si>
    <t>MT</t>
  </si>
  <si>
    <t>PL</t>
  </si>
  <si>
    <t>RO</t>
  </si>
  <si>
    <t>SK</t>
  </si>
  <si>
    <t>SI</t>
  </si>
  <si>
    <t>TR</t>
  </si>
  <si>
    <t>Energy Industries (Power Production 1A1a)</t>
  </si>
  <si>
    <t>Mg</t>
  </si>
  <si>
    <t>NOx</t>
  </si>
  <si>
    <t>SOx</t>
  </si>
  <si>
    <t>CH</t>
  </si>
  <si>
    <t>EFTA4</t>
  </si>
  <si>
    <t>CC3</t>
  </si>
  <si>
    <t>NewEU12</t>
  </si>
  <si>
    <t>HR</t>
  </si>
  <si>
    <t>Croatia</t>
  </si>
  <si>
    <t>EU15_SOx_Austria_Energy Industries (Power Production 1A1a)</t>
  </si>
  <si>
    <t>EU15_SOx_Belgium_Energy Industries (Power Production 1A1a)</t>
  </si>
  <si>
    <t>NewEU12_SOx_Bulgaria_Energy Industries (Power Production 1A1a)</t>
  </si>
  <si>
    <t>EFTA4_SOx_Switzerland_Energy Industries (Power Production 1A1a)</t>
  </si>
  <si>
    <t>NewEU12_SOx_Cyprus_Energy Industries (Power Production 1A1a)</t>
  </si>
  <si>
    <t>NewEU12_SOx_Czech Republic_Energy Industries (Power Production 1A1a)</t>
  </si>
  <si>
    <t>EU15_SOx_Germany_Energy Industries (Power Production 1A1a)</t>
  </si>
  <si>
    <t>EU15_SOx_Denmark_Energy Industries (Power Production 1A1a)</t>
  </si>
  <si>
    <t>NewEU12_SOx_Estonia_Energy Industries (Power Production 1A1a)</t>
  </si>
  <si>
    <t>EU15_SOx_Spain_Energy Industries (Power Production 1A1a)</t>
  </si>
  <si>
    <t>EU15_SOx_Finland_Energy Industries (Power Production 1A1a)</t>
  </si>
  <si>
    <t>EU15_SOx_France_Energy Industries (Power Production 1A1a)</t>
  </si>
  <si>
    <t>EU15_SOx_United Kingdom_Energy Industries (Power Production 1A1a)</t>
  </si>
  <si>
    <t>EU15_SOx_Greece_Energy Industries (Power Production 1A1a)</t>
  </si>
  <si>
    <t>CC3_SOx_Croatia_Energy Industries (Power Production 1A1a)</t>
  </si>
  <si>
    <t>NewEU12_SOx_Hungary_Energy Industries (Power Production 1A1a)</t>
  </si>
  <si>
    <t>EU15_SOx_Ireland_Energy Industries (Power Production 1A1a)</t>
  </si>
  <si>
    <t>EFTA4_SOx_Iceland_Energy Industries (Power Production 1A1a)</t>
  </si>
  <si>
    <t>EU15_SOx_Italy_Energy Industries (Power Production 1A1a)</t>
  </si>
  <si>
    <t>NewEU12_SOx_Lithuania_Energy Industries (Power Production 1A1a)</t>
  </si>
  <si>
    <t>EU15_SOx_Luxembourg_Energy Industries (Power Production 1A1a)</t>
  </si>
  <si>
    <t>NewEU12_SOx_Latvia_Energy Industries (Power Production 1A1a)</t>
  </si>
  <si>
    <t>NewEU12_SOx_Malta_Energy Industries (Power Production 1A1a)</t>
  </si>
  <si>
    <t>EU15_SOx_Netherlands_Energy Industries (Power Production 1A1a)</t>
  </si>
  <si>
    <t>EFTA4_SOx_Norway_Energy Industries (Power Production 1A1a)</t>
  </si>
  <si>
    <t>NewEU12_SOx_Poland_Energy Industries (Power Production 1A1a)</t>
  </si>
  <si>
    <t>EU15_SOx_Portugal_Energy Industries (Power Production 1A1a)</t>
  </si>
  <si>
    <t>NewEU12_SOx_Romania_Energy Industries (Power Production 1A1a)</t>
  </si>
  <si>
    <t>EU15_SOx_Sweden_Energy Industries (Power Production 1A1a)</t>
  </si>
  <si>
    <t>NewEU12_SOx_Slovenia_Energy Industries (Power Production 1A1a)</t>
  </si>
  <si>
    <t>NewEU12_SOx_Slovakia_Energy Industries (Power Production 1A1a)</t>
  </si>
  <si>
    <t>CC3_SOx_Turkey_Energy Industries (Power Production 1A1a)</t>
  </si>
  <si>
    <t>T8 from gapfilled</t>
  </si>
  <si>
    <t>EU15_NOx_Austria_Energy Industries (Power Production 1A1a)</t>
  </si>
  <si>
    <t>EU15_NOx_Belgium_Energy Industries (Power Production 1A1a)</t>
  </si>
  <si>
    <t>NewEU12_NOx_Bulgaria_Energy Industries (Power Production 1A1a)</t>
  </si>
  <si>
    <t>EFTA4_NOx_Switzerland_Energy Industries (Power Production 1A1a)</t>
  </si>
  <si>
    <t>NewEU12_NOx_Cyprus_Energy Industries (Power Production 1A1a)</t>
  </si>
  <si>
    <t>NewEU12_NOx_Czech Republic_Energy Industries (Power Production 1A1a)</t>
  </si>
  <si>
    <t>EU15_NOx_Germany_Energy Industries (Power Production 1A1a)</t>
  </si>
  <si>
    <t>EU15_NOx_Denmark_Energy Industries (Power Production 1A1a)</t>
  </si>
  <si>
    <t>NewEU12_NOx_Estonia_Energy Industries (Power Production 1A1a)</t>
  </si>
  <si>
    <t>EU15_NOx_Spain_Energy Industries (Power Production 1A1a)</t>
  </si>
  <si>
    <t>EU15_NOx_Finland_Energy Industries (Power Production 1A1a)</t>
  </si>
  <si>
    <t>EU15_NOx_France_Energy Industries (Power Production 1A1a)</t>
  </si>
  <si>
    <t>EU15_NOx_United Kingdom_Energy Industries (Power Production 1A1a)</t>
  </si>
  <si>
    <t>EU15_NOx_Greece_Energy Industries (Power Production 1A1a)</t>
  </si>
  <si>
    <t>CC3_NOx_Croatia_Energy Industries (Power Production 1A1a)</t>
  </si>
  <si>
    <t>NewEU12_NOx_Hungary_Energy Industries (Power Production 1A1a)</t>
  </si>
  <si>
    <t>EU15_NOx_Ireland_Energy Industries (Power Production 1A1a)</t>
  </si>
  <si>
    <t>EFTA4_NOx_Iceland_Energy Industries (Power Production 1A1a)</t>
  </si>
  <si>
    <t>EU15_NOx_Italy_Energy Industries (Power Production 1A1a)</t>
  </si>
  <si>
    <t>NewEU12_NOx_Lithuania_Energy Industries (Power Production 1A1a)</t>
  </si>
  <si>
    <t>EU15_NOx_Luxembourg_Energy Industries (Power Production 1A1a)</t>
  </si>
  <si>
    <t>NewEU12_NOx_Latvia_Energy Industries (Power Production 1A1a)</t>
  </si>
  <si>
    <t>NewEU12_NOx_Malta_Energy Industries (Power Production 1A1a)</t>
  </si>
  <si>
    <t>EU15_NOx_Netherlands_Energy Industries (Power Production 1A1a)</t>
  </si>
  <si>
    <t>EFTA4_NOx_Norway_Energy Industries (Power Production 1A1a)</t>
  </si>
  <si>
    <t>NewEU12_NOx_Poland_Energy Industries (Power Production 1A1a)</t>
  </si>
  <si>
    <t>EU15_NOx_Portugal_Energy Industries (Power Production 1A1a)</t>
  </si>
  <si>
    <t>NewEU12_NOx_Romania_Energy Industries (Power Production 1A1a)</t>
  </si>
  <si>
    <t>EU15_NOx_Sweden_Energy Industries (Power Production 1A1a)</t>
  </si>
  <si>
    <t>NewEU12_NOx_Slovenia_Energy Industries (Power Production 1A1a)</t>
  </si>
  <si>
    <t>NewEU12_NOx_Slovakia_Energy Industries (Power Production 1A1a)</t>
  </si>
  <si>
    <t>CC3_NOx_Turkey_Energy Industries (Power Production 1A1a)</t>
  </si>
  <si>
    <t>EU15_CO2_Denmark_Energy Industries (Power Production 1A1a)</t>
  </si>
  <si>
    <t>NewEU12_CO2_Estonia_Energy Industries (Power Production 1A1a)</t>
  </si>
  <si>
    <t>CO2</t>
  </si>
  <si>
    <t>CO2 emissions from electricity and heat production (tonnes)</t>
  </si>
  <si>
    <t>NOx emissions from electricity and heat production (tonnes)</t>
  </si>
  <si>
    <t>EU15_CO2_Austria_Energy Industries (Power Production 1A1a)</t>
  </si>
  <si>
    <t>EEA32  index</t>
  </si>
  <si>
    <t>CO2 emissions</t>
  </si>
  <si>
    <t>SO2 emissions</t>
  </si>
  <si>
    <t>NOx emissions</t>
  </si>
  <si>
    <t>Electricity &amp; heat production</t>
  </si>
  <si>
    <t>Fig. 3: Emissions intensity of carbon dioxide from public conventional thermal power production</t>
  </si>
  <si>
    <t>Source: EEA, Eurostat.</t>
  </si>
  <si>
    <t>Note:Emissions intensity is calculated as the amount of pollutant produced (in tonnes) from public electricity and heat production divided by the output of electricity and heat (in toe) from these plants.</t>
  </si>
  <si>
    <t>Fig. 4: Emissions intensity of nitrogen oxides from public conventional thermal power production</t>
  </si>
  <si>
    <t>Note: Emissions intensity is calculated as the amount of pollutant produced (in tonnes) from public electricity and heat production divided by the output of electricity and heat (in toe) from these plants.</t>
  </si>
  <si>
    <t>Fig. 5: Emissions intensity of sulphur dioxide from public conventional thermal power production</t>
  </si>
  <si>
    <t xml:space="preserve">Note: Emissions intensity is calculated as the amount of pollutant produced (in tonnes) from public electricity and heat production divided by the output of electricity and heat (in toe) from these plants. </t>
  </si>
  <si>
    <r>
      <t>UNIT:</t>
    </r>
    <r>
      <rPr>
        <sz val="7"/>
        <rFont val="Verdana"/>
        <family val="2"/>
      </rPr>
      <t xml:space="preserve"> 1000TOE - Thousand tonnes of oil equivalent (TOE)</t>
    </r>
  </si>
  <si>
    <r>
      <t>INDIC_EN:</t>
    </r>
    <r>
      <rPr>
        <sz val="7"/>
        <rFont val="Verdana"/>
        <family val="2"/>
      </rPr>
      <t xml:space="preserve"> 101109 - Output from district heating plants</t>
    </r>
  </si>
  <si>
    <r>
      <t>PRODUCT:</t>
    </r>
    <r>
      <rPr>
        <sz val="7"/>
        <rFont val="Verdana"/>
        <family val="2"/>
      </rPr>
      <t xml:space="preserve"> 0000 - All Products</t>
    </r>
  </si>
  <si>
    <t>2007A00 - 2007A00</t>
  </si>
  <si>
    <t>No footnotes available</t>
  </si>
  <si>
    <t>Available flags:</t>
  </si>
  <si>
    <t>Special values:</t>
  </si>
  <si>
    <r>
      <t>b</t>
    </r>
    <r>
      <rPr>
        <sz val="7"/>
        <rFont val="Verdana"/>
        <family val="2"/>
      </rPr>
      <t> break in series</t>
    </r>
  </si>
  <si>
    <r>
      <t>p</t>
    </r>
    <r>
      <rPr>
        <sz val="7"/>
        <rFont val="Verdana"/>
        <family val="2"/>
      </rPr>
      <t> provisional value</t>
    </r>
  </si>
  <si>
    <r>
      <t>:c</t>
    </r>
    <r>
      <rPr>
        <sz val="7"/>
        <rFont val="Verdana"/>
        <family val="2"/>
      </rPr>
      <t> confidential</t>
    </r>
  </si>
  <si>
    <r>
      <t>-</t>
    </r>
    <r>
      <rPr>
        <sz val="7"/>
        <rFont val="Verdana"/>
        <family val="2"/>
      </rPr>
      <t>  not applicable or real zero or zero by default</t>
    </r>
  </si>
  <si>
    <r>
      <t>e</t>
    </r>
    <r>
      <rPr>
        <sz val="7"/>
        <rFont val="Verdana"/>
        <family val="2"/>
      </rPr>
      <t> estimated value</t>
    </r>
  </si>
  <si>
    <r>
      <t>r</t>
    </r>
    <r>
      <rPr>
        <sz val="7"/>
        <rFont val="Verdana"/>
        <family val="2"/>
      </rPr>
      <t> revised value</t>
    </r>
  </si>
  <si>
    <r>
      <t>:n</t>
    </r>
    <r>
      <rPr>
        <sz val="7"/>
        <rFont val="Verdana"/>
        <family val="2"/>
      </rPr>
      <t> not significant</t>
    </r>
  </si>
  <si>
    <r>
      <t>0</t>
    </r>
    <r>
      <rPr>
        <sz val="7"/>
        <rFont val="Verdana"/>
        <family val="2"/>
      </rPr>
      <t>  less than half of the unit used</t>
    </r>
  </si>
  <si>
    <r>
      <t>f</t>
    </r>
    <r>
      <rPr>
        <sz val="7"/>
        <rFont val="Verdana"/>
        <family val="2"/>
      </rPr>
      <t> forecast</t>
    </r>
  </si>
  <si>
    <r>
      <t>s</t>
    </r>
    <r>
      <rPr>
        <sz val="7"/>
        <rFont val="Verdana"/>
        <family val="2"/>
      </rPr>
      <t> eurostat estimate</t>
    </r>
  </si>
  <si>
    <r>
      <t>:u</t>
    </r>
    <r>
      <rPr>
        <sz val="7"/>
        <rFont val="Verdana"/>
        <family val="2"/>
      </rPr>
      <t> extremely unreliable data</t>
    </r>
  </si>
  <si>
    <r>
      <t>:</t>
    </r>
    <r>
      <rPr>
        <sz val="7"/>
        <rFont val="Verdana"/>
        <family val="2"/>
      </rPr>
      <t>  not available</t>
    </r>
  </si>
  <si>
    <r>
      <t>i</t>
    </r>
    <r>
      <rPr>
        <sz val="7"/>
        <rFont val="Verdana"/>
        <family val="2"/>
      </rPr>
      <t> see explanatory notes</t>
    </r>
  </si>
  <si>
    <r>
      <t>u</t>
    </r>
    <r>
      <rPr>
        <sz val="7"/>
        <rFont val="Verdana"/>
        <family val="2"/>
      </rPr>
      <t> unreliable/uncertain data</t>
    </r>
  </si>
  <si>
    <t>gapfilled from previous year</t>
  </si>
  <si>
    <t>Sort</t>
  </si>
  <si>
    <t>Same sheets as for Fig 1-5, update new cronos data (remove p &amp; -) &amp; emissions data. Sort column U</t>
  </si>
  <si>
    <t>Fig. 2: CO2, SO2 and NOx emissions and electricity and heat production, EEA-32</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</si>
</sst>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
    <numFmt numFmtId="183" formatCode="0.0"/>
    <numFmt numFmtId="184" formatCode="0.000000"/>
    <numFmt numFmtId="185" formatCode="_-* #,##0_-;\-* #,##0_-;_-* &quot;-&quot;??_-;_-@_-"/>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000000"/>
    <numFmt numFmtId="192" formatCode="0.00000000"/>
    <numFmt numFmtId="193" formatCode="0.000000000"/>
    <numFmt numFmtId="194" formatCode="0.0000000000"/>
  </numFmts>
  <fonts count="29">
    <font>
      <sz val="10"/>
      <name val="Arial"/>
      <family val="0"/>
    </font>
    <font>
      <u val="single"/>
      <sz val="10"/>
      <color indexed="36"/>
      <name val="Arial"/>
      <family val="0"/>
    </font>
    <font>
      <u val="single"/>
      <sz val="10"/>
      <color indexed="12"/>
      <name val="Arial"/>
      <family val="0"/>
    </font>
    <font>
      <sz val="14"/>
      <name val="Arial"/>
      <family val="2"/>
    </font>
    <font>
      <sz val="9"/>
      <name val="Times New Roman"/>
      <family val="1"/>
    </font>
    <font>
      <b/>
      <sz val="10"/>
      <name val="Arial"/>
      <family val="2"/>
    </font>
    <font>
      <sz val="10"/>
      <color indexed="10"/>
      <name val="Arial"/>
      <family val="0"/>
    </font>
    <font>
      <b/>
      <vertAlign val="subscript"/>
      <sz val="10"/>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sz val="7"/>
      <name val="Verdana"/>
      <family val="2"/>
    </font>
    <font>
      <b/>
      <sz val="7"/>
      <name val="Verdana"/>
      <family val="2"/>
    </font>
    <font>
      <b/>
      <sz val="9"/>
      <name val="Courier New"/>
      <family val="3"/>
    </font>
    <font>
      <sz val="9"/>
      <name val="Courier New"/>
      <family val="3"/>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8"/>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medium">
        <color indexed="9"/>
      </right>
      <top>
        <color indexed="63"/>
      </top>
      <bottom style="medium">
        <color indexed="9"/>
      </bottom>
    </border>
    <border>
      <left style="medium">
        <color indexed="23"/>
      </left>
      <right>
        <color indexed="63"/>
      </right>
      <top style="medium">
        <color indexed="23"/>
      </top>
      <bottom>
        <color indexed="63"/>
      </bottom>
    </border>
    <border>
      <left>
        <color indexed="63"/>
      </left>
      <right style="medium">
        <color indexed="9"/>
      </right>
      <top style="medium">
        <color indexed="23"/>
      </top>
      <bottom style="medium">
        <color indexed="54"/>
      </bottom>
    </border>
    <border>
      <left>
        <color indexed="63"/>
      </left>
      <right style="medium">
        <color indexed="23"/>
      </right>
      <top style="medium">
        <color indexed="23"/>
      </top>
      <bottom style="medium">
        <color indexed="54"/>
      </bottom>
    </border>
    <border>
      <left style="medium">
        <color indexed="23"/>
      </left>
      <right>
        <color indexed="63"/>
      </right>
      <top>
        <color indexed="63"/>
      </top>
      <bottom>
        <color indexed="63"/>
      </bottom>
    </border>
    <border>
      <left>
        <color indexed="63"/>
      </left>
      <right style="medium">
        <color indexed="9"/>
      </right>
      <top style="medium">
        <color indexed="54"/>
      </top>
      <bottom style="medium">
        <color indexed="54"/>
      </bottom>
    </border>
    <border>
      <left>
        <color indexed="63"/>
      </left>
      <right style="medium">
        <color indexed="23"/>
      </right>
      <top style="medium">
        <color indexed="54"/>
      </top>
      <bottom style="medium">
        <color indexed="54"/>
      </bottom>
    </border>
    <border>
      <left style="medium">
        <color indexed="23"/>
      </left>
      <right style="medium">
        <color indexed="9"/>
      </right>
      <top style="medium">
        <color indexed="54"/>
      </top>
      <bottom style="medium">
        <color indexed="54"/>
      </bottom>
    </border>
    <border>
      <left>
        <color indexed="63"/>
      </left>
      <right style="medium">
        <color indexed="23"/>
      </right>
      <top>
        <color indexed="63"/>
      </top>
      <bottom style="medium">
        <color indexed="9"/>
      </bottom>
    </border>
    <border>
      <left style="medium">
        <color indexed="23"/>
      </left>
      <right style="medium">
        <color indexed="9"/>
      </right>
      <top style="medium">
        <color indexed="54"/>
      </top>
      <bottom style="medium">
        <color indexed="23"/>
      </bottom>
    </border>
    <border>
      <left>
        <color indexed="63"/>
      </left>
      <right style="medium">
        <color indexed="9"/>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indexed="9"/>
      </right>
      <top style="medium">
        <color indexed="23"/>
      </top>
      <bottom style="medium">
        <color indexed="9"/>
      </bottom>
    </border>
    <border>
      <left>
        <color indexed="63"/>
      </left>
      <right style="medium">
        <color indexed="9"/>
      </right>
      <top style="medium">
        <color indexed="23"/>
      </top>
      <bottom style="medium">
        <color indexed="9"/>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20" borderId="1" applyNumberFormat="0" applyAlignment="0" applyProtection="0"/>
    <xf numFmtId="0" fontId="1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2" fillId="0" borderId="0" applyNumberFormat="0" applyFill="0" applyBorder="0" applyAlignment="0" applyProtection="0"/>
    <xf numFmtId="0" fontId="16" fillId="21" borderId="0" applyNumberFormat="0" applyBorder="0" applyAlignment="0" applyProtection="0"/>
    <xf numFmtId="4" fontId="4" fillId="0" borderId="4" applyFill="0" applyBorder="0" applyProtection="0">
      <alignment horizontal="right" vertical="center"/>
    </xf>
    <xf numFmtId="0" fontId="8" fillId="0" borderId="0">
      <alignment/>
      <protection/>
    </xf>
    <xf numFmtId="0" fontId="8" fillId="0" borderId="0">
      <alignment/>
      <protection/>
    </xf>
    <xf numFmtId="0" fontId="8" fillId="0" borderId="0">
      <alignment/>
      <protection/>
    </xf>
    <xf numFmtId="0" fontId="0" fillId="22" borderId="5"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6" fillId="0" borderId="0" applyNumberFormat="0" applyFill="0" applyBorder="0" applyAlignment="0" applyProtection="0"/>
    <xf numFmtId="0" fontId="23" fillId="23" borderId="10" applyNumberFormat="0" applyAlignment="0" applyProtection="0"/>
    <xf numFmtId="0" fontId="0" fillId="0" borderId="0">
      <alignment/>
      <protection/>
    </xf>
  </cellStyleXfs>
  <cellXfs count="73">
    <xf numFmtId="0" fontId="0" fillId="0" borderId="0" xfId="0" applyAlignment="1">
      <alignment/>
    </xf>
    <xf numFmtId="0" fontId="5" fillId="0" borderId="0" xfId="0" applyFont="1" applyAlignment="1">
      <alignment/>
    </xf>
    <xf numFmtId="0" fontId="0" fillId="0" borderId="0" xfId="0" applyFill="1" applyAlignment="1">
      <alignment/>
    </xf>
    <xf numFmtId="0" fontId="5" fillId="0" borderId="0" xfId="0" applyFont="1" applyFill="1" applyAlignment="1">
      <alignment/>
    </xf>
    <xf numFmtId="182" fontId="0" fillId="0" borderId="0" xfId="0" applyNumberFormat="1" applyFill="1" applyAlignment="1">
      <alignment/>
    </xf>
    <xf numFmtId="9" fontId="0" fillId="0" borderId="0" xfId="0" applyNumberFormat="1" applyFill="1" applyAlignment="1">
      <alignment/>
    </xf>
    <xf numFmtId="186" fontId="0" fillId="0" borderId="0" xfId="57" applyNumberFormat="1" applyFill="1" applyAlignment="1">
      <alignment/>
    </xf>
    <xf numFmtId="183" fontId="0" fillId="0" borderId="0" xfId="0" applyNumberFormat="1" applyAlignment="1">
      <alignment/>
    </xf>
    <xf numFmtId="0" fontId="5" fillId="8" borderId="0" xfId="0" applyFont="1" applyFill="1" applyAlignment="1">
      <alignment/>
    </xf>
    <xf numFmtId="0" fontId="0" fillId="8" borderId="0" xfId="0" applyFill="1" applyAlignment="1">
      <alignment/>
    </xf>
    <xf numFmtId="0" fontId="0" fillId="0" borderId="0" xfId="0" applyNumberFormat="1" applyFont="1" applyFill="1" applyBorder="1" applyAlignment="1">
      <alignment vertical="center"/>
    </xf>
    <xf numFmtId="0" fontId="8" fillId="0" borderId="0" xfId="54" applyNumberFormat="1" applyFont="1" applyFill="1" applyBorder="1" applyAlignment="1">
      <alignment vertical="center"/>
      <protection/>
    </xf>
    <xf numFmtId="0" fontId="0" fillId="0" borderId="0" xfId="0" applyNumberFormat="1" applyFont="1" applyFill="1" applyBorder="1" applyAlignment="1">
      <alignment vertical="top"/>
    </xf>
    <xf numFmtId="0" fontId="0" fillId="0" borderId="0" xfId="0" applyNumberFormat="1" applyFont="1" applyFill="1" applyBorder="1" applyAlignment="1">
      <alignment vertical="center"/>
    </xf>
    <xf numFmtId="0" fontId="0" fillId="0" borderId="0" xfId="53" applyNumberFormat="1" applyFont="1" applyFill="1" applyBorder="1" applyAlignment="1">
      <alignment vertical="center"/>
      <protection/>
    </xf>
    <xf numFmtId="0" fontId="0" fillId="0" borderId="0" xfId="53" applyNumberFormat="1" applyFont="1" applyFill="1" applyBorder="1" applyAlignment="1">
      <alignment vertical="center"/>
      <protection/>
    </xf>
    <xf numFmtId="0" fontId="5" fillId="7" borderId="0" xfId="0" applyFont="1" applyFill="1" applyAlignment="1">
      <alignment/>
    </xf>
    <xf numFmtId="0" fontId="5" fillId="3" borderId="0" xfId="0" applyFont="1" applyFill="1" applyAlignment="1">
      <alignment/>
    </xf>
    <xf numFmtId="14" fontId="0" fillId="0" borderId="0" xfId="0" applyNumberFormat="1" applyAlignment="1">
      <alignment/>
    </xf>
    <xf numFmtId="0" fontId="24" fillId="24" borderId="11" xfId="0" applyFont="1" applyFill="1" applyBorder="1" applyAlignment="1">
      <alignment horizontal="right" wrapText="1"/>
    </xf>
    <xf numFmtId="0" fontId="0" fillId="0" borderId="0" xfId="0" applyFont="1" applyAlignment="1">
      <alignment/>
    </xf>
    <xf numFmtId="0" fontId="0" fillId="25" borderId="12" xfId="0" applyFont="1" applyFill="1" applyBorder="1" applyAlignment="1">
      <alignment horizontal="right" wrapText="1"/>
    </xf>
    <xf numFmtId="0" fontId="5" fillId="25" borderId="13" xfId="0" applyFont="1" applyFill="1" applyBorder="1" applyAlignment="1">
      <alignment horizontal="center" vertical="center" wrapText="1"/>
    </xf>
    <xf numFmtId="0" fontId="5" fillId="25" borderId="14" xfId="0" applyFont="1" applyFill="1" applyBorder="1" applyAlignment="1">
      <alignment horizontal="center" vertical="center" wrapText="1"/>
    </xf>
    <xf numFmtId="0" fontId="0" fillId="25" borderId="15" xfId="0" applyFont="1" applyFill="1" applyBorder="1" applyAlignment="1">
      <alignment horizontal="center" wrapText="1"/>
    </xf>
    <xf numFmtId="0" fontId="5"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5" borderId="18" xfId="0" applyFont="1" applyFill="1" applyBorder="1" applyAlignment="1">
      <alignment horizontal="left"/>
    </xf>
    <xf numFmtId="0" fontId="0" fillId="24" borderId="11" xfId="0" applyFont="1" applyFill="1" applyBorder="1" applyAlignment="1">
      <alignment horizontal="right" wrapText="1"/>
    </xf>
    <xf numFmtId="0" fontId="0" fillId="24" borderId="19" xfId="0" applyFont="1" applyFill="1" applyBorder="1" applyAlignment="1">
      <alignment horizontal="right" wrapText="1"/>
    </xf>
    <xf numFmtId="0" fontId="5" fillId="25" borderId="20" xfId="0" applyFont="1" applyFill="1" applyBorder="1" applyAlignment="1">
      <alignment horizontal="left"/>
    </xf>
    <xf numFmtId="0" fontId="0" fillId="24" borderId="21" xfId="0" applyFont="1" applyFill="1" applyBorder="1" applyAlignment="1">
      <alignment horizontal="right" wrapText="1"/>
    </xf>
    <xf numFmtId="0" fontId="0" fillId="24" borderId="22" xfId="0" applyFont="1" applyFill="1" applyBorder="1" applyAlignment="1">
      <alignment horizontal="right" wrapText="1"/>
    </xf>
    <xf numFmtId="0" fontId="5" fillId="0" borderId="0" xfId="0" applyFont="1" applyFill="1" applyBorder="1" applyAlignment="1">
      <alignment horizontal="left"/>
    </xf>
    <xf numFmtId="0" fontId="0" fillId="24" borderId="0" xfId="0" applyFont="1" applyFill="1" applyBorder="1" applyAlignment="1">
      <alignment horizontal="right" wrapText="1"/>
    </xf>
    <xf numFmtId="1" fontId="0" fillId="0" borderId="0" xfId="0" applyNumberFormat="1" applyFill="1" applyAlignment="1">
      <alignment/>
    </xf>
    <xf numFmtId="0" fontId="13" fillId="0" borderId="0" xfId="54" applyNumberFormat="1" applyFont="1" applyFill="1" applyBorder="1" applyAlignment="1">
      <alignment vertical="center"/>
      <protection/>
    </xf>
    <xf numFmtId="0" fontId="23" fillId="26" borderId="0" xfId="54" applyNumberFormat="1" applyFont="1" applyFill="1" applyBorder="1" applyAlignment="1">
      <alignment vertical="center"/>
      <protection/>
    </xf>
    <xf numFmtId="0" fontId="9" fillId="26" borderId="0" xfId="0" applyNumberFormat="1" applyFont="1" applyFill="1" applyBorder="1" applyAlignment="1">
      <alignment vertical="center"/>
    </xf>
    <xf numFmtId="0" fontId="9" fillId="26" borderId="0" xfId="54" applyNumberFormat="1" applyFont="1" applyFill="1" applyBorder="1" applyAlignment="1">
      <alignment vertical="center"/>
      <protection/>
    </xf>
    <xf numFmtId="0" fontId="9" fillId="26" borderId="0" xfId="0" applyFont="1" applyFill="1" applyAlignment="1">
      <alignment/>
    </xf>
    <xf numFmtId="0" fontId="23" fillId="26" borderId="0" xfId="0" applyFont="1" applyFill="1" applyBorder="1" applyAlignment="1">
      <alignment horizontal="left"/>
    </xf>
    <xf numFmtId="0" fontId="9" fillId="26" borderId="0" xfId="0" applyFont="1" applyFill="1" applyBorder="1" applyAlignment="1">
      <alignment horizontal="right" wrapText="1"/>
    </xf>
    <xf numFmtId="0" fontId="23" fillId="26" borderId="0" xfId="0" applyFont="1" applyFill="1" applyAlignment="1">
      <alignment/>
    </xf>
    <xf numFmtId="182" fontId="0" fillId="8" borderId="0" xfId="0" applyNumberFormat="1" applyFill="1" applyAlignment="1">
      <alignment/>
    </xf>
    <xf numFmtId="0" fontId="6" fillId="0" borderId="0" xfId="0" applyFont="1" applyFill="1" applyAlignment="1">
      <alignment/>
    </xf>
    <xf numFmtId="9" fontId="6" fillId="0" borderId="0" xfId="0" applyNumberFormat="1" applyFont="1" applyFill="1" applyAlignment="1">
      <alignment/>
    </xf>
    <xf numFmtId="0" fontId="0" fillId="0" borderId="0" xfId="0" applyNumberFormat="1" applyFill="1" applyAlignment="1">
      <alignment/>
    </xf>
    <xf numFmtId="0" fontId="25" fillId="0" borderId="0" xfId="0" applyFont="1" applyAlignment="1">
      <alignment/>
    </xf>
    <xf numFmtId="0" fontId="26" fillId="2" borderId="23" xfId="0" applyFont="1" applyFill="1" applyBorder="1" applyAlignment="1">
      <alignment horizontal="left" vertical="top" wrapText="1"/>
    </xf>
    <xf numFmtId="0" fontId="0" fillId="0" borderId="0" xfId="0" applyAlignment="1">
      <alignment wrapText="1"/>
    </xf>
    <xf numFmtId="0" fontId="27" fillId="24" borderId="24" xfId="0" applyFont="1" applyFill="1" applyBorder="1" applyAlignment="1">
      <alignment horizontal="right" wrapText="1"/>
    </xf>
    <xf numFmtId="0" fontId="27" fillId="24" borderId="25" xfId="0" applyFont="1" applyFill="1" applyBorder="1" applyAlignment="1">
      <alignment horizontal="right" wrapText="1"/>
    </xf>
    <xf numFmtId="0" fontId="0" fillId="24" borderId="26" xfId="0" applyFill="1" applyBorder="1" applyAlignment="1">
      <alignment/>
    </xf>
    <xf numFmtId="0" fontId="26" fillId="2" borderId="18" xfId="0" applyFont="1" applyFill="1" applyBorder="1" applyAlignment="1">
      <alignment horizontal="left"/>
    </xf>
    <xf numFmtId="0" fontId="27" fillId="24" borderId="11" xfId="0" applyFont="1" applyFill="1" applyBorder="1" applyAlignment="1">
      <alignment horizontal="right" wrapText="1"/>
    </xf>
    <xf numFmtId="0" fontId="27" fillId="24" borderId="19" xfId="0" applyFont="1" applyFill="1" applyBorder="1" applyAlignment="1">
      <alignment horizontal="right" wrapText="1"/>
    </xf>
    <xf numFmtId="0" fontId="26" fillId="2" borderId="20" xfId="0" applyFont="1" applyFill="1" applyBorder="1" applyAlignment="1">
      <alignment horizontal="left"/>
    </xf>
    <xf numFmtId="0" fontId="27" fillId="24" borderId="21" xfId="0" applyFont="1" applyFill="1" applyBorder="1" applyAlignment="1">
      <alignment horizontal="right" wrapText="1"/>
    </xf>
    <xf numFmtId="0" fontId="27" fillId="24" borderId="22" xfId="0" applyFont="1" applyFill="1" applyBorder="1" applyAlignment="1">
      <alignment horizontal="right" wrapText="1"/>
    </xf>
    <xf numFmtId="0" fontId="24" fillId="0" borderId="0" xfId="0" applyFont="1" applyAlignment="1">
      <alignment/>
    </xf>
    <xf numFmtId="0" fontId="0" fillId="26" borderId="0" xfId="0" applyFill="1" applyAlignment="1">
      <alignment/>
    </xf>
    <xf numFmtId="0" fontId="27" fillId="17" borderId="11" xfId="0" applyFont="1" applyFill="1" applyBorder="1" applyAlignment="1">
      <alignment horizontal="right" wrapText="1"/>
    </xf>
    <xf numFmtId="0" fontId="0" fillId="17" borderId="0" xfId="0" applyFont="1" applyFill="1" applyAlignment="1">
      <alignment/>
    </xf>
    <xf numFmtId="0" fontId="5" fillId="17" borderId="0" xfId="0" applyFont="1" applyFill="1" applyAlignment="1">
      <alignment/>
    </xf>
    <xf numFmtId="0" fontId="0" fillId="17" borderId="11" xfId="0" applyFont="1" applyFill="1" applyBorder="1" applyAlignment="1">
      <alignment horizontal="right" wrapText="1"/>
    </xf>
    <xf numFmtId="0" fontId="5" fillId="21" borderId="0" xfId="0" applyFont="1" applyFill="1" applyAlignment="1">
      <alignment/>
    </xf>
    <xf numFmtId="1" fontId="0" fillId="8" borderId="0" xfId="0" applyNumberFormat="1" applyFill="1" applyAlignment="1">
      <alignment/>
    </xf>
    <xf numFmtId="0" fontId="0" fillId="8" borderId="0" xfId="0" applyNumberFormat="1" applyFill="1" applyAlignment="1">
      <alignment/>
    </xf>
    <xf numFmtId="0" fontId="6" fillId="8" borderId="0" xfId="0" applyFont="1" applyFill="1" applyAlignment="1">
      <alignment/>
    </xf>
    <xf numFmtId="9" fontId="0" fillId="21" borderId="0" xfId="0" applyNumberFormat="1" applyFill="1" applyAlignment="1">
      <alignment/>
    </xf>
    <xf numFmtId="0" fontId="24" fillId="0" borderId="27" xfId="0" applyFont="1" applyBorder="1" applyAlignment="1">
      <alignment horizontal="left" vertical="top" wrapText="1"/>
    </xf>
    <xf numFmtId="0" fontId="24" fillId="0" borderId="0" xfId="0" applyFont="1" applyAlignment="1">
      <alignment horizontal="left" vertical="top" wrapText="1"/>
    </xf>
  </cellXfs>
  <cellStyles count="54">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Currency" xfId="43"/>
    <cellStyle name="Currency [0]" xfId="44"/>
    <cellStyle name="Eingabe" xfId="45"/>
    <cellStyle name="Ergebnis" xfId="46"/>
    <cellStyle name="Erklärender Text" xfId="47"/>
    <cellStyle name="Followed Hyperlink" xfId="48"/>
    <cellStyle name="Gut" xfId="49"/>
    <cellStyle name="Hyperlink" xfId="50"/>
    <cellStyle name="Neutral" xfId="51"/>
    <cellStyle name="Normal GHG Numbers (0.00)" xfId="52"/>
    <cellStyle name="Normal_T6 (Country by sector)" xfId="53"/>
    <cellStyle name="Normal_T8 (Country Electricity)" xfId="54"/>
    <cellStyle name="normální_BGR" xfId="55"/>
    <cellStyle name="Notiz" xfId="56"/>
    <cellStyle name="Percent" xfId="57"/>
    <cellStyle name="Schlecht" xfId="58"/>
    <cellStyle name="Überschrift" xfId="59"/>
    <cellStyle name="Überschrift 1" xfId="60"/>
    <cellStyle name="Überschrift 2" xfId="61"/>
    <cellStyle name="Überschrift 3" xfId="62"/>
    <cellStyle name="Überschrift 4" xfId="63"/>
    <cellStyle name="Verknüpfte Zelle" xfId="64"/>
    <cellStyle name="Warnender Text" xfId="65"/>
    <cellStyle name="Zelle überprüfen" xfId="66"/>
    <cellStyle name="一般_EN09_EU25 Policy effectiveness 2006 - final draft 161106"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25"/>
          <c:w val="0.93975"/>
          <c:h val="0.975"/>
        </c:manualLayout>
      </c:layout>
      <c:barChart>
        <c:barDir val="col"/>
        <c:grouping val="clustered"/>
        <c:varyColors val="0"/>
        <c:ser>
          <c:idx val="0"/>
          <c:order val="0"/>
          <c:tx>
            <c:strRef>
              <c:f>'Figure data'!$C$23</c:f>
              <c:strCache>
                <c:ptCount val="1"/>
                <c:pt idx="0">
                  <c:v>1990</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data'!$B$25:$B$55</c:f>
              <c:strCache>
                <c:ptCount val="31"/>
                <c:pt idx="0">
                  <c:v>Latvia</c:v>
                </c:pt>
                <c:pt idx="1">
                  <c:v>Bulgaria</c:v>
                </c:pt>
                <c:pt idx="2">
                  <c:v>Switzerland</c:v>
                </c:pt>
                <c:pt idx="3">
                  <c:v>Estonia</c:v>
                </c:pt>
                <c:pt idx="4">
                  <c:v>Czech Republic</c:v>
                </c:pt>
                <c:pt idx="5">
                  <c:v>Germany</c:v>
                </c:pt>
                <c:pt idx="6">
                  <c:v>Cyprus</c:v>
                </c:pt>
                <c:pt idx="7">
                  <c:v>Poland</c:v>
                </c:pt>
                <c:pt idx="8">
                  <c:v>Portugal</c:v>
                </c:pt>
                <c:pt idx="9">
                  <c:v>Slovenia</c:v>
                </c:pt>
                <c:pt idx="10">
                  <c:v>Finland</c:v>
                </c:pt>
                <c:pt idx="11">
                  <c:v>Denmark</c:v>
                </c:pt>
                <c:pt idx="12">
                  <c:v>Greece</c:v>
                </c:pt>
                <c:pt idx="13">
                  <c:v>Hungary</c:v>
                </c:pt>
                <c:pt idx="14">
                  <c:v>Lithuania</c:v>
                </c:pt>
                <c:pt idx="15">
                  <c:v>Spain</c:v>
                </c:pt>
                <c:pt idx="16">
                  <c:v>Ireland</c:v>
                </c:pt>
                <c:pt idx="17">
                  <c:v>Malta</c:v>
                </c:pt>
                <c:pt idx="18">
                  <c:v>Netherlands</c:v>
                </c:pt>
                <c:pt idx="19">
                  <c:v>Turkey</c:v>
                </c:pt>
                <c:pt idx="20">
                  <c:v>France</c:v>
                </c:pt>
                <c:pt idx="21">
                  <c:v>United Kingdom</c:v>
                </c:pt>
                <c:pt idx="22">
                  <c:v>Italy</c:v>
                </c:pt>
                <c:pt idx="23">
                  <c:v>Austria</c:v>
                </c:pt>
                <c:pt idx="24">
                  <c:v>Norway</c:v>
                </c:pt>
                <c:pt idx="25">
                  <c:v>Belgium</c:v>
                </c:pt>
                <c:pt idx="26">
                  <c:v>Slovakia</c:v>
                </c:pt>
                <c:pt idx="27">
                  <c:v>Sweden</c:v>
                </c:pt>
                <c:pt idx="28">
                  <c:v>Iceland</c:v>
                </c:pt>
                <c:pt idx="29">
                  <c:v>Romania</c:v>
                </c:pt>
                <c:pt idx="30">
                  <c:v>EEA32</c:v>
                </c:pt>
              </c:strCache>
            </c:strRef>
          </c:cat>
          <c:val>
            <c:numRef>
              <c:f>'Figure data'!$C$25:$C$55</c:f>
              <c:numCache>
                <c:ptCount val="31"/>
                <c:pt idx="0">
                  <c:v>0.5298717259380098</c:v>
                </c:pt>
                <c:pt idx="1">
                  <c:v>6.438038043950451</c:v>
                </c:pt>
                <c:pt idx="2">
                  <c:v>14.618349606896553</c:v>
                </c:pt>
                <c:pt idx="3">
                  <c:v>7.954447506200054</c:v>
                </c:pt>
                <c:pt idx="4">
                  <c:v>8.247058379541985</c:v>
                </c:pt>
                <c:pt idx="5">
                  <c:v>9.26370466838635</c:v>
                </c:pt>
                <c:pt idx="6">
                  <c:v>10.045859805882351</c:v>
                </c:pt>
                <c:pt idx="7">
                  <c:v>9.841357999331759</c:v>
                </c:pt>
                <c:pt idx="8">
                  <c:v>8.960184426829269</c:v>
                </c:pt>
                <c:pt idx="9">
                  <c:v>11.674113109161793</c:v>
                </c:pt>
                <c:pt idx="10">
                  <c:v>4.814180726075505</c:v>
                </c:pt>
                <c:pt idx="11">
                  <c:v>5.728596795738769</c:v>
                </c:pt>
                <c:pt idx="12">
                  <c:v>14.687775806369888</c:v>
                </c:pt>
                <c:pt idx="13">
                  <c:v>7.153380416988416</c:v>
                </c:pt>
                <c:pt idx="14">
                  <c:v>3.788270995971491</c:v>
                </c:pt>
                <c:pt idx="15">
                  <c:v>10.95545313093819</c:v>
                </c:pt>
                <c:pt idx="16">
                  <c:v>9.490828970331588</c:v>
                </c:pt>
                <c:pt idx="17">
                  <c:v>14.205824210526316</c:v>
                </c:pt>
                <c:pt idx="18">
                  <c:v>7.6073303119283535</c:v>
                </c:pt>
                <c:pt idx="19">
                  <c:v>11.362101888347695</c:v>
                </c:pt>
                <c:pt idx="20">
                  <c:v>19.918908258520368</c:v>
                </c:pt>
                <c:pt idx="21">
                  <c:v>10.283738275723069</c:v>
                </c:pt>
                <c:pt idx="22">
                  <c:v>7.739338497074334</c:v>
                </c:pt>
                <c:pt idx="23">
                  <c:v>6.304532573827447</c:v>
                </c:pt>
                <c:pt idx="24">
                  <c:v>2.357479343283582</c:v>
                </c:pt>
                <c:pt idx="25">
                  <c:v>10.023005733901918</c:v>
                </c:pt>
                <c:pt idx="26">
                  <c:v>9.62848520922677</c:v>
                </c:pt>
                <c:pt idx="27">
                  <c:v>3.688903020143885</c:v>
                </c:pt>
                <c:pt idx="28">
                  <c:v>0.26139876470588236</c:v>
                </c:pt>
                <c:pt idx="29">
                  <c:v>25.381951503634475</c:v>
                </c:pt>
                <c:pt idx="30">
                  <c:v>9.331358251243419</c:v>
                </c:pt>
              </c:numCache>
            </c:numRef>
          </c:val>
        </c:ser>
        <c:ser>
          <c:idx val="1"/>
          <c:order val="1"/>
          <c:tx>
            <c:strRef>
              <c:f>'Figure data'!$T$23</c:f>
              <c:strCache>
                <c:ptCount val="1"/>
                <c:pt idx="0">
                  <c:v>2007</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'Figure data'!$B$25:$B$55</c:f>
              <c:strCache>
                <c:ptCount val="31"/>
                <c:pt idx="0">
                  <c:v>Latvia</c:v>
                </c:pt>
                <c:pt idx="1">
                  <c:v>Bulgaria</c:v>
                </c:pt>
                <c:pt idx="2">
                  <c:v>Switzerland</c:v>
                </c:pt>
                <c:pt idx="3">
                  <c:v>Estonia</c:v>
                </c:pt>
                <c:pt idx="4">
                  <c:v>Czech Republic</c:v>
                </c:pt>
                <c:pt idx="5">
                  <c:v>Germany</c:v>
                </c:pt>
                <c:pt idx="6">
                  <c:v>Cyprus</c:v>
                </c:pt>
                <c:pt idx="7">
                  <c:v>Poland</c:v>
                </c:pt>
                <c:pt idx="8">
                  <c:v>Portugal</c:v>
                </c:pt>
                <c:pt idx="9">
                  <c:v>Slovenia</c:v>
                </c:pt>
                <c:pt idx="10">
                  <c:v>Finland</c:v>
                </c:pt>
                <c:pt idx="11">
                  <c:v>Denmark</c:v>
                </c:pt>
                <c:pt idx="12">
                  <c:v>Greece</c:v>
                </c:pt>
                <c:pt idx="13">
                  <c:v>Hungary</c:v>
                </c:pt>
                <c:pt idx="14">
                  <c:v>Lithuania</c:v>
                </c:pt>
                <c:pt idx="15">
                  <c:v>Spain</c:v>
                </c:pt>
                <c:pt idx="16">
                  <c:v>Ireland</c:v>
                </c:pt>
                <c:pt idx="17">
                  <c:v>Malta</c:v>
                </c:pt>
                <c:pt idx="18">
                  <c:v>Netherlands</c:v>
                </c:pt>
                <c:pt idx="19">
                  <c:v>Turkey</c:v>
                </c:pt>
                <c:pt idx="20">
                  <c:v>France</c:v>
                </c:pt>
                <c:pt idx="21">
                  <c:v>United Kingdom</c:v>
                </c:pt>
                <c:pt idx="22">
                  <c:v>Italy</c:v>
                </c:pt>
                <c:pt idx="23">
                  <c:v>Austria</c:v>
                </c:pt>
                <c:pt idx="24">
                  <c:v>Norway</c:v>
                </c:pt>
                <c:pt idx="25">
                  <c:v>Belgium</c:v>
                </c:pt>
                <c:pt idx="26">
                  <c:v>Slovakia</c:v>
                </c:pt>
                <c:pt idx="27">
                  <c:v>Sweden</c:v>
                </c:pt>
                <c:pt idx="28">
                  <c:v>Iceland</c:v>
                </c:pt>
                <c:pt idx="29">
                  <c:v>Romania</c:v>
                </c:pt>
                <c:pt idx="30">
                  <c:v>EEA32</c:v>
                </c:pt>
              </c:strCache>
            </c:strRef>
          </c:cat>
          <c:val>
            <c:numRef>
              <c:f>'Figure data'!$T$25:$T$55</c:f>
              <c:numCache>
                <c:ptCount val="31"/>
                <c:pt idx="0">
                  <c:v>1.6192457234803337</c:v>
                </c:pt>
                <c:pt idx="1">
                  <c:v>9.584864049306624</c:v>
                </c:pt>
                <c:pt idx="2">
                  <c:v>19.178659421875</c:v>
                </c:pt>
                <c:pt idx="3">
                  <c:v>8.236792365349544</c:v>
                </c:pt>
                <c:pt idx="4">
                  <c:v>8.50552035870819</c:v>
                </c:pt>
                <c:pt idx="5">
                  <c:v>8.711729757755993</c:v>
                </c:pt>
                <c:pt idx="6">
                  <c:v>9.227349514563105</c:v>
                </c:pt>
                <c:pt idx="7">
                  <c:v>8.579290927580423</c:v>
                </c:pt>
                <c:pt idx="8">
                  <c:v>7.435039796272214</c:v>
                </c:pt>
                <c:pt idx="9">
                  <c:v>9.338378716927453</c:v>
                </c:pt>
                <c:pt idx="10">
                  <c:v>3.8304618232655923</c:v>
                </c:pt>
                <c:pt idx="11">
                  <c:v>4.458108079889262</c:v>
                </c:pt>
                <c:pt idx="12">
                  <c:v>11.001208654680594</c:v>
                </c:pt>
                <c:pt idx="13">
                  <c:v>5.248410350664356</c:v>
                </c:pt>
                <c:pt idx="14">
                  <c:v>2.7712136605960263</c:v>
                </c:pt>
                <c:pt idx="15">
                  <c:v>7.993813955625047</c:v>
                </c:pt>
                <c:pt idx="16">
                  <c:v>6.917980760178748</c:v>
                </c:pt>
                <c:pt idx="17">
                  <c:v>10.239035532994924</c:v>
                </c:pt>
                <c:pt idx="18">
                  <c:v>5.437621633285153</c:v>
                </c:pt>
                <c:pt idx="19">
                  <c:v>7.932349172576831</c:v>
                </c:pt>
                <c:pt idx="20">
                  <c:v>13.842444911979015</c:v>
                </c:pt>
                <c:pt idx="21">
                  <c:v>7.078786611397514</c:v>
                </c:pt>
                <c:pt idx="22">
                  <c:v>5.088568564845626</c:v>
                </c:pt>
                <c:pt idx="23">
                  <c:v>3.900624472897196</c:v>
                </c:pt>
                <c:pt idx="24">
                  <c:v>1.3972426642857143</c:v>
                </c:pt>
                <c:pt idx="25">
                  <c:v>5.819069060952888</c:v>
                </c:pt>
                <c:pt idx="26">
                  <c:v>5.256281909156976</c:v>
                </c:pt>
                <c:pt idx="27">
                  <c:v>1.7896913470706173</c:v>
                </c:pt>
                <c:pt idx="28">
                  <c:v>0.11320702723735408</c:v>
                </c:pt>
                <c:pt idx="29">
                  <c:v>8.725981746171861</c:v>
                </c:pt>
                <c:pt idx="30">
                  <c:v>7.250154864124009</c:v>
                </c:pt>
              </c:numCache>
            </c:numRef>
          </c:val>
        </c:ser>
        <c:gapWidth val="50"/>
        <c:axId val="53188812"/>
        <c:axId val="8937261"/>
      </c:barChart>
      <c:catAx>
        <c:axId val="5318881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8937261"/>
        <c:crosses val="autoZero"/>
        <c:auto val="1"/>
        <c:lblOffset val="80"/>
        <c:noMultiLvlLbl val="0"/>
      </c:catAx>
      <c:valAx>
        <c:axId val="8937261"/>
        <c:scaling>
          <c:orientation val="minMax"/>
        </c:scaling>
        <c:axPos val="l"/>
        <c:title>
          <c:tx>
            <c:rich>
              <a:bodyPr vert="horz" rot="-5400000" anchor="ctr"/>
              <a:lstStyle/>
              <a:p>
                <a:pPr algn="ctr">
                  <a:defRPr/>
                </a:pPr>
                <a:r>
                  <a:rPr lang="en-US" cap="none" sz="1400" b="0" i="0" u="none" baseline="0">
                    <a:latin typeface="Arial"/>
                    <a:ea typeface="Arial"/>
                    <a:cs typeface="Arial"/>
                  </a:rPr>
                  <a:t>CO2 intensity (tonnes per toe)</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400" b="0" i="0" u="none" baseline="0">
                <a:latin typeface="Arial"/>
                <a:ea typeface="Arial"/>
                <a:cs typeface="Arial"/>
              </a:defRPr>
            </a:pPr>
          </a:p>
        </c:txPr>
        <c:crossAx val="53188812"/>
        <c:crossesAt val="1"/>
        <c:crossBetween val="between"/>
        <c:dispUnits/>
      </c:valAx>
      <c:spPr>
        <a:noFill/>
      </c:spPr>
    </c:plotArea>
    <c:legend>
      <c:legendPos val="r"/>
      <c:layout>
        <c:manualLayout>
          <c:xMode val="edge"/>
          <c:yMode val="edge"/>
          <c:x val="0.91175"/>
          <c:y val="0.00675"/>
          <c:w val="0.087"/>
          <c:h val="0.126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75"/>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cdr:x>
      <cdr:y>0.159</cdr:y>
    </cdr:from>
    <cdr:to>
      <cdr:x>0.976</cdr:x>
      <cdr:y>0.159</cdr:y>
    </cdr:to>
    <cdr:sp>
      <cdr:nvSpPr>
        <cdr:cNvPr id="1" name="Line 1"/>
        <cdr:cNvSpPr>
          <a:spLocks/>
        </cdr:cNvSpPr>
      </cdr:nvSpPr>
      <cdr:spPr>
        <a:xfrm flipV="1">
          <a:off x="2066925" y="904875"/>
          <a:ext cx="7010400"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0.24825</cdr:x>
      <cdr:y>0.10675</cdr:y>
    </cdr:from>
    <cdr:to>
      <cdr:x>0.40475</cdr:x>
      <cdr:y>0.15975</cdr:y>
    </cdr:to>
    <cdr:sp>
      <cdr:nvSpPr>
        <cdr:cNvPr id="2" name="TextBox 2"/>
        <cdr:cNvSpPr txBox="1">
          <a:spLocks noChangeArrowheads="1"/>
        </cdr:cNvSpPr>
      </cdr:nvSpPr>
      <cdr:spPr>
        <a:xfrm>
          <a:off x="2305050" y="609600"/>
          <a:ext cx="1457325"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Least % reduction</a:t>
          </a:r>
        </a:p>
      </cdr:txBody>
    </cdr:sp>
  </cdr:relSizeAnchor>
  <cdr:relSizeAnchor xmlns:cdr="http://schemas.openxmlformats.org/drawingml/2006/chartDrawing">
    <cdr:from>
      <cdr:x>0.75525</cdr:x>
      <cdr:y>0.10675</cdr:y>
    </cdr:from>
    <cdr:to>
      <cdr:x>0.913</cdr:x>
      <cdr:y>0.159</cdr:y>
    </cdr:to>
    <cdr:sp>
      <cdr:nvSpPr>
        <cdr:cNvPr id="3" name="TextBox 3"/>
        <cdr:cNvSpPr txBox="1">
          <a:spLocks noChangeArrowheads="1"/>
        </cdr:cNvSpPr>
      </cdr:nvSpPr>
      <cdr:spPr>
        <a:xfrm>
          <a:off x="7019925" y="609600"/>
          <a:ext cx="1466850"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Greatest % reduction</a:t>
          </a:r>
        </a:p>
      </cdr:txBody>
    </cdr:sp>
  </cdr:relSizeAnchor>
  <cdr:relSizeAnchor xmlns:cdr="http://schemas.openxmlformats.org/drawingml/2006/chartDrawing">
    <cdr:from>
      <cdr:x>0.10225</cdr:x>
      <cdr:y>0.1005</cdr:y>
    </cdr:from>
    <cdr:to>
      <cdr:x>0.19775</cdr:x>
      <cdr:y>0.14575</cdr:y>
    </cdr:to>
    <cdr:sp>
      <cdr:nvSpPr>
        <cdr:cNvPr id="4" name="TextBox 4"/>
        <cdr:cNvSpPr txBox="1">
          <a:spLocks noChangeArrowheads="1"/>
        </cdr:cNvSpPr>
      </cdr:nvSpPr>
      <cdr:spPr>
        <a:xfrm>
          <a:off x="942975" y="571500"/>
          <a:ext cx="885825"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cdr:x>
      <cdr:y>0.0995</cdr:y>
    </cdr:from>
    <cdr:to>
      <cdr:x>0.223</cdr:x>
      <cdr:y>0.82775</cdr:y>
    </cdr:to>
    <cdr:sp>
      <cdr:nvSpPr>
        <cdr:cNvPr id="5" name="Line 5"/>
        <cdr:cNvSpPr>
          <a:spLocks/>
        </cdr:cNvSpPr>
      </cdr:nvSpPr>
      <cdr:spPr>
        <a:xfrm flipH="1">
          <a:off x="2066925" y="561975"/>
          <a:ext cx="0" cy="4162425"/>
        </a:xfrm>
        <a:prstGeom prst="line">
          <a:avLst/>
        </a:prstGeom>
        <a:noFill/>
        <a:ln w="25400" cmpd="sng">
          <a:solidFill>
            <a:srgbClr val="000000"/>
          </a:solidFill>
          <a:prstDash val="sys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0.10225</cdr:x>
      <cdr:y>0.10675</cdr:y>
    </cdr:from>
    <cdr:to>
      <cdr:x>0.25725</cdr:x>
      <cdr:y>0.15975</cdr:y>
    </cdr:to>
    <cdr:sp>
      <cdr:nvSpPr>
        <cdr:cNvPr id="6" name="TextBox 7"/>
        <cdr:cNvSpPr txBox="1">
          <a:spLocks noChangeArrowheads="1"/>
        </cdr:cNvSpPr>
      </cdr:nvSpPr>
      <cdr:spPr>
        <a:xfrm>
          <a:off x="942975" y="609600"/>
          <a:ext cx="1438275" cy="3048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 % increase</a:t>
          </a:r>
        </a:p>
      </cdr:txBody>
    </cdr:sp>
  </cdr:relSizeAnchor>
  <cdr:relSizeAnchor xmlns:cdr="http://schemas.openxmlformats.org/drawingml/2006/chartDrawing">
    <cdr:from>
      <cdr:x>0.0825</cdr:x>
      <cdr:y>0.159</cdr:y>
    </cdr:from>
    <cdr:to>
      <cdr:x>0.222</cdr:x>
      <cdr:y>0.159</cdr:y>
    </cdr:to>
    <cdr:sp>
      <cdr:nvSpPr>
        <cdr:cNvPr id="7" name="Line 8"/>
        <cdr:cNvSpPr>
          <a:spLocks/>
        </cdr:cNvSpPr>
      </cdr:nvSpPr>
      <cdr:spPr>
        <a:xfrm flipV="1">
          <a:off x="762000" y="904875"/>
          <a:ext cx="1295400" cy="0"/>
        </a:xfrm>
        <a:prstGeom prst="line">
          <a:avLst/>
        </a:prstGeom>
        <a:noFill/>
        <a:ln w="28575" cmpd="sng">
          <a:solidFill>
            <a:srgbClr val="00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jects\Policy_Group\Live_Projects\ETC_2007%20ED42017\Working%20Files\2.4.1%20assessing%20progress%20in%20env\Energy%20Factsheet\data\Cronos%20Data%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w Cronos Data_2005"/>
      <sheetName val="Cronos Data_2005_110907"/>
      <sheetName val="nrg_100a_110907_Data2"/>
      <sheetName val="nrg_100a_110907"/>
      <sheetName val="New Cronos Data_2005 vs 2004"/>
      <sheetName val="New Cronos Data_2004"/>
      <sheetName val="nrg_1072a"/>
      <sheetName val="nrg_100a"/>
      <sheetName val="nrg_102a"/>
      <sheetName val="nrg_1071a"/>
      <sheetName val="nrg_103a"/>
      <sheetName val="nrg_105a"/>
      <sheetName val="nrg_100a_2"/>
      <sheetName val="nrg_1071a_2"/>
      <sheetName val="nrg_1071a_3"/>
      <sheetName val="nrg_1071a_5"/>
      <sheetName val="nrg_101a"/>
      <sheetName val="nrg_100a_3"/>
    </sheetNames>
    <sheetDataSet>
      <sheetData sheetId="17">
        <row r="114">
          <cell r="A114" t="str">
            <v>eu27_European Union (27 countries)</v>
          </cell>
          <cell r="B114" t="str">
            <v>eu27</v>
          </cell>
          <cell r="C114" t="str">
            <v>European Union (27 countries)</v>
          </cell>
          <cell r="E114">
            <v>136653</v>
          </cell>
          <cell r="F114">
            <v>138419</v>
          </cell>
          <cell r="G114">
            <v>139625</v>
          </cell>
          <cell r="H114">
            <v>135794</v>
          </cell>
          <cell r="I114">
            <v>137699</v>
          </cell>
          <cell r="J114">
            <v>143499</v>
          </cell>
          <cell r="K114">
            <v>149469</v>
          </cell>
          <cell r="L114">
            <v>146291</v>
          </cell>
          <cell r="M114">
            <v>149293</v>
          </cell>
          <cell r="N114">
            <v>148259</v>
          </cell>
          <cell r="O114">
            <v>152628</v>
          </cell>
          <cell r="P114">
            <v>160775</v>
          </cell>
          <cell r="Q114">
            <v>163412</v>
          </cell>
          <cell r="R114">
            <v>171872</v>
          </cell>
          <cell r="S114">
            <v>172297</v>
          </cell>
          <cell r="T114">
            <v>173691</v>
          </cell>
          <cell r="U114" t="str">
            <v>p</v>
          </cell>
        </row>
        <row r="115">
          <cell r="A115" t="str">
            <v>eu25_European Union (25 countries)</v>
          </cell>
          <cell r="B115" t="str">
            <v>eu25</v>
          </cell>
          <cell r="C115" t="str">
            <v>European Union (25 countries)</v>
          </cell>
          <cell r="E115">
            <v>129364</v>
          </cell>
          <cell r="F115">
            <v>131761</v>
          </cell>
          <cell r="G115">
            <v>127996</v>
          </cell>
          <cell r="H115">
            <v>124179</v>
          </cell>
          <cell r="I115">
            <v>127411</v>
          </cell>
          <cell r="J115">
            <v>132578</v>
          </cell>
          <cell r="K115">
            <v>138525</v>
          </cell>
          <cell r="L115">
            <v>136073</v>
          </cell>
          <cell r="M115">
            <v>140207</v>
          </cell>
          <cell r="N115">
            <v>140387</v>
          </cell>
          <cell r="O115">
            <v>144662</v>
          </cell>
          <cell r="P115">
            <v>152160</v>
          </cell>
          <cell r="Q115">
            <v>155696</v>
          </cell>
          <cell r="R115">
            <v>163485</v>
          </cell>
          <cell r="S115">
            <v>164643</v>
          </cell>
          <cell r="T115">
            <v>166175</v>
          </cell>
          <cell r="U115" t="str">
            <v>p</v>
          </cell>
        </row>
        <row r="116">
          <cell r="A116" t="str">
            <v>eu15_European Union (15 countries)</v>
          </cell>
          <cell r="B116" t="str">
            <v>eu15</v>
          </cell>
          <cell r="C116" t="str">
            <v>European Union (15 countries)</v>
          </cell>
          <cell r="E116">
            <v>99941</v>
          </cell>
          <cell r="F116">
            <v>102156</v>
          </cell>
          <cell r="G116">
            <v>99957</v>
          </cell>
          <cell r="H116">
            <v>97184</v>
          </cell>
          <cell r="I116">
            <v>100242</v>
          </cell>
          <cell r="J116">
            <v>104675</v>
          </cell>
          <cell r="K116">
            <v>109414</v>
          </cell>
          <cell r="L116">
            <v>106853</v>
          </cell>
          <cell r="M116">
            <v>110956</v>
          </cell>
          <cell r="N116">
            <v>111928</v>
          </cell>
          <cell r="O116">
            <v>116340</v>
          </cell>
          <cell r="P116">
            <v>122625</v>
          </cell>
          <cell r="Q116">
            <v>127094</v>
          </cell>
          <cell r="R116">
            <v>133302</v>
          </cell>
          <cell r="S116">
            <v>134283</v>
          </cell>
          <cell r="T116">
            <v>135816</v>
          </cell>
          <cell r="U116" t="str">
            <v>p</v>
          </cell>
        </row>
        <row r="117">
          <cell r="A117" t="str">
            <v>nms10_New Member States (CZ, EE, CY, LV, LT, HU, MT, PL, SI, SK)</v>
          </cell>
          <cell r="B117" t="str">
            <v>nms10</v>
          </cell>
          <cell r="C117" t="str">
            <v>New Member States (CZ, EE, CY, LV, LT, HU, MT, PL, SI, SK)</v>
          </cell>
          <cell r="E117">
            <v>29423</v>
          </cell>
          <cell r="F117">
            <v>29605</v>
          </cell>
          <cell r="G117">
            <v>28038</v>
          </cell>
          <cell r="H117">
            <v>26995</v>
          </cell>
          <cell r="I117">
            <v>27169</v>
          </cell>
          <cell r="J117">
            <v>27903</v>
          </cell>
          <cell r="K117">
            <v>29111</v>
          </cell>
          <cell r="L117">
            <v>29220</v>
          </cell>
          <cell r="M117">
            <v>29251</v>
          </cell>
          <cell r="N117">
            <v>28459</v>
          </cell>
          <cell r="O117">
            <v>28322</v>
          </cell>
          <cell r="P117">
            <v>29535</v>
          </cell>
          <cell r="Q117">
            <v>28603</v>
          </cell>
          <cell r="R117">
            <v>30183</v>
          </cell>
          <cell r="S117">
            <v>30361</v>
          </cell>
          <cell r="T117">
            <v>30359</v>
          </cell>
        </row>
        <row r="118">
          <cell r="A118" t="str">
            <v>be_Belgium</v>
          </cell>
          <cell r="B118" t="str">
            <v>be</v>
          </cell>
          <cell r="C118" t="str">
            <v>Belgium</v>
          </cell>
          <cell r="E118">
            <v>2327</v>
          </cell>
          <cell r="F118">
            <v>2424</v>
          </cell>
          <cell r="G118">
            <v>2370</v>
          </cell>
          <cell r="H118">
            <v>2392</v>
          </cell>
          <cell r="I118">
            <v>2594</v>
          </cell>
          <cell r="J118">
            <v>2722</v>
          </cell>
          <cell r="K118">
            <v>2730</v>
          </cell>
          <cell r="L118">
            <v>2683</v>
          </cell>
          <cell r="M118">
            <v>3196</v>
          </cell>
          <cell r="N118">
            <v>3124</v>
          </cell>
          <cell r="O118">
            <v>3309</v>
          </cell>
          <cell r="P118">
            <v>3098</v>
          </cell>
          <cell r="Q118">
            <v>3259</v>
          </cell>
          <cell r="R118">
            <v>3478</v>
          </cell>
          <cell r="S118">
            <v>3516</v>
          </cell>
          <cell r="T118">
            <v>3552</v>
          </cell>
        </row>
        <row r="119">
          <cell r="A119" t="str">
            <v>bg_Bulgaria</v>
          </cell>
          <cell r="B119" t="str">
            <v>bg</v>
          </cell>
          <cell r="C119" t="str">
            <v>Bulgaria</v>
          </cell>
          <cell r="E119">
            <v>3437</v>
          </cell>
          <cell r="F119">
            <v>3118</v>
          </cell>
          <cell r="G119">
            <v>2910</v>
          </cell>
          <cell r="H119">
            <v>2626</v>
          </cell>
          <cell r="I119">
            <v>2453</v>
          </cell>
          <cell r="J119">
            <v>2506</v>
          </cell>
          <cell r="K119">
            <v>2523</v>
          </cell>
          <cell r="L119">
            <v>2772</v>
          </cell>
          <cell r="M119">
            <v>2645</v>
          </cell>
          <cell r="N119">
            <v>2424</v>
          </cell>
          <cell r="O119">
            <v>2427</v>
          </cell>
          <cell r="P119">
            <v>2685</v>
          </cell>
          <cell r="Q119">
            <v>2451</v>
          </cell>
          <cell r="R119">
            <v>2684</v>
          </cell>
          <cell r="S119">
            <v>2621</v>
          </cell>
          <cell r="T119">
            <v>2566</v>
          </cell>
        </row>
        <row r="120">
          <cell r="A120" t="str">
            <v>cz_Czech Republic</v>
          </cell>
          <cell r="B120" t="str">
            <v>cz</v>
          </cell>
          <cell r="C120" t="str">
            <v>Czech Republic</v>
          </cell>
          <cell r="E120">
            <v>5660</v>
          </cell>
          <cell r="F120">
            <v>5572</v>
          </cell>
          <cell r="G120">
            <v>5427</v>
          </cell>
          <cell r="H120">
            <v>5395</v>
          </cell>
          <cell r="I120">
            <v>5457</v>
          </cell>
          <cell r="J120">
            <v>6003</v>
          </cell>
          <cell r="K120">
            <v>6378</v>
          </cell>
          <cell r="L120">
            <v>6317</v>
          </cell>
          <cell r="M120">
            <v>6016</v>
          </cell>
          <cell r="N120">
            <v>5641</v>
          </cell>
          <cell r="O120">
            <v>6188</v>
          </cell>
          <cell r="P120">
            <v>6397</v>
          </cell>
          <cell r="Q120">
            <v>6070</v>
          </cell>
          <cell r="R120">
            <v>6372</v>
          </cell>
          <cell r="S120">
            <v>6293</v>
          </cell>
          <cell r="T120">
            <v>6039</v>
          </cell>
        </row>
        <row r="121">
          <cell r="A121" t="str">
            <v>dk_Denmark</v>
          </cell>
          <cell r="B121" t="str">
            <v>dk</v>
          </cell>
          <cell r="C121" t="str">
            <v>Denmark</v>
          </cell>
          <cell r="E121">
            <v>3400</v>
          </cell>
          <cell r="F121">
            <v>4516</v>
          </cell>
          <cell r="G121">
            <v>4063</v>
          </cell>
          <cell r="H121">
            <v>4528</v>
          </cell>
          <cell r="I121">
            <v>5096</v>
          </cell>
          <cell r="J121">
            <v>4945</v>
          </cell>
          <cell r="K121">
            <v>6679</v>
          </cell>
          <cell r="L121">
            <v>5698</v>
          </cell>
          <cell r="M121">
            <v>5382</v>
          </cell>
          <cell r="N121">
            <v>5067</v>
          </cell>
          <cell r="O121">
            <v>4609</v>
          </cell>
          <cell r="P121">
            <v>4948</v>
          </cell>
          <cell r="Q121">
            <v>5013</v>
          </cell>
          <cell r="R121">
            <v>5527</v>
          </cell>
          <cell r="S121">
            <v>4908</v>
          </cell>
          <cell r="T121">
            <v>4458</v>
          </cell>
        </row>
        <row r="122">
          <cell r="A122" t="str">
            <v>de_Germany (including ex-GDR from 1991)</v>
          </cell>
          <cell r="B122" t="str">
            <v>de</v>
          </cell>
          <cell r="C122" t="str">
            <v>Germany (including ex-GDR from 1991)</v>
          </cell>
          <cell r="E122">
            <v>36247</v>
          </cell>
          <cell r="F122">
            <v>35749</v>
          </cell>
          <cell r="G122">
            <v>34119</v>
          </cell>
          <cell r="H122">
            <v>33913</v>
          </cell>
          <cell r="I122">
            <v>33984</v>
          </cell>
          <cell r="J122">
            <v>34553</v>
          </cell>
          <cell r="K122">
            <v>36268</v>
          </cell>
          <cell r="L122">
            <v>34707</v>
          </cell>
          <cell r="M122">
            <v>36029</v>
          </cell>
          <cell r="N122">
            <v>35074</v>
          </cell>
          <cell r="O122">
            <v>34715</v>
          </cell>
          <cell r="P122">
            <v>35954</v>
          </cell>
          <cell r="Q122">
            <v>35351</v>
          </cell>
          <cell r="R122">
            <v>39067</v>
          </cell>
          <cell r="S122">
            <v>38132</v>
          </cell>
          <cell r="T122">
            <v>38403</v>
          </cell>
          <cell r="U122" t="str">
            <v>p</v>
          </cell>
        </row>
        <row r="123">
          <cell r="A123" t="str">
            <v>ee_Estonia</v>
          </cell>
          <cell r="B123" t="str">
            <v>ee</v>
          </cell>
          <cell r="C123" t="str">
            <v>Estonia</v>
          </cell>
          <cell r="E123">
            <v>2396</v>
          </cell>
          <cell r="F123">
            <v>2324</v>
          </cell>
          <cell r="G123">
            <v>1916</v>
          </cell>
          <cell r="H123">
            <v>1492</v>
          </cell>
          <cell r="I123">
            <v>1463</v>
          </cell>
          <cell r="J123">
            <v>997</v>
          </cell>
          <cell r="K123">
            <v>1049</v>
          </cell>
          <cell r="L123">
            <v>1028</v>
          </cell>
          <cell r="M123">
            <v>950</v>
          </cell>
          <cell r="N123">
            <v>931</v>
          </cell>
          <cell r="O123">
            <v>967</v>
          </cell>
          <cell r="P123">
            <v>969</v>
          </cell>
          <cell r="Q123">
            <v>954</v>
          </cell>
          <cell r="R123">
            <v>1096</v>
          </cell>
          <cell r="S123">
            <v>1099</v>
          </cell>
          <cell r="T123">
            <v>1080</v>
          </cell>
        </row>
        <row r="124">
          <cell r="A124" t="str">
            <v>ie_Ireland</v>
          </cell>
          <cell r="B124" t="str">
            <v>ie</v>
          </cell>
          <cell r="C124" t="str">
            <v>Ireland</v>
          </cell>
          <cell r="E124">
            <v>1146</v>
          </cell>
          <cell r="F124">
            <v>1203</v>
          </cell>
          <cell r="G124">
            <v>1269</v>
          </cell>
          <cell r="H124">
            <v>1303</v>
          </cell>
          <cell r="I124">
            <v>1347</v>
          </cell>
          <cell r="J124">
            <v>1431</v>
          </cell>
          <cell r="K124">
            <v>1542</v>
          </cell>
          <cell r="L124">
            <v>1605</v>
          </cell>
          <cell r="M124">
            <v>1668</v>
          </cell>
          <cell r="N124">
            <v>1752</v>
          </cell>
          <cell r="O124">
            <v>1894</v>
          </cell>
          <cell r="P124">
            <v>1990</v>
          </cell>
          <cell r="Q124">
            <v>1972</v>
          </cell>
          <cell r="R124">
            <v>1993</v>
          </cell>
          <cell r="S124">
            <v>2001</v>
          </cell>
          <cell r="T124">
            <v>1948</v>
          </cell>
        </row>
        <row r="125">
          <cell r="A125" t="str">
            <v>gr_Greece</v>
          </cell>
          <cell r="B125" t="str">
            <v>gr</v>
          </cell>
          <cell r="C125" t="str">
            <v>Greece</v>
          </cell>
          <cell r="E125">
            <v>2763</v>
          </cell>
          <cell r="F125">
            <v>2726</v>
          </cell>
          <cell r="G125">
            <v>2931</v>
          </cell>
          <cell r="H125">
            <v>3006</v>
          </cell>
          <cell r="I125">
            <v>3175</v>
          </cell>
          <cell r="J125">
            <v>3169</v>
          </cell>
          <cell r="K125">
            <v>3193</v>
          </cell>
          <cell r="L125">
            <v>3302</v>
          </cell>
          <cell r="M125">
            <v>3567</v>
          </cell>
          <cell r="N125">
            <v>3785</v>
          </cell>
          <cell r="O125">
            <v>4178</v>
          </cell>
          <cell r="P125">
            <v>4262</v>
          </cell>
          <cell r="Q125">
            <v>4284</v>
          </cell>
          <cell r="R125">
            <v>4441</v>
          </cell>
          <cell r="S125">
            <v>4518</v>
          </cell>
          <cell r="T125">
            <v>4525</v>
          </cell>
        </row>
        <row r="126">
          <cell r="A126" t="str">
            <v>es_Spain</v>
          </cell>
          <cell r="B126" t="str">
            <v>es</v>
          </cell>
          <cell r="C126" t="str">
            <v>Spain</v>
          </cell>
          <cell r="E126">
            <v>5873</v>
          </cell>
          <cell r="F126">
            <v>5937</v>
          </cell>
          <cell r="G126">
            <v>6729</v>
          </cell>
          <cell r="H126">
            <v>6068</v>
          </cell>
          <cell r="I126">
            <v>5963</v>
          </cell>
          <cell r="J126">
            <v>6660</v>
          </cell>
          <cell r="K126">
            <v>5488</v>
          </cell>
          <cell r="L126">
            <v>6791</v>
          </cell>
          <cell r="M126">
            <v>6528</v>
          </cell>
          <cell r="N126">
            <v>7946</v>
          </cell>
          <cell r="O126">
            <v>8454</v>
          </cell>
          <cell r="P126">
            <v>7977</v>
          </cell>
          <cell r="Q126">
            <v>9731</v>
          </cell>
          <cell r="R126">
            <v>9388</v>
          </cell>
          <cell r="S126">
            <v>10996</v>
          </cell>
          <cell r="T126">
            <v>13138</v>
          </cell>
          <cell r="U126" t="str">
            <v>p</v>
          </cell>
        </row>
        <row r="127">
          <cell r="A127" t="str">
            <v>fr_France</v>
          </cell>
          <cell r="B127" t="str">
            <v>fr</v>
          </cell>
          <cell r="C127" t="str">
            <v>France</v>
          </cell>
          <cell r="E127">
            <v>2406</v>
          </cell>
          <cell r="F127">
            <v>3518</v>
          </cell>
          <cell r="G127">
            <v>2889</v>
          </cell>
          <cell r="H127">
            <v>1288</v>
          </cell>
          <cell r="I127">
            <v>1293</v>
          </cell>
          <cell r="J127">
            <v>1712</v>
          </cell>
          <cell r="K127">
            <v>2056</v>
          </cell>
          <cell r="L127">
            <v>1595</v>
          </cell>
          <cell r="M127">
            <v>2771</v>
          </cell>
          <cell r="N127">
            <v>2921</v>
          </cell>
          <cell r="O127">
            <v>3311</v>
          </cell>
          <cell r="P127">
            <v>2891</v>
          </cell>
          <cell r="Q127">
            <v>3347</v>
          </cell>
          <cell r="R127">
            <v>3665</v>
          </cell>
          <cell r="S127">
            <v>3498</v>
          </cell>
          <cell r="T127">
            <v>3922</v>
          </cell>
        </row>
        <row r="128">
          <cell r="A128" t="str">
            <v>it_Italy</v>
          </cell>
          <cell r="B128" t="str">
            <v>it</v>
          </cell>
          <cell r="C128" t="str">
            <v>Italy</v>
          </cell>
          <cell r="E128">
            <v>13843</v>
          </cell>
          <cell r="F128">
            <v>13232</v>
          </cell>
          <cell r="G128">
            <v>13400</v>
          </cell>
          <cell r="H128">
            <v>12961</v>
          </cell>
          <cell r="I128">
            <v>13174</v>
          </cell>
          <cell r="J128">
            <v>14267</v>
          </cell>
          <cell r="K128">
            <v>13811</v>
          </cell>
          <cell r="L128">
            <v>13651</v>
          </cell>
          <cell r="M128">
            <v>13887</v>
          </cell>
          <cell r="N128">
            <v>13584</v>
          </cell>
          <cell r="O128">
            <v>16161</v>
          </cell>
          <cell r="P128">
            <v>19249</v>
          </cell>
          <cell r="Q128">
            <v>20267</v>
          </cell>
          <cell r="R128">
            <v>19750</v>
          </cell>
          <cell r="S128">
            <v>20076</v>
          </cell>
          <cell r="T128">
            <v>20585</v>
          </cell>
        </row>
        <row r="129">
          <cell r="A129" t="str">
            <v>cy_Cyprus</v>
          </cell>
          <cell r="B129" t="str">
            <v>cy</v>
          </cell>
          <cell r="C129" t="str">
            <v>Cyprus</v>
          </cell>
          <cell r="E129">
            <v>170</v>
          </cell>
          <cell r="F129">
            <v>179</v>
          </cell>
          <cell r="G129">
            <v>207</v>
          </cell>
          <cell r="H129">
            <v>222</v>
          </cell>
          <cell r="I129">
            <v>231</v>
          </cell>
          <cell r="J129">
            <v>213</v>
          </cell>
          <cell r="K129">
            <v>223</v>
          </cell>
          <cell r="L129">
            <v>233</v>
          </cell>
          <cell r="M129">
            <v>254</v>
          </cell>
          <cell r="N129">
            <v>270</v>
          </cell>
          <cell r="O129">
            <v>290</v>
          </cell>
          <cell r="P129">
            <v>305</v>
          </cell>
          <cell r="Q129">
            <v>325</v>
          </cell>
          <cell r="R129">
            <v>348</v>
          </cell>
          <cell r="S129">
            <v>359</v>
          </cell>
          <cell r="T129">
            <v>374</v>
          </cell>
        </row>
        <row r="130">
          <cell r="A130" t="str">
            <v>lv_Latvia</v>
          </cell>
          <cell r="B130" t="str">
            <v>lv</v>
          </cell>
          <cell r="C130" t="str">
            <v>Latvia</v>
          </cell>
          <cell r="E130">
            <v>612</v>
          </cell>
          <cell r="F130">
            <v>608</v>
          </cell>
          <cell r="G130">
            <v>452</v>
          </cell>
          <cell r="H130">
            <v>375</v>
          </cell>
          <cell r="I130">
            <v>422</v>
          </cell>
          <cell r="J130">
            <v>411</v>
          </cell>
          <cell r="K130">
            <v>421</v>
          </cell>
          <cell r="L130">
            <v>497</v>
          </cell>
          <cell r="M130">
            <v>466</v>
          </cell>
          <cell r="N130">
            <v>430</v>
          </cell>
          <cell r="O130">
            <v>379</v>
          </cell>
          <cell r="P130">
            <v>445</v>
          </cell>
          <cell r="Q130">
            <v>465</v>
          </cell>
          <cell r="R130">
            <v>482</v>
          </cell>
          <cell r="S130">
            <v>468</v>
          </cell>
          <cell r="T130">
            <v>465</v>
          </cell>
        </row>
        <row r="131">
          <cell r="A131" t="str">
            <v>lt_Lithuania</v>
          </cell>
          <cell r="B131" t="str">
            <v>lt</v>
          </cell>
          <cell r="C131" t="str">
            <v>Lithuania</v>
          </cell>
          <cell r="E131">
            <v>1742</v>
          </cell>
          <cell r="F131">
            <v>1879</v>
          </cell>
          <cell r="G131">
            <v>919</v>
          </cell>
          <cell r="H131">
            <v>651</v>
          </cell>
          <cell r="I131">
            <v>743</v>
          </cell>
          <cell r="J131">
            <v>678</v>
          </cell>
          <cell r="K131">
            <v>738</v>
          </cell>
          <cell r="L131">
            <v>713</v>
          </cell>
          <cell r="M131">
            <v>818</v>
          </cell>
          <cell r="N131">
            <v>703</v>
          </cell>
          <cell r="O131">
            <v>618</v>
          </cell>
          <cell r="P131">
            <v>670</v>
          </cell>
          <cell r="Q131">
            <v>668</v>
          </cell>
          <cell r="R131">
            <v>718</v>
          </cell>
          <cell r="S131">
            <v>791</v>
          </cell>
          <cell r="T131">
            <v>824</v>
          </cell>
        </row>
        <row r="132">
          <cell r="A132" t="str">
            <v>lu_Luxembourg (Grand-Duché)</v>
          </cell>
          <cell r="B132" t="str">
            <v>lu</v>
          </cell>
          <cell r="C132" t="str">
            <v>Luxembourg (Grand-Duché)</v>
          </cell>
          <cell r="E132">
            <v>0</v>
          </cell>
          <cell r="F132">
            <v>3</v>
          </cell>
          <cell r="G132">
            <v>3</v>
          </cell>
          <cell r="H132">
            <v>3</v>
          </cell>
          <cell r="I132">
            <v>3</v>
          </cell>
          <cell r="J132">
            <v>3</v>
          </cell>
          <cell r="K132">
            <v>4</v>
          </cell>
          <cell r="L132">
            <v>4</v>
          </cell>
          <cell r="M132">
            <v>4</v>
          </cell>
          <cell r="N132">
            <v>4</v>
          </cell>
          <cell r="O132">
            <v>4</v>
          </cell>
          <cell r="P132">
            <v>4</v>
          </cell>
          <cell r="Q132">
            <v>200</v>
          </cell>
          <cell r="R132">
            <v>198</v>
          </cell>
          <cell r="S132">
            <v>240</v>
          </cell>
          <cell r="T132">
            <v>235</v>
          </cell>
        </row>
        <row r="133">
          <cell r="A133" t="str">
            <v>hu_Hungary</v>
          </cell>
          <cell r="B133" t="str">
            <v>hu</v>
          </cell>
          <cell r="C133" t="str">
            <v>Hungary</v>
          </cell>
          <cell r="E133">
            <v>2029</v>
          </cell>
          <cell r="F133">
            <v>2214</v>
          </cell>
          <cell r="G133">
            <v>2312</v>
          </cell>
          <cell r="H133">
            <v>2378</v>
          </cell>
          <cell r="I133">
            <v>2357</v>
          </cell>
          <cell r="J133">
            <v>2388</v>
          </cell>
          <cell r="K133">
            <v>2448</v>
          </cell>
          <cell r="L133">
            <v>2743</v>
          </cell>
          <cell r="M133">
            <v>3108</v>
          </cell>
          <cell r="N133">
            <v>3203</v>
          </cell>
          <cell r="O133">
            <v>2923</v>
          </cell>
          <cell r="P133">
            <v>3037</v>
          </cell>
          <cell r="Q133">
            <v>2814</v>
          </cell>
          <cell r="R133">
            <v>2955</v>
          </cell>
          <cell r="S133">
            <v>2773</v>
          </cell>
          <cell r="T133">
            <v>2804</v>
          </cell>
        </row>
        <row r="134">
          <cell r="A134" t="str">
            <v>mt_Malta</v>
          </cell>
          <cell r="B134" t="str">
            <v>mt</v>
          </cell>
          <cell r="C134" t="str">
            <v>Malta</v>
          </cell>
          <cell r="E134">
            <v>95</v>
          </cell>
          <cell r="F134">
            <v>122</v>
          </cell>
          <cell r="G134">
            <v>128</v>
          </cell>
          <cell r="H134">
            <v>129</v>
          </cell>
          <cell r="I134">
            <v>133</v>
          </cell>
          <cell r="J134">
            <v>140</v>
          </cell>
          <cell r="K134">
            <v>143</v>
          </cell>
          <cell r="L134">
            <v>145</v>
          </cell>
          <cell r="M134">
            <v>148</v>
          </cell>
          <cell r="N134">
            <v>154</v>
          </cell>
          <cell r="O134">
            <v>165</v>
          </cell>
          <cell r="P134">
            <v>167</v>
          </cell>
          <cell r="Q134">
            <v>176</v>
          </cell>
          <cell r="R134">
            <v>192</v>
          </cell>
          <cell r="S134">
            <v>191</v>
          </cell>
          <cell r="T134">
            <v>193</v>
          </cell>
        </row>
        <row r="135">
          <cell r="A135" t="str">
            <v>nl_Netherlands</v>
          </cell>
          <cell r="B135" t="str">
            <v>nl</v>
          </cell>
          <cell r="C135" t="str">
            <v>Netherlands</v>
          </cell>
          <cell r="E135">
            <v>5103</v>
          </cell>
          <cell r="F135">
            <v>5360</v>
          </cell>
          <cell r="G135">
            <v>5581</v>
          </cell>
          <cell r="H135">
            <v>5507</v>
          </cell>
          <cell r="I135">
            <v>6574</v>
          </cell>
          <cell r="J135">
            <v>7188</v>
          </cell>
          <cell r="K135">
            <v>7850</v>
          </cell>
          <cell r="L135">
            <v>8144</v>
          </cell>
          <cell r="M135">
            <v>8604</v>
          </cell>
          <cell r="N135">
            <v>8443</v>
          </cell>
          <cell r="O135">
            <v>8730</v>
          </cell>
          <cell r="P135">
            <v>9074</v>
          </cell>
          <cell r="Q135">
            <v>9230</v>
          </cell>
          <cell r="R135">
            <v>9271</v>
          </cell>
          <cell r="S135">
            <v>9883</v>
          </cell>
          <cell r="T135">
            <v>9255</v>
          </cell>
        </row>
        <row r="136">
          <cell r="A136" t="str">
            <v>at_Austria</v>
          </cell>
          <cell r="B136" t="str">
            <v>at</v>
          </cell>
          <cell r="C136" t="str">
            <v>Austria</v>
          </cell>
          <cell r="E136">
            <v>1521</v>
          </cell>
          <cell r="F136">
            <v>1564</v>
          </cell>
          <cell r="G136">
            <v>1158</v>
          </cell>
          <cell r="H136">
            <v>1242</v>
          </cell>
          <cell r="I136">
            <v>1368</v>
          </cell>
          <cell r="J136">
            <v>1504</v>
          </cell>
          <cell r="K136">
            <v>1795</v>
          </cell>
          <cell r="L136">
            <v>1748</v>
          </cell>
          <cell r="M136">
            <v>1741</v>
          </cell>
          <cell r="N136">
            <v>1754</v>
          </cell>
          <cell r="O136">
            <v>1580</v>
          </cell>
          <cell r="P136">
            <v>1886</v>
          </cell>
          <cell r="Q136">
            <v>1911</v>
          </cell>
          <cell r="R136">
            <v>2275</v>
          </cell>
          <cell r="S136">
            <v>2321</v>
          </cell>
          <cell r="T136">
            <v>2431</v>
          </cell>
        </row>
        <row r="137">
          <cell r="A137" t="str">
            <v>pl_Poland</v>
          </cell>
          <cell r="B137" t="str">
            <v>pl</v>
          </cell>
          <cell r="C137" t="str">
            <v>Poland</v>
          </cell>
          <cell r="E137">
            <v>14913</v>
          </cell>
          <cell r="F137">
            <v>14902</v>
          </cell>
          <cell r="G137">
            <v>14623</v>
          </cell>
          <cell r="H137">
            <v>14640</v>
          </cell>
          <cell r="I137">
            <v>14770</v>
          </cell>
          <cell r="J137">
            <v>15288</v>
          </cell>
          <cell r="K137">
            <v>15883</v>
          </cell>
          <cell r="L137">
            <v>15738</v>
          </cell>
          <cell r="M137">
            <v>15606</v>
          </cell>
          <cell r="N137">
            <v>15429</v>
          </cell>
          <cell r="O137">
            <v>15476</v>
          </cell>
          <cell r="P137">
            <v>15717</v>
          </cell>
          <cell r="Q137">
            <v>15403</v>
          </cell>
          <cell r="R137">
            <v>16185</v>
          </cell>
          <cell r="S137">
            <v>16619</v>
          </cell>
          <cell r="T137">
            <v>16859</v>
          </cell>
        </row>
        <row r="138">
          <cell r="A138" t="str">
            <v>pt_Portugal</v>
          </cell>
          <cell r="B138" t="str">
            <v>pt</v>
          </cell>
          <cell r="C138" t="str">
            <v>Portugal</v>
          </cell>
          <cell r="E138">
            <v>1558</v>
          </cell>
          <cell r="F138">
            <v>1669</v>
          </cell>
          <cell r="G138">
            <v>2028</v>
          </cell>
          <cell r="H138">
            <v>1782</v>
          </cell>
          <cell r="I138">
            <v>1586</v>
          </cell>
          <cell r="J138">
            <v>1901</v>
          </cell>
          <cell r="K138">
            <v>1450</v>
          </cell>
          <cell r="L138">
            <v>1527</v>
          </cell>
          <cell r="M138">
            <v>1934</v>
          </cell>
          <cell r="N138">
            <v>2701</v>
          </cell>
          <cell r="O138">
            <v>2382</v>
          </cell>
          <cell r="P138">
            <v>2391</v>
          </cell>
          <cell r="Q138">
            <v>2834</v>
          </cell>
          <cell r="R138">
            <v>2222</v>
          </cell>
          <cell r="S138">
            <v>2581</v>
          </cell>
          <cell r="T138">
            <v>3029</v>
          </cell>
        </row>
        <row r="139">
          <cell r="A139" t="str">
            <v>ro_Romania</v>
          </cell>
          <cell r="B139" t="str">
            <v>ro</v>
          </cell>
          <cell r="C139" t="str">
            <v>Romania</v>
          </cell>
          <cell r="E139">
            <v>3852</v>
          </cell>
          <cell r="F139">
            <v>3540</v>
          </cell>
          <cell r="G139">
            <v>8720</v>
          </cell>
          <cell r="H139">
            <v>8988</v>
          </cell>
          <cell r="I139">
            <v>7835</v>
          </cell>
          <cell r="J139">
            <v>8415</v>
          </cell>
          <cell r="K139">
            <v>8421</v>
          </cell>
          <cell r="L139">
            <v>7445</v>
          </cell>
          <cell r="M139">
            <v>6441</v>
          </cell>
          <cell r="N139">
            <v>5447</v>
          </cell>
          <cell r="O139">
            <v>5539</v>
          </cell>
          <cell r="P139">
            <v>5930</v>
          </cell>
          <cell r="Q139">
            <v>5265</v>
          </cell>
          <cell r="R139">
            <v>5703</v>
          </cell>
          <cell r="S139">
            <v>5033</v>
          </cell>
          <cell r="T139">
            <v>4951</v>
          </cell>
        </row>
        <row r="140">
          <cell r="A140" t="str">
            <v>si_Slovenia</v>
          </cell>
          <cell r="B140" t="str">
            <v>si</v>
          </cell>
          <cell r="C140" t="str">
            <v>Slovenia</v>
          </cell>
          <cell r="E140">
            <v>465</v>
          </cell>
          <cell r="F140">
            <v>457</v>
          </cell>
          <cell r="G140">
            <v>492</v>
          </cell>
          <cell r="H140">
            <v>499</v>
          </cell>
          <cell r="I140">
            <v>482</v>
          </cell>
          <cell r="J140">
            <v>497</v>
          </cell>
          <cell r="K140">
            <v>494</v>
          </cell>
          <cell r="L140">
            <v>537</v>
          </cell>
          <cell r="M140">
            <v>579</v>
          </cell>
          <cell r="N140">
            <v>541</v>
          </cell>
          <cell r="O140">
            <v>525</v>
          </cell>
          <cell r="P140">
            <v>567</v>
          </cell>
          <cell r="Q140">
            <v>614</v>
          </cell>
          <cell r="R140">
            <v>613</v>
          </cell>
          <cell r="S140">
            <v>619</v>
          </cell>
          <cell r="T140">
            <v>631</v>
          </cell>
        </row>
        <row r="141">
          <cell r="A141" t="str">
            <v>sk_Slovakia</v>
          </cell>
          <cell r="B141" t="str">
            <v>sk</v>
          </cell>
          <cell r="C141" t="str">
            <v>Slovakia</v>
          </cell>
          <cell r="E141">
            <v>1342</v>
          </cell>
          <cell r="F141">
            <v>1347</v>
          </cell>
          <cell r="G141">
            <v>1563</v>
          </cell>
          <cell r="H141">
            <v>1215</v>
          </cell>
          <cell r="I141">
            <v>1111</v>
          </cell>
          <cell r="J141">
            <v>1289</v>
          </cell>
          <cell r="K141">
            <v>1335</v>
          </cell>
          <cell r="L141">
            <v>1268</v>
          </cell>
          <cell r="M141">
            <v>1306</v>
          </cell>
          <cell r="N141">
            <v>1157</v>
          </cell>
          <cell r="O141">
            <v>792</v>
          </cell>
          <cell r="P141">
            <v>1259</v>
          </cell>
          <cell r="Q141">
            <v>1114</v>
          </cell>
          <cell r="R141">
            <v>1222</v>
          </cell>
          <cell r="S141">
            <v>1148</v>
          </cell>
          <cell r="T141">
            <v>1091</v>
          </cell>
        </row>
        <row r="142">
          <cell r="A142" t="str">
            <v>fi_Finland</v>
          </cell>
          <cell r="B142" t="str">
            <v>fi</v>
          </cell>
          <cell r="C142" t="str">
            <v>Finland</v>
          </cell>
          <cell r="E142">
            <v>2813</v>
          </cell>
          <cell r="F142">
            <v>3031</v>
          </cell>
          <cell r="G142">
            <v>2839</v>
          </cell>
          <cell r="H142">
            <v>3188</v>
          </cell>
          <cell r="I142">
            <v>3745</v>
          </cell>
          <cell r="J142">
            <v>3583</v>
          </cell>
          <cell r="K142">
            <v>4322</v>
          </cell>
          <cell r="L142">
            <v>4107</v>
          </cell>
          <cell r="M142">
            <v>3532</v>
          </cell>
          <cell r="N142">
            <v>3664</v>
          </cell>
          <cell r="O142">
            <v>3972</v>
          </cell>
          <cell r="P142">
            <v>4753</v>
          </cell>
          <cell r="Q142">
            <v>5145</v>
          </cell>
          <cell r="R142">
            <v>6536</v>
          </cell>
          <cell r="S142">
            <v>5993</v>
          </cell>
          <cell r="T142">
            <v>4668</v>
          </cell>
        </row>
        <row r="143">
          <cell r="A143" t="str">
            <v>se_Sweden</v>
          </cell>
          <cell r="B143" t="str">
            <v>se</v>
          </cell>
          <cell r="C143" t="str">
            <v>Sweden</v>
          </cell>
          <cell r="E143">
            <v>1097</v>
          </cell>
          <cell r="F143">
            <v>1485</v>
          </cell>
          <cell r="G143">
            <v>1610</v>
          </cell>
          <cell r="H143">
            <v>1849</v>
          </cell>
          <cell r="I143">
            <v>2020</v>
          </cell>
          <cell r="J143">
            <v>2176</v>
          </cell>
          <cell r="K143">
            <v>2687</v>
          </cell>
          <cell r="L143">
            <v>2273</v>
          </cell>
          <cell r="M143">
            <v>2422</v>
          </cell>
          <cell r="N143">
            <v>2102</v>
          </cell>
          <cell r="O143">
            <v>1924</v>
          </cell>
          <cell r="P143">
            <v>2322</v>
          </cell>
          <cell r="Q143">
            <v>2590</v>
          </cell>
          <cell r="R143">
            <v>2768</v>
          </cell>
          <cell r="S143">
            <v>2843</v>
          </cell>
          <cell r="T143">
            <v>2682</v>
          </cell>
        </row>
        <row r="144">
          <cell r="A144" t="str">
            <v>uk_United Kingdom</v>
          </cell>
          <cell r="B144" t="str">
            <v>uk</v>
          </cell>
          <cell r="C144" t="str">
            <v>United Kingdom</v>
          </cell>
          <cell r="E144">
            <v>19846</v>
          </cell>
          <cell r="F144">
            <v>19738</v>
          </cell>
          <cell r="G144">
            <v>18969</v>
          </cell>
          <cell r="H144">
            <v>18153</v>
          </cell>
          <cell r="I144">
            <v>18321</v>
          </cell>
          <cell r="J144">
            <v>18860</v>
          </cell>
          <cell r="K144">
            <v>19541</v>
          </cell>
          <cell r="L144">
            <v>19017</v>
          </cell>
          <cell r="M144">
            <v>19693</v>
          </cell>
          <cell r="N144">
            <v>20007</v>
          </cell>
          <cell r="O144">
            <v>21117</v>
          </cell>
          <cell r="P144">
            <v>21827</v>
          </cell>
          <cell r="Q144">
            <v>21960</v>
          </cell>
          <cell r="R144">
            <v>22722</v>
          </cell>
          <cell r="S144">
            <v>22776</v>
          </cell>
          <cell r="T144">
            <v>22985</v>
          </cell>
        </row>
        <row r="145">
          <cell r="A145" t="str">
            <v>hr_Croatia</v>
          </cell>
          <cell r="B145" t="str">
            <v>hr</v>
          </cell>
          <cell r="C145" t="str">
            <v>Croatia</v>
          </cell>
          <cell r="E145">
            <v>652</v>
          </cell>
          <cell r="F145">
            <v>445</v>
          </cell>
          <cell r="G145">
            <v>608</v>
          </cell>
          <cell r="H145">
            <v>652</v>
          </cell>
          <cell r="I145">
            <v>491</v>
          </cell>
          <cell r="J145">
            <v>508</v>
          </cell>
          <cell r="K145">
            <v>496</v>
          </cell>
          <cell r="L145">
            <v>586</v>
          </cell>
          <cell r="M145">
            <v>669</v>
          </cell>
          <cell r="N145">
            <v>679</v>
          </cell>
          <cell r="O145">
            <v>575</v>
          </cell>
          <cell r="P145">
            <v>661</v>
          </cell>
          <cell r="Q145">
            <v>756</v>
          </cell>
          <cell r="R145">
            <v>846</v>
          </cell>
          <cell r="S145">
            <v>721</v>
          </cell>
          <cell r="T145">
            <v>709</v>
          </cell>
        </row>
        <row r="146">
          <cell r="A146" t="str">
            <v>tr_Turkey</v>
          </cell>
          <cell r="B146" t="str">
            <v>tr</v>
          </cell>
          <cell r="C146" t="str">
            <v>Turkey</v>
          </cell>
          <cell r="E146">
            <v>2669</v>
          </cell>
          <cell r="F146">
            <v>2940</v>
          </cell>
          <cell r="G146">
            <v>3187</v>
          </cell>
          <cell r="H146">
            <v>3070</v>
          </cell>
          <cell r="I146">
            <v>3708</v>
          </cell>
          <cell r="J146">
            <v>3877</v>
          </cell>
          <cell r="K146">
            <v>4155</v>
          </cell>
          <cell r="L146">
            <v>4792</v>
          </cell>
          <cell r="M146">
            <v>5047</v>
          </cell>
          <cell r="N146">
            <v>5954</v>
          </cell>
          <cell r="O146">
            <v>6717</v>
          </cell>
          <cell r="P146">
            <v>6952</v>
          </cell>
          <cell r="Q146">
            <v>6487</v>
          </cell>
          <cell r="R146">
            <v>7104</v>
          </cell>
          <cell r="S146">
            <v>7082</v>
          </cell>
          <cell r="T146">
            <v>9122</v>
          </cell>
        </row>
        <row r="147">
          <cell r="A147" t="str">
            <v>is_Iceland</v>
          </cell>
          <cell r="B147" t="str">
            <v>is</v>
          </cell>
          <cell r="C147" t="str">
            <v>Iceland</v>
          </cell>
          <cell r="E147">
            <v>26</v>
          </cell>
          <cell r="F147">
            <v>25</v>
          </cell>
          <cell r="G147">
            <v>20</v>
          </cell>
          <cell r="H147">
            <v>22</v>
          </cell>
          <cell r="I147">
            <v>23</v>
          </cell>
          <cell r="J147">
            <v>25</v>
          </cell>
          <cell r="K147">
            <v>30</v>
          </cell>
          <cell r="L147">
            <v>33</v>
          </cell>
          <cell r="M147">
            <v>57</v>
          </cell>
          <cell r="N147">
            <v>98</v>
          </cell>
          <cell r="O147">
            <v>114</v>
          </cell>
          <cell r="P147">
            <v>125</v>
          </cell>
          <cell r="Q147">
            <v>124</v>
          </cell>
          <cell r="R147">
            <v>121</v>
          </cell>
          <cell r="S147">
            <v>128</v>
          </cell>
          <cell r="T147">
            <v>143</v>
          </cell>
        </row>
        <row r="148">
          <cell r="A148" t="str">
            <v>no_Norway</v>
          </cell>
          <cell r="B148" t="str">
            <v>no</v>
          </cell>
          <cell r="C148" t="str">
            <v>Norway</v>
          </cell>
          <cell r="E148">
            <v>50</v>
          </cell>
          <cell r="F148">
            <v>55</v>
          </cell>
          <cell r="G148">
            <v>57</v>
          </cell>
          <cell r="H148">
            <v>69</v>
          </cell>
          <cell r="I148">
            <v>68</v>
          </cell>
          <cell r="J148">
            <v>84</v>
          </cell>
          <cell r="K148">
            <v>89</v>
          </cell>
          <cell r="L148">
            <v>66</v>
          </cell>
          <cell r="M148">
            <v>62</v>
          </cell>
          <cell r="N148">
            <v>73</v>
          </cell>
          <cell r="O148">
            <v>70</v>
          </cell>
          <cell r="P148">
            <v>79</v>
          </cell>
          <cell r="Q148">
            <v>81</v>
          </cell>
          <cell r="R148">
            <v>116</v>
          </cell>
          <cell r="S148">
            <v>143</v>
          </cell>
          <cell r="T148">
            <v>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4"/>
  <sheetViews>
    <sheetView zoomScale="75" zoomScaleNormal="75" workbookViewId="0" topLeftCell="A16">
      <selection activeCell="S29" sqref="S29"/>
    </sheetView>
  </sheetViews>
  <sheetFormatPr defaultColWidth="9.140625" defaultRowHeight="12.75"/>
  <cols>
    <col min="1" max="1" width="24.7109375" style="1" customWidth="1"/>
    <col min="2" max="10" width="11.00390625" style="1" bestFit="1" customWidth="1"/>
    <col min="11" max="19" width="11.421875" style="1" bestFit="1" customWidth="1"/>
    <col min="20" max="16384" width="9.140625" style="1" customWidth="1"/>
  </cols>
  <sheetData>
    <row r="1" spans="1:19" ht="12.75">
      <c r="A1" t="s">
        <v>7</v>
      </c>
      <c r="B1"/>
      <c r="C1"/>
      <c r="D1"/>
      <c r="E1" s="18">
        <v>40074</v>
      </c>
      <c r="F1"/>
      <c r="G1"/>
      <c r="H1"/>
      <c r="I1"/>
      <c r="J1"/>
      <c r="K1"/>
      <c r="L1"/>
      <c r="M1"/>
      <c r="N1"/>
      <c r="O1"/>
      <c r="P1"/>
      <c r="Q1"/>
      <c r="R1"/>
      <c r="S1"/>
    </row>
    <row r="2" spans="1:19" ht="13.5" thickBot="1">
      <c r="A2" s="19"/>
      <c r="B2" s="19"/>
      <c r="C2" s="19"/>
      <c r="D2" s="19"/>
      <c r="E2" s="19"/>
      <c r="F2" s="19"/>
      <c r="G2" s="19"/>
      <c r="H2" s="19"/>
      <c r="I2" s="19"/>
      <c r="J2" s="19"/>
      <c r="K2" s="19"/>
      <c r="L2" s="19"/>
      <c r="M2" s="19"/>
      <c r="N2" s="19"/>
      <c r="O2" s="19"/>
      <c r="P2" s="19"/>
      <c r="Q2" s="19"/>
      <c r="R2" s="19"/>
      <c r="S2" s="19"/>
    </row>
    <row r="3" spans="1:19" ht="12.75">
      <c r="A3" s="1" t="s">
        <v>8</v>
      </c>
      <c r="B3" s="20"/>
      <c r="C3" s="20"/>
      <c r="D3" s="20"/>
      <c r="E3" s="20"/>
      <c r="F3" s="20"/>
      <c r="G3" s="20"/>
      <c r="H3" s="20"/>
      <c r="I3" s="20"/>
      <c r="J3" s="20"/>
      <c r="K3" s="20"/>
      <c r="L3" s="20"/>
      <c r="M3" s="20"/>
      <c r="N3" s="20"/>
      <c r="O3" s="20"/>
      <c r="P3" s="20"/>
      <c r="Q3" s="20"/>
      <c r="R3" s="20"/>
      <c r="S3" s="20"/>
    </row>
    <row r="4" spans="1:20" ht="12.75">
      <c r="A4" s="1" t="s">
        <v>9</v>
      </c>
      <c r="B4" s="20"/>
      <c r="C4" s="20"/>
      <c r="D4" s="20"/>
      <c r="E4" s="20"/>
      <c r="F4" s="20"/>
      <c r="G4" s="20"/>
      <c r="H4" s="20"/>
      <c r="I4" s="20"/>
      <c r="J4" s="20"/>
      <c r="K4" s="20"/>
      <c r="L4" s="20"/>
      <c r="M4" s="20"/>
      <c r="N4" s="20"/>
      <c r="O4" s="20"/>
      <c r="P4" s="20"/>
      <c r="Q4" s="20"/>
      <c r="R4" s="20"/>
      <c r="S4" s="63" t="s">
        <v>287</v>
      </c>
      <c r="T4" s="64"/>
    </row>
    <row r="5" spans="1:19" ht="13.5" thickBot="1">
      <c r="A5" s="1" t="s">
        <v>10</v>
      </c>
      <c r="B5" s="20"/>
      <c r="C5" s="20"/>
      <c r="D5" s="20"/>
      <c r="E5" s="20"/>
      <c r="F5" s="20"/>
      <c r="G5" s="20"/>
      <c r="H5" s="20"/>
      <c r="I5" s="20"/>
      <c r="J5" s="20"/>
      <c r="K5" s="20"/>
      <c r="L5" s="20"/>
      <c r="M5" s="20"/>
      <c r="N5" s="20"/>
      <c r="O5" s="20"/>
      <c r="P5" s="20"/>
      <c r="Q5" s="20"/>
      <c r="R5" s="20"/>
      <c r="S5" s="20"/>
    </row>
    <row r="6" spans="1:19" ht="26.25" thickBot="1">
      <c r="A6" s="21" t="s">
        <v>11</v>
      </c>
      <c r="B6" s="22" t="s">
        <v>12</v>
      </c>
      <c r="C6" s="22" t="s">
        <v>13</v>
      </c>
      <c r="D6" s="22" t="s">
        <v>14</v>
      </c>
      <c r="E6" s="22" t="s">
        <v>15</v>
      </c>
      <c r="F6" s="22" t="s">
        <v>16</v>
      </c>
      <c r="G6" s="22" t="s">
        <v>17</v>
      </c>
      <c r="H6" s="22" t="s">
        <v>18</v>
      </c>
      <c r="I6" s="22" t="s">
        <v>19</v>
      </c>
      <c r="J6" s="22" t="s">
        <v>20</v>
      </c>
      <c r="K6" s="22" t="s">
        <v>21</v>
      </c>
      <c r="L6" s="22" t="s">
        <v>22</v>
      </c>
      <c r="M6" s="22" t="s">
        <v>23</v>
      </c>
      <c r="N6" s="22" t="s">
        <v>24</v>
      </c>
      <c r="O6" s="22" t="s">
        <v>25</v>
      </c>
      <c r="P6" s="22" t="s">
        <v>26</v>
      </c>
      <c r="Q6" s="22" t="s">
        <v>27</v>
      </c>
      <c r="R6" s="22" t="s">
        <v>28</v>
      </c>
      <c r="S6" s="23" t="s">
        <v>29</v>
      </c>
    </row>
    <row r="7" spans="1:19" ht="13.5" thickBot="1">
      <c r="A7" s="24" t="s">
        <v>30</v>
      </c>
      <c r="B7" s="25" t="s">
        <v>31</v>
      </c>
      <c r="C7" s="25" t="s">
        <v>31</v>
      </c>
      <c r="D7" s="25" t="s">
        <v>31</v>
      </c>
      <c r="E7" s="25" t="s">
        <v>31</v>
      </c>
      <c r="F7" s="25" t="s">
        <v>31</v>
      </c>
      <c r="G7" s="25" t="s">
        <v>31</v>
      </c>
      <c r="H7" s="25" t="s">
        <v>31</v>
      </c>
      <c r="I7" s="25" t="s">
        <v>31</v>
      </c>
      <c r="J7" s="25" t="s">
        <v>31</v>
      </c>
      <c r="K7" s="25" t="s">
        <v>31</v>
      </c>
      <c r="L7" s="25" t="s">
        <v>31</v>
      </c>
      <c r="M7" s="25" t="s">
        <v>31</v>
      </c>
      <c r="N7" s="25" t="s">
        <v>31</v>
      </c>
      <c r="O7" s="25" t="s">
        <v>31</v>
      </c>
      <c r="P7" s="25" t="s">
        <v>31</v>
      </c>
      <c r="Q7" s="25" t="s">
        <v>31</v>
      </c>
      <c r="R7" s="25" t="s">
        <v>31</v>
      </c>
      <c r="S7" s="26" t="s">
        <v>31</v>
      </c>
    </row>
    <row r="8" spans="1:19" ht="13.5" thickBot="1">
      <c r="A8" s="27" t="s">
        <v>32</v>
      </c>
      <c r="B8" s="28">
        <v>136612</v>
      </c>
      <c r="C8" s="28">
        <v>138378</v>
      </c>
      <c r="D8" s="28">
        <v>139595</v>
      </c>
      <c r="E8" s="28">
        <v>135758</v>
      </c>
      <c r="F8" s="28">
        <v>137675</v>
      </c>
      <c r="G8" s="28">
        <v>140626</v>
      </c>
      <c r="H8" s="28">
        <v>146464</v>
      </c>
      <c r="I8" s="28">
        <v>143930</v>
      </c>
      <c r="J8" s="28">
        <v>147056</v>
      </c>
      <c r="K8" s="28">
        <v>145890</v>
      </c>
      <c r="L8" s="28">
        <v>151142</v>
      </c>
      <c r="M8" s="28">
        <v>159272</v>
      </c>
      <c r="N8" s="28">
        <v>162026</v>
      </c>
      <c r="O8" s="28">
        <v>169058</v>
      </c>
      <c r="P8" s="28">
        <v>171862</v>
      </c>
      <c r="Q8" s="28">
        <v>174093</v>
      </c>
      <c r="R8" s="28">
        <v>178127</v>
      </c>
      <c r="S8" s="29">
        <v>180235</v>
      </c>
    </row>
    <row r="9" spans="1:19" ht="13.5" thickBot="1">
      <c r="A9" s="27" t="s">
        <v>33</v>
      </c>
      <c r="B9" s="28">
        <v>129323</v>
      </c>
      <c r="C9" s="28">
        <v>131720</v>
      </c>
      <c r="D9" s="28">
        <v>127965</v>
      </c>
      <c r="E9" s="28">
        <v>124143</v>
      </c>
      <c r="F9" s="28">
        <v>127387</v>
      </c>
      <c r="G9" s="28">
        <v>129705</v>
      </c>
      <c r="H9" s="28">
        <v>135520</v>
      </c>
      <c r="I9" s="28">
        <v>133712</v>
      </c>
      <c r="J9" s="28">
        <v>137969</v>
      </c>
      <c r="K9" s="28">
        <v>138018</v>
      </c>
      <c r="L9" s="28">
        <v>143176</v>
      </c>
      <c r="M9" s="28">
        <v>150657</v>
      </c>
      <c r="N9" s="28">
        <v>154310</v>
      </c>
      <c r="O9" s="28">
        <v>160671</v>
      </c>
      <c r="P9" s="28">
        <v>164208</v>
      </c>
      <c r="Q9" s="28">
        <v>166577</v>
      </c>
      <c r="R9" s="28">
        <v>170116</v>
      </c>
      <c r="S9" s="29">
        <v>172140</v>
      </c>
    </row>
    <row r="10" spans="1:19" ht="13.5" thickBot="1">
      <c r="A10" s="27" t="s">
        <v>34</v>
      </c>
      <c r="B10" s="28">
        <v>99900</v>
      </c>
      <c r="C10" s="28">
        <v>102115</v>
      </c>
      <c r="D10" s="28">
        <v>99927</v>
      </c>
      <c r="E10" s="28">
        <v>97147</v>
      </c>
      <c r="F10" s="28">
        <v>100218</v>
      </c>
      <c r="G10" s="28">
        <v>101802</v>
      </c>
      <c r="H10" s="28">
        <v>106411</v>
      </c>
      <c r="I10" s="28">
        <v>104493</v>
      </c>
      <c r="J10" s="28">
        <v>108719</v>
      </c>
      <c r="K10" s="28">
        <v>109561</v>
      </c>
      <c r="L10" s="28">
        <v>114857</v>
      </c>
      <c r="M10" s="28">
        <v>121126</v>
      </c>
      <c r="N10" s="28">
        <v>125708</v>
      </c>
      <c r="O10" s="28">
        <v>130488</v>
      </c>
      <c r="P10" s="28">
        <v>133848</v>
      </c>
      <c r="Q10" s="28">
        <v>136218</v>
      </c>
      <c r="R10" s="28">
        <v>139548</v>
      </c>
      <c r="S10" s="29">
        <v>141172</v>
      </c>
    </row>
    <row r="11" spans="1:19" ht="13.5" thickBot="1">
      <c r="A11" s="27" t="s">
        <v>35</v>
      </c>
      <c r="B11" s="28">
        <v>72784</v>
      </c>
      <c r="C11" s="28">
        <v>73655</v>
      </c>
      <c r="D11" s="28">
        <v>72381</v>
      </c>
      <c r="E11" s="28">
        <v>69611</v>
      </c>
      <c r="F11" s="28">
        <v>71607</v>
      </c>
      <c r="G11" s="28">
        <v>72651</v>
      </c>
      <c r="H11" s="28">
        <v>74311</v>
      </c>
      <c r="I11" s="28">
        <v>74202</v>
      </c>
      <c r="J11" s="28">
        <v>77655</v>
      </c>
      <c r="K11" s="28">
        <v>78600</v>
      </c>
      <c r="L11" s="28">
        <v>83029</v>
      </c>
      <c r="M11" s="28">
        <v>92030</v>
      </c>
      <c r="N11" s="28">
        <v>96145</v>
      </c>
      <c r="O11" s="28">
        <v>99470</v>
      </c>
      <c r="P11" s="28">
        <v>103318</v>
      </c>
      <c r="Q11" s="28">
        <v>106314</v>
      </c>
      <c r="R11" s="28">
        <v>108289</v>
      </c>
      <c r="S11" s="29">
        <v>110612</v>
      </c>
    </row>
    <row r="12" spans="1:19" ht="13.5" thickBot="1">
      <c r="A12" s="27" t="s">
        <v>36</v>
      </c>
      <c r="B12" s="28">
        <v>76011</v>
      </c>
      <c r="C12" s="28">
        <v>76839</v>
      </c>
      <c r="D12" s="28">
        <v>75804</v>
      </c>
      <c r="E12" s="28">
        <v>73117</v>
      </c>
      <c r="F12" s="28">
        <v>75263</v>
      </c>
      <c r="G12" s="28">
        <v>76317</v>
      </c>
      <c r="H12" s="28">
        <v>77998</v>
      </c>
      <c r="I12" s="28">
        <v>78041</v>
      </c>
      <c r="J12" s="28">
        <v>81801</v>
      </c>
      <c r="K12" s="28">
        <v>82926</v>
      </c>
      <c r="L12" s="28">
        <v>87733</v>
      </c>
      <c r="M12" s="28">
        <v>92597</v>
      </c>
      <c r="N12" s="28">
        <v>96759</v>
      </c>
      <c r="O12" s="28">
        <v>100083</v>
      </c>
      <c r="P12" s="28">
        <v>103937</v>
      </c>
      <c r="Q12" s="28">
        <v>106945</v>
      </c>
      <c r="R12" s="28">
        <v>108939</v>
      </c>
      <c r="S12" s="29">
        <v>110612</v>
      </c>
    </row>
    <row r="13" spans="1:19" ht="13.5" thickBot="1">
      <c r="A13" s="27" t="s">
        <v>37</v>
      </c>
      <c r="B13" s="28">
        <v>2336</v>
      </c>
      <c r="C13" s="28">
        <v>2422</v>
      </c>
      <c r="D13" s="28">
        <v>2367</v>
      </c>
      <c r="E13" s="28">
        <v>2390</v>
      </c>
      <c r="F13" s="28">
        <v>2593</v>
      </c>
      <c r="G13" s="28">
        <v>2722</v>
      </c>
      <c r="H13" s="28">
        <v>2730</v>
      </c>
      <c r="I13" s="28">
        <v>2683</v>
      </c>
      <c r="J13" s="28">
        <v>3126</v>
      </c>
      <c r="K13" s="28">
        <v>3101</v>
      </c>
      <c r="L13" s="28">
        <v>3292</v>
      </c>
      <c r="M13" s="28">
        <v>3119</v>
      </c>
      <c r="N13" s="28">
        <v>3273</v>
      </c>
      <c r="O13" s="28">
        <v>3518</v>
      </c>
      <c r="P13" s="28">
        <v>3570</v>
      </c>
      <c r="Q13" s="28">
        <v>3616</v>
      </c>
      <c r="R13" s="28">
        <v>3729</v>
      </c>
      <c r="S13" s="29">
        <v>3753</v>
      </c>
    </row>
    <row r="14" spans="1:19" ht="13.5" thickBot="1">
      <c r="A14" s="27" t="s">
        <v>38</v>
      </c>
      <c r="B14" s="28">
        <v>3437</v>
      </c>
      <c r="C14" s="28">
        <v>3118</v>
      </c>
      <c r="D14" s="28">
        <v>2910</v>
      </c>
      <c r="E14" s="28">
        <v>2626</v>
      </c>
      <c r="F14" s="28">
        <v>2453</v>
      </c>
      <c r="G14" s="28">
        <v>2506</v>
      </c>
      <c r="H14" s="28">
        <v>2523</v>
      </c>
      <c r="I14" s="28">
        <v>2772</v>
      </c>
      <c r="J14" s="28">
        <v>2645</v>
      </c>
      <c r="K14" s="28">
        <v>2424</v>
      </c>
      <c r="L14" s="28">
        <v>2427</v>
      </c>
      <c r="M14" s="28">
        <v>2685</v>
      </c>
      <c r="N14" s="28">
        <v>2451</v>
      </c>
      <c r="O14" s="28">
        <v>2684</v>
      </c>
      <c r="P14" s="28">
        <v>2621</v>
      </c>
      <c r="Q14" s="28">
        <v>2566</v>
      </c>
      <c r="R14" s="28">
        <v>2622</v>
      </c>
      <c r="S14" s="29">
        <v>3028</v>
      </c>
    </row>
    <row r="15" spans="1:19" ht="13.5" thickBot="1">
      <c r="A15" s="27" t="s">
        <v>39</v>
      </c>
      <c r="B15" s="28">
        <v>5660</v>
      </c>
      <c r="C15" s="28">
        <v>5572</v>
      </c>
      <c r="D15" s="28">
        <v>5427</v>
      </c>
      <c r="E15" s="28">
        <v>5395</v>
      </c>
      <c r="F15" s="28">
        <v>5457</v>
      </c>
      <c r="G15" s="28">
        <v>6003</v>
      </c>
      <c r="H15" s="28">
        <v>6378</v>
      </c>
      <c r="I15" s="28">
        <v>6317</v>
      </c>
      <c r="J15" s="28">
        <v>6016</v>
      </c>
      <c r="K15" s="28">
        <v>5641</v>
      </c>
      <c r="L15" s="28">
        <v>6188</v>
      </c>
      <c r="M15" s="28">
        <v>6397</v>
      </c>
      <c r="N15" s="28">
        <v>6070</v>
      </c>
      <c r="O15" s="28">
        <v>6372</v>
      </c>
      <c r="P15" s="28">
        <v>6293</v>
      </c>
      <c r="Q15" s="28">
        <v>6039</v>
      </c>
      <c r="R15" s="28">
        <v>5922</v>
      </c>
      <c r="S15" s="29">
        <v>6325</v>
      </c>
    </row>
    <row r="16" spans="1:19" ht="13.5" thickBot="1">
      <c r="A16" s="27" t="s">
        <v>40</v>
      </c>
      <c r="B16" s="28">
        <v>3410</v>
      </c>
      <c r="C16" s="28">
        <v>4511</v>
      </c>
      <c r="D16" s="28">
        <v>4036</v>
      </c>
      <c r="E16" s="28">
        <v>4528</v>
      </c>
      <c r="F16" s="28">
        <v>5096</v>
      </c>
      <c r="G16" s="28">
        <v>4945</v>
      </c>
      <c r="H16" s="28">
        <v>6679</v>
      </c>
      <c r="I16" s="28">
        <v>5698</v>
      </c>
      <c r="J16" s="28">
        <v>5382</v>
      </c>
      <c r="K16" s="28">
        <v>5067</v>
      </c>
      <c r="L16" s="28">
        <v>4609</v>
      </c>
      <c r="M16" s="28">
        <v>4948</v>
      </c>
      <c r="N16" s="28">
        <v>5013</v>
      </c>
      <c r="O16" s="28">
        <v>5527</v>
      </c>
      <c r="P16" s="28">
        <v>4907</v>
      </c>
      <c r="Q16" s="28">
        <v>4471</v>
      </c>
      <c r="R16" s="28">
        <v>5305</v>
      </c>
      <c r="S16" s="29">
        <v>4482</v>
      </c>
    </row>
    <row r="17" spans="1:19" ht="13.5" thickBot="1">
      <c r="A17" s="27" t="s">
        <v>41</v>
      </c>
      <c r="B17" s="28">
        <v>36247</v>
      </c>
      <c r="C17" s="28">
        <v>35749</v>
      </c>
      <c r="D17" s="28">
        <v>34119</v>
      </c>
      <c r="E17" s="28">
        <v>33913</v>
      </c>
      <c r="F17" s="28">
        <v>33984</v>
      </c>
      <c r="G17" s="28">
        <v>31704</v>
      </c>
      <c r="H17" s="28">
        <v>33264</v>
      </c>
      <c r="I17" s="28">
        <v>32346</v>
      </c>
      <c r="J17" s="28">
        <v>33853</v>
      </c>
      <c r="K17" s="28">
        <v>32734</v>
      </c>
      <c r="L17" s="28">
        <v>33283</v>
      </c>
      <c r="M17" s="28">
        <v>34466</v>
      </c>
      <c r="N17" s="28">
        <v>34055</v>
      </c>
      <c r="O17" s="28">
        <v>36218</v>
      </c>
      <c r="P17" s="28">
        <v>35974</v>
      </c>
      <c r="Q17" s="28">
        <v>36510</v>
      </c>
      <c r="R17" s="28">
        <v>37316</v>
      </c>
      <c r="S17" s="29">
        <v>38572</v>
      </c>
    </row>
    <row r="18" spans="1:19" ht="13.5" thickBot="1">
      <c r="A18" s="27" t="s">
        <v>42</v>
      </c>
      <c r="B18" s="28">
        <v>2396</v>
      </c>
      <c r="C18" s="28">
        <v>2324</v>
      </c>
      <c r="D18" s="28">
        <v>1916</v>
      </c>
      <c r="E18" s="28">
        <v>1492</v>
      </c>
      <c r="F18" s="28">
        <v>1463</v>
      </c>
      <c r="G18" s="28">
        <v>997</v>
      </c>
      <c r="H18" s="28">
        <v>1049</v>
      </c>
      <c r="I18" s="28">
        <v>1028</v>
      </c>
      <c r="J18" s="28">
        <v>950</v>
      </c>
      <c r="K18" s="28">
        <v>931</v>
      </c>
      <c r="L18" s="28">
        <v>967</v>
      </c>
      <c r="M18" s="28">
        <v>969</v>
      </c>
      <c r="N18" s="28">
        <v>954</v>
      </c>
      <c r="O18" s="28">
        <v>1096</v>
      </c>
      <c r="P18" s="28">
        <v>1099</v>
      </c>
      <c r="Q18" s="28">
        <v>1080</v>
      </c>
      <c r="R18" s="28">
        <v>1034</v>
      </c>
      <c r="S18" s="29">
        <v>1211</v>
      </c>
    </row>
    <row r="19" spans="1:19" ht="13.5" thickBot="1">
      <c r="A19" s="27" t="s">
        <v>43</v>
      </c>
      <c r="B19" s="28">
        <v>1146</v>
      </c>
      <c r="C19" s="28">
        <v>1203</v>
      </c>
      <c r="D19" s="28">
        <v>1269</v>
      </c>
      <c r="E19" s="28">
        <v>1303</v>
      </c>
      <c r="F19" s="28">
        <v>1347</v>
      </c>
      <c r="G19" s="28">
        <v>1431</v>
      </c>
      <c r="H19" s="28">
        <v>1542</v>
      </c>
      <c r="I19" s="28">
        <v>1605</v>
      </c>
      <c r="J19" s="28">
        <v>1668</v>
      </c>
      <c r="K19" s="28">
        <v>1752</v>
      </c>
      <c r="L19" s="28">
        <v>1894</v>
      </c>
      <c r="M19" s="28">
        <v>1990</v>
      </c>
      <c r="N19" s="28">
        <v>1972</v>
      </c>
      <c r="O19" s="28">
        <v>1993</v>
      </c>
      <c r="P19" s="28">
        <v>2001</v>
      </c>
      <c r="Q19" s="28">
        <v>1948</v>
      </c>
      <c r="R19" s="28">
        <v>1993</v>
      </c>
      <c r="S19" s="29">
        <v>2014</v>
      </c>
    </row>
    <row r="20" spans="1:19" ht="13.5" thickBot="1">
      <c r="A20" s="27" t="s">
        <v>44</v>
      </c>
      <c r="B20" s="28">
        <v>2763</v>
      </c>
      <c r="C20" s="28">
        <v>2726</v>
      </c>
      <c r="D20" s="28">
        <v>2931</v>
      </c>
      <c r="E20" s="28">
        <v>3006</v>
      </c>
      <c r="F20" s="28">
        <v>3175</v>
      </c>
      <c r="G20" s="28">
        <v>3169</v>
      </c>
      <c r="H20" s="28">
        <v>3193</v>
      </c>
      <c r="I20" s="28">
        <v>3302</v>
      </c>
      <c r="J20" s="28">
        <v>3567</v>
      </c>
      <c r="K20" s="28">
        <v>3785</v>
      </c>
      <c r="L20" s="28">
        <v>4178</v>
      </c>
      <c r="M20" s="28">
        <v>4262</v>
      </c>
      <c r="N20" s="28">
        <v>4284</v>
      </c>
      <c r="O20" s="28">
        <v>4441</v>
      </c>
      <c r="P20" s="28">
        <v>4518</v>
      </c>
      <c r="Q20" s="28">
        <v>4525</v>
      </c>
      <c r="R20" s="28">
        <v>4494</v>
      </c>
      <c r="S20" s="29">
        <v>4978</v>
      </c>
    </row>
    <row r="21" spans="1:19" ht="13.5" thickBot="1">
      <c r="A21" s="27" t="s">
        <v>45</v>
      </c>
      <c r="B21" s="28">
        <v>5873</v>
      </c>
      <c r="C21" s="28">
        <v>5937</v>
      </c>
      <c r="D21" s="28">
        <v>6729</v>
      </c>
      <c r="E21" s="28">
        <v>6068</v>
      </c>
      <c r="F21" s="28">
        <v>5963</v>
      </c>
      <c r="G21" s="28">
        <v>6660</v>
      </c>
      <c r="H21" s="28">
        <v>5488</v>
      </c>
      <c r="I21" s="28">
        <v>6791</v>
      </c>
      <c r="J21" s="28">
        <v>6528</v>
      </c>
      <c r="K21" s="28">
        <v>7946</v>
      </c>
      <c r="L21" s="28">
        <v>8454</v>
      </c>
      <c r="M21" s="28">
        <v>7977</v>
      </c>
      <c r="N21" s="28">
        <v>9731</v>
      </c>
      <c r="O21" s="28">
        <v>9388</v>
      </c>
      <c r="P21" s="28">
        <v>10996</v>
      </c>
      <c r="Q21" s="28">
        <v>13138</v>
      </c>
      <c r="R21" s="28">
        <v>13055</v>
      </c>
      <c r="S21" s="29">
        <v>13431</v>
      </c>
    </row>
    <row r="22" spans="1:19" ht="13.5" thickBot="1">
      <c r="A22" s="27" t="s">
        <v>46</v>
      </c>
      <c r="B22" s="28">
        <v>2406</v>
      </c>
      <c r="C22" s="28">
        <v>3518</v>
      </c>
      <c r="D22" s="28">
        <v>2889</v>
      </c>
      <c r="E22" s="28">
        <v>1288</v>
      </c>
      <c r="F22" s="28">
        <v>1293</v>
      </c>
      <c r="G22" s="28">
        <v>1712</v>
      </c>
      <c r="H22" s="28">
        <v>2056</v>
      </c>
      <c r="I22" s="28">
        <v>1595</v>
      </c>
      <c r="J22" s="28">
        <v>2771</v>
      </c>
      <c r="K22" s="28">
        <v>2921</v>
      </c>
      <c r="L22" s="28">
        <v>3288</v>
      </c>
      <c r="M22" s="28">
        <v>2832</v>
      </c>
      <c r="N22" s="28">
        <v>3330</v>
      </c>
      <c r="O22" s="28">
        <v>3666</v>
      </c>
      <c r="P22" s="28">
        <v>3536</v>
      </c>
      <c r="Q22" s="28">
        <v>3943</v>
      </c>
      <c r="R22" s="28">
        <v>3349</v>
      </c>
      <c r="S22" s="29">
        <v>3431</v>
      </c>
    </row>
    <row r="23" spans="1:19" ht="13.5" thickBot="1">
      <c r="A23" s="27" t="s">
        <v>47</v>
      </c>
      <c r="B23" s="28">
        <v>13843</v>
      </c>
      <c r="C23" s="28">
        <v>13232</v>
      </c>
      <c r="D23" s="28">
        <v>13400</v>
      </c>
      <c r="E23" s="28">
        <v>12961</v>
      </c>
      <c r="F23" s="28">
        <v>13174</v>
      </c>
      <c r="G23" s="28">
        <v>14267</v>
      </c>
      <c r="H23" s="28">
        <v>13811</v>
      </c>
      <c r="I23" s="28">
        <v>13651</v>
      </c>
      <c r="J23" s="28">
        <v>13887</v>
      </c>
      <c r="K23" s="28">
        <v>13584</v>
      </c>
      <c r="L23" s="28">
        <v>16161</v>
      </c>
      <c r="M23" s="28">
        <v>19249</v>
      </c>
      <c r="N23" s="28">
        <v>20267</v>
      </c>
      <c r="O23" s="28">
        <v>19750</v>
      </c>
      <c r="P23" s="28">
        <v>21726</v>
      </c>
      <c r="Q23" s="28">
        <v>22320</v>
      </c>
      <c r="R23" s="28">
        <v>23501</v>
      </c>
      <c r="S23" s="29">
        <v>23741</v>
      </c>
    </row>
    <row r="24" spans="1:19" ht="13.5" thickBot="1">
      <c r="A24" s="27" t="s">
        <v>48</v>
      </c>
      <c r="B24" s="28">
        <v>170</v>
      </c>
      <c r="C24" s="28">
        <v>179</v>
      </c>
      <c r="D24" s="28">
        <v>207</v>
      </c>
      <c r="E24" s="28">
        <v>222</v>
      </c>
      <c r="F24" s="28">
        <v>231</v>
      </c>
      <c r="G24" s="28">
        <v>213</v>
      </c>
      <c r="H24" s="28">
        <v>223</v>
      </c>
      <c r="I24" s="28">
        <v>233</v>
      </c>
      <c r="J24" s="28">
        <v>254</v>
      </c>
      <c r="K24" s="28">
        <v>270</v>
      </c>
      <c r="L24" s="28">
        <v>290</v>
      </c>
      <c r="M24" s="28">
        <v>305</v>
      </c>
      <c r="N24" s="28">
        <v>325</v>
      </c>
      <c r="O24" s="28">
        <v>348</v>
      </c>
      <c r="P24" s="28">
        <v>359</v>
      </c>
      <c r="Q24" s="28">
        <v>374</v>
      </c>
      <c r="R24" s="28">
        <v>397</v>
      </c>
      <c r="S24" s="29">
        <v>412</v>
      </c>
    </row>
    <row r="25" spans="1:19" ht="13.5" thickBot="1">
      <c r="A25" s="27" t="s">
        <v>49</v>
      </c>
      <c r="B25" s="28">
        <v>612</v>
      </c>
      <c r="C25" s="28">
        <v>608</v>
      </c>
      <c r="D25" s="28">
        <v>452</v>
      </c>
      <c r="E25" s="28">
        <v>375</v>
      </c>
      <c r="F25" s="28">
        <v>422</v>
      </c>
      <c r="G25" s="28">
        <v>411</v>
      </c>
      <c r="H25" s="28">
        <v>421</v>
      </c>
      <c r="I25" s="28">
        <v>497</v>
      </c>
      <c r="J25" s="28">
        <v>466</v>
      </c>
      <c r="K25" s="28">
        <v>430</v>
      </c>
      <c r="L25" s="28">
        <v>379</v>
      </c>
      <c r="M25" s="28">
        <v>445</v>
      </c>
      <c r="N25" s="28">
        <v>465</v>
      </c>
      <c r="O25" s="28">
        <v>482</v>
      </c>
      <c r="P25" s="28">
        <v>468</v>
      </c>
      <c r="Q25" s="28">
        <v>465</v>
      </c>
      <c r="R25" s="28">
        <v>566</v>
      </c>
      <c r="S25" s="29">
        <v>538</v>
      </c>
    </row>
    <row r="26" spans="1:19" ht="13.5" thickBot="1">
      <c r="A26" s="27" t="s">
        <v>50</v>
      </c>
      <c r="B26" s="28">
        <v>1742</v>
      </c>
      <c r="C26" s="28">
        <v>1879</v>
      </c>
      <c r="D26" s="28">
        <v>919</v>
      </c>
      <c r="E26" s="28">
        <v>651</v>
      </c>
      <c r="F26" s="28">
        <v>743</v>
      </c>
      <c r="G26" s="28">
        <v>678</v>
      </c>
      <c r="H26" s="28">
        <v>738</v>
      </c>
      <c r="I26" s="28">
        <v>713</v>
      </c>
      <c r="J26" s="28">
        <v>818</v>
      </c>
      <c r="K26" s="28">
        <v>703</v>
      </c>
      <c r="L26" s="28">
        <v>618</v>
      </c>
      <c r="M26" s="28">
        <v>670</v>
      </c>
      <c r="N26" s="28">
        <v>668</v>
      </c>
      <c r="O26" s="28">
        <v>718</v>
      </c>
      <c r="P26" s="28">
        <v>791</v>
      </c>
      <c r="Q26" s="28">
        <v>824</v>
      </c>
      <c r="R26" s="28">
        <v>819</v>
      </c>
      <c r="S26" s="29">
        <v>695</v>
      </c>
    </row>
    <row r="27" spans="1:19" ht="13.5" thickBot="1">
      <c r="A27" s="27" t="s">
        <v>51</v>
      </c>
      <c r="B27" s="28">
        <v>0</v>
      </c>
      <c r="C27" s="28">
        <v>3</v>
      </c>
      <c r="D27" s="28">
        <v>3</v>
      </c>
      <c r="E27" s="28">
        <v>3</v>
      </c>
      <c r="F27" s="28">
        <v>3</v>
      </c>
      <c r="G27" s="28">
        <v>3</v>
      </c>
      <c r="H27" s="28">
        <v>4</v>
      </c>
      <c r="I27" s="28">
        <v>4</v>
      </c>
      <c r="J27" s="28">
        <v>4</v>
      </c>
      <c r="K27" s="28">
        <v>4</v>
      </c>
      <c r="L27" s="28">
        <v>4</v>
      </c>
      <c r="M27" s="28">
        <v>4</v>
      </c>
      <c r="N27" s="28">
        <v>200</v>
      </c>
      <c r="O27" s="28">
        <v>198</v>
      </c>
      <c r="P27" s="28">
        <v>240</v>
      </c>
      <c r="Q27" s="28">
        <v>235</v>
      </c>
      <c r="R27" s="28">
        <v>246</v>
      </c>
      <c r="S27" s="29">
        <v>223</v>
      </c>
    </row>
    <row r="28" spans="1:19" ht="13.5" thickBot="1">
      <c r="A28" s="27" t="s">
        <v>52</v>
      </c>
      <c r="B28" s="28">
        <v>2029</v>
      </c>
      <c r="C28" s="28">
        <v>2214</v>
      </c>
      <c r="D28" s="28">
        <v>2312</v>
      </c>
      <c r="E28" s="28">
        <v>2378</v>
      </c>
      <c r="F28" s="28">
        <v>2357</v>
      </c>
      <c r="G28" s="28">
        <v>2388</v>
      </c>
      <c r="H28" s="28">
        <v>2448</v>
      </c>
      <c r="I28" s="28">
        <v>2743</v>
      </c>
      <c r="J28" s="28">
        <v>3108</v>
      </c>
      <c r="K28" s="28">
        <v>3203</v>
      </c>
      <c r="L28" s="28">
        <v>2923</v>
      </c>
      <c r="M28" s="28">
        <v>3037</v>
      </c>
      <c r="N28" s="28">
        <v>2814</v>
      </c>
      <c r="O28" s="28">
        <v>2955</v>
      </c>
      <c r="P28" s="28">
        <v>2773</v>
      </c>
      <c r="Q28" s="28">
        <v>2804</v>
      </c>
      <c r="R28" s="28">
        <v>2836</v>
      </c>
      <c r="S28" s="29">
        <v>3023</v>
      </c>
    </row>
    <row r="29" spans="1:19" ht="13.5" thickBot="1">
      <c r="A29" s="27" t="s">
        <v>53</v>
      </c>
      <c r="B29" s="28">
        <v>95</v>
      </c>
      <c r="C29" s="28">
        <v>122</v>
      </c>
      <c r="D29" s="28">
        <v>128</v>
      </c>
      <c r="E29" s="28">
        <v>129</v>
      </c>
      <c r="F29" s="28">
        <v>133</v>
      </c>
      <c r="G29" s="28">
        <v>140</v>
      </c>
      <c r="H29" s="28">
        <v>143</v>
      </c>
      <c r="I29" s="28">
        <v>145</v>
      </c>
      <c r="J29" s="28">
        <v>148</v>
      </c>
      <c r="K29" s="28">
        <v>154</v>
      </c>
      <c r="L29" s="28">
        <v>165</v>
      </c>
      <c r="M29" s="28">
        <v>167</v>
      </c>
      <c r="N29" s="28">
        <v>176</v>
      </c>
      <c r="O29" s="28">
        <v>192</v>
      </c>
      <c r="P29" s="28">
        <v>191</v>
      </c>
      <c r="Q29" s="28">
        <v>193</v>
      </c>
      <c r="R29" s="28">
        <v>197</v>
      </c>
      <c r="S29" s="29">
        <v>197</v>
      </c>
    </row>
    <row r="30" spans="1:19" ht="13.5" thickBot="1">
      <c r="A30" s="27" t="s">
        <v>54</v>
      </c>
      <c r="B30" s="28">
        <v>5103</v>
      </c>
      <c r="C30" s="28">
        <v>5360</v>
      </c>
      <c r="D30" s="28">
        <v>5581</v>
      </c>
      <c r="E30" s="28">
        <v>5507</v>
      </c>
      <c r="F30" s="28">
        <v>6574</v>
      </c>
      <c r="G30" s="28">
        <v>7188</v>
      </c>
      <c r="H30" s="28">
        <v>7850</v>
      </c>
      <c r="I30" s="28">
        <v>8144</v>
      </c>
      <c r="J30" s="28">
        <v>8604</v>
      </c>
      <c r="K30" s="28">
        <v>8443</v>
      </c>
      <c r="L30" s="28">
        <v>8730</v>
      </c>
      <c r="M30" s="28">
        <v>9074</v>
      </c>
      <c r="N30" s="28">
        <v>9230</v>
      </c>
      <c r="O30" s="28">
        <v>9271</v>
      </c>
      <c r="P30" s="28">
        <v>9859</v>
      </c>
      <c r="Q30" s="28">
        <v>9945</v>
      </c>
      <c r="R30" s="28">
        <v>9176</v>
      </c>
      <c r="S30" s="29">
        <v>9326</v>
      </c>
    </row>
    <row r="31" spans="1:19" ht="13.5" thickBot="1">
      <c r="A31" s="27" t="s">
        <v>55</v>
      </c>
      <c r="B31" s="28">
        <v>1459</v>
      </c>
      <c r="C31" s="28">
        <v>1529</v>
      </c>
      <c r="D31" s="28">
        <v>1158</v>
      </c>
      <c r="E31" s="28">
        <v>1208</v>
      </c>
      <c r="F31" s="28">
        <v>1345</v>
      </c>
      <c r="G31" s="28">
        <v>1481</v>
      </c>
      <c r="H31" s="28">
        <v>1795</v>
      </c>
      <c r="I31" s="28">
        <v>1749</v>
      </c>
      <c r="J31" s="28">
        <v>1750</v>
      </c>
      <c r="K31" s="28">
        <v>1751</v>
      </c>
      <c r="L31" s="28">
        <v>1569</v>
      </c>
      <c r="M31" s="28">
        <v>1913</v>
      </c>
      <c r="N31" s="28">
        <v>1824</v>
      </c>
      <c r="O31" s="28">
        <v>2269</v>
      </c>
      <c r="P31" s="28">
        <v>2326</v>
      </c>
      <c r="Q31" s="28">
        <v>2437</v>
      </c>
      <c r="R31" s="28">
        <v>2390</v>
      </c>
      <c r="S31" s="29">
        <v>2216</v>
      </c>
    </row>
    <row r="32" spans="1:19" ht="13.5" thickBot="1">
      <c r="A32" s="27" t="s">
        <v>56</v>
      </c>
      <c r="B32" s="28">
        <v>14913</v>
      </c>
      <c r="C32" s="28">
        <v>14902</v>
      </c>
      <c r="D32" s="28">
        <v>14623</v>
      </c>
      <c r="E32" s="28">
        <v>14640</v>
      </c>
      <c r="F32" s="28">
        <v>14770</v>
      </c>
      <c r="G32" s="28">
        <v>15288</v>
      </c>
      <c r="H32" s="28">
        <v>15881</v>
      </c>
      <c r="I32" s="28">
        <v>15738</v>
      </c>
      <c r="J32" s="28">
        <v>15605</v>
      </c>
      <c r="K32" s="28">
        <v>15427</v>
      </c>
      <c r="L32" s="28">
        <v>15473</v>
      </c>
      <c r="M32" s="28">
        <v>15714</v>
      </c>
      <c r="N32" s="28">
        <v>15403</v>
      </c>
      <c r="O32" s="28">
        <v>16185</v>
      </c>
      <c r="P32" s="28">
        <v>16619</v>
      </c>
      <c r="Q32" s="28">
        <v>16859</v>
      </c>
      <c r="R32" s="28">
        <v>17158</v>
      </c>
      <c r="S32" s="29">
        <v>17008</v>
      </c>
    </row>
    <row r="33" spans="1:19" ht="13.5" thickBot="1">
      <c r="A33" s="27" t="s">
        <v>57</v>
      </c>
      <c r="B33" s="28">
        <v>1558</v>
      </c>
      <c r="C33" s="28">
        <v>1669</v>
      </c>
      <c r="D33" s="28">
        <v>2028</v>
      </c>
      <c r="E33" s="28">
        <v>1782</v>
      </c>
      <c r="F33" s="28">
        <v>1586</v>
      </c>
      <c r="G33" s="28">
        <v>1901</v>
      </c>
      <c r="H33" s="28">
        <v>1450</v>
      </c>
      <c r="I33" s="28">
        <v>1527</v>
      </c>
      <c r="J33" s="28">
        <v>1934</v>
      </c>
      <c r="K33" s="28">
        <v>2701</v>
      </c>
      <c r="L33" s="28">
        <v>2382</v>
      </c>
      <c r="M33" s="28">
        <v>2391</v>
      </c>
      <c r="N33" s="28">
        <v>2834</v>
      </c>
      <c r="O33" s="28">
        <v>2222</v>
      </c>
      <c r="P33" s="28">
        <v>2581</v>
      </c>
      <c r="Q33" s="28">
        <v>3029</v>
      </c>
      <c r="R33" s="28">
        <v>2579</v>
      </c>
      <c r="S33" s="29">
        <v>2307</v>
      </c>
    </row>
    <row r="34" spans="1:19" ht="13.5" thickBot="1">
      <c r="A34" s="27" t="s">
        <v>58</v>
      </c>
      <c r="B34" s="28">
        <v>3852</v>
      </c>
      <c r="C34" s="28">
        <v>3540</v>
      </c>
      <c r="D34" s="28">
        <v>8720</v>
      </c>
      <c r="E34" s="28">
        <v>8988</v>
      </c>
      <c r="F34" s="28">
        <v>7835</v>
      </c>
      <c r="G34" s="28">
        <v>8415</v>
      </c>
      <c r="H34" s="28">
        <v>8421</v>
      </c>
      <c r="I34" s="28">
        <v>7445</v>
      </c>
      <c r="J34" s="28">
        <v>6441</v>
      </c>
      <c r="K34" s="28">
        <v>5447</v>
      </c>
      <c r="L34" s="28">
        <v>5539</v>
      </c>
      <c r="M34" s="28">
        <v>5930</v>
      </c>
      <c r="N34" s="28">
        <v>5265</v>
      </c>
      <c r="O34" s="28">
        <v>5703</v>
      </c>
      <c r="P34" s="28">
        <v>5033</v>
      </c>
      <c r="Q34" s="28">
        <v>4951</v>
      </c>
      <c r="R34" s="28">
        <v>5388</v>
      </c>
      <c r="S34" s="29">
        <v>5067</v>
      </c>
    </row>
    <row r="35" spans="1:19" ht="13.5" thickBot="1">
      <c r="A35" s="27" t="s">
        <v>59</v>
      </c>
      <c r="B35" s="28">
        <v>465</v>
      </c>
      <c r="C35" s="28">
        <v>457</v>
      </c>
      <c r="D35" s="28">
        <v>492</v>
      </c>
      <c r="E35" s="28">
        <v>499</v>
      </c>
      <c r="F35" s="28">
        <v>482</v>
      </c>
      <c r="G35" s="28">
        <v>497</v>
      </c>
      <c r="H35" s="28">
        <v>494</v>
      </c>
      <c r="I35" s="28">
        <v>537</v>
      </c>
      <c r="J35" s="28">
        <v>579</v>
      </c>
      <c r="K35" s="28">
        <v>541</v>
      </c>
      <c r="L35" s="28">
        <v>525</v>
      </c>
      <c r="M35" s="28">
        <v>567</v>
      </c>
      <c r="N35" s="28">
        <v>614</v>
      </c>
      <c r="O35" s="28">
        <v>613</v>
      </c>
      <c r="P35" s="28">
        <v>619</v>
      </c>
      <c r="Q35" s="28">
        <v>631</v>
      </c>
      <c r="R35" s="28">
        <v>650</v>
      </c>
      <c r="S35" s="29">
        <v>655</v>
      </c>
    </row>
    <row r="36" spans="1:19" ht="13.5" thickBot="1">
      <c r="A36" s="27" t="s">
        <v>60</v>
      </c>
      <c r="B36" s="28">
        <v>1342</v>
      </c>
      <c r="C36" s="28">
        <v>1347</v>
      </c>
      <c r="D36" s="28">
        <v>1563</v>
      </c>
      <c r="E36" s="28">
        <v>1215</v>
      </c>
      <c r="F36" s="28">
        <v>1111</v>
      </c>
      <c r="G36" s="28">
        <v>1289</v>
      </c>
      <c r="H36" s="28">
        <v>1335</v>
      </c>
      <c r="I36" s="28">
        <v>1268</v>
      </c>
      <c r="J36" s="28">
        <v>1306</v>
      </c>
      <c r="K36" s="28">
        <v>1157</v>
      </c>
      <c r="L36" s="28">
        <v>792</v>
      </c>
      <c r="M36" s="28">
        <v>1259</v>
      </c>
      <c r="N36" s="28">
        <v>1114</v>
      </c>
      <c r="O36" s="28">
        <v>1222</v>
      </c>
      <c r="P36" s="28">
        <v>1148</v>
      </c>
      <c r="Q36" s="28">
        <v>1091</v>
      </c>
      <c r="R36" s="28">
        <v>990</v>
      </c>
      <c r="S36" s="29">
        <v>903</v>
      </c>
    </row>
    <row r="37" spans="1:19" ht="13.5" thickBot="1">
      <c r="A37" s="27" t="s">
        <v>61</v>
      </c>
      <c r="B37" s="28">
        <v>2813</v>
      </c>
      <c r="C37" s="28">
        <v>3031</v>
      </c>
      <c r="D37" s="28">
        <v>2839</v>
      </c>
      <c r="E37" s="28">
        <v>3188</v>
      </c>
      <c r="F37" s="28">
        <v>3745</v>
      </c>
      <c r="G37" s="28">
        <v>3583</v>
      </c>
      <c r="H37" s="28">
        <v>4322</v>
      </c>
      <c r="I37" s="28">
        <v>4107</v>
      </c>
      <c r="J37" s="28">
        <v>3532</v>
      </c>
      <c r="K37" s="28">
        <v>3664</v>
      </c>
      <c r="L37" s="28">
        <v>3972</v>
      </c>
      <c r="M37" s="28">
        <v>4753</v>
      </c>
      <c r="N37" s="28">
        <v>5145</v>
      </c>
      <c r="O37" s="28">
        <v>6536</v>
      </c>
      <c r="P37" s="28">
        <v>5993</v>
      </c>
      <c r="Q37" s="28">
        <v>4668</v>
      </c>
      <c r="R37" s="28">
        <v>6459</v>
      </c>
      <c r="S37" s="29">
        <v>5965</v>
      </c>
    </row>
    <row r="38" spans="1:19" ht="13.5" thickBot="1">
      <c r="A38" s="27" t="s">
        <v>62</v>
      </c>
      <c r="B38" s="28">
        <v>1097</v>
      </c>
      <c r="C38" s="28">
        <v>1485</v>
      </c>
      <c r="D38" s="28">
        <v>1610</v>
      </c>
      <c r="E38" s="28">
        <v>1849</v>
      </c>
      <c r="F38" s="28">
        <v>2020</v>
      </c>
      <c r="G38" s="28">
        <v>2176</v>
      </c>
      <c r="H38" s="28">
        <v>2687</v>
      </c>
      <c r="I38" s="28">
        <v>2273</v>
      </c>
      <c r="J38" s="28">
        <v>2422</v>
      </c>
      <c r="K38" s="28">
        <v>2102</v>
      </c>
      <c r="L38" s="28">
        <v>1924</v>
      </c>
      <c r="M38" s="28">
        <v>2322</v>
      </c>
      <c r="N38" s="28">
        <v>2590</v>
      </c>
      <c r="O38" s="28">
        <v>2768</v>
      </c>
      <c r="P38" s="28">
        <v>2843</v>
      </c>
      <c r="Q38" s="28">
        <v>2682</v>
      </c>
      <c r="R38" s="28">
        <v>2877</v>
      </c>
      <c r="S38" s="29">
        <v>2900</v>
      </c>
    </row>
    <row r="39" spans="1:19" ht="13.5" thickBot="1">
      <c r="A39" s="27" t="s">
        <v>63</v>
      </c>
      <c r="B39" s="28">
        <v>19846</v>
      </c>
      <c r="C39" s="28">
        <v>19738</v>
      </c>
      <c r="D39" s="28">
        <v>18969</v>
      </c>
      <c r="E39" s="28">
        <v>18153</v>
      </c>
      <c r="F39" s="28">
        <v>18321</v>
      </c>
      <c r="G39" s="28">
        <v>18860</v>
      </c>
      <c r="H39" s="28">
        <v>19541</v>
      </c>
      <c r="I39" s="28">
        <v>19017</v>
      </c>
      <c r="J39" s="28">
        <v>19693</v>
      </c>
      <c r="K39" s="28">
        <v>20007</v>
      </c>
      <c r="L39" s="28">
        <v>21117</v>
      </c>
      <c r="M39" s="28">
        <v>21827</v>
      </c>
      <c r="N39" s="28">
        <v>21960</v>
      </c>
      <c r="O39" s="28">
        <v>22722</v>
      </c>
      <c r="P39" s="28">
        <v>22780</v>
      </c>
      <c r="Q39" s="28">
        <v>22751</v>
      </c>
      <c r="R39" s="28">
        <v>23077</v>
      </c>
      <c r="S39" s="29">
        <v>23833</v>
      </c>
    </row>
    <row r="40" spans="1:19" ht="13.5" thickBot="1">
      <c r="A40" s="27" t="s">
        <v>64</v>
      </c>
      <c r="B40" s="28">
        <v>652</v>
      </c>
      <c r="C40" s="28">
        <v>445</v>
      </c>
      <c r="D40" s="28">
        <v>608</v>
      </c>
      <c r="E40" s="28">
        <v>652</v>
      </c>
      <c r="F40" s="28">
        <v>491</v>
      </c>
      <c r="G40" s="28">
        <v>508</v>
      </c>
      <c r="H40" s="28">
        <v>496</v>
      </c>
      <c r="I40" s="28">
        <v>586</v>
      </c>
      <c r="J40" s="28">
        <v>669</v>
      </c>
      <c r="K40" s="28">
        <v>679</v>
      </c>
      <c r="L40" s="28">
        <v>575</v>
      </c>
      <c r="M40" s="28">
        <v>661</v>
      </c>
      <c r="N40" s="28">
        <v>756</v>
      </c>
      <c r="O40" s="28">
        <v>846</v>
      </c>
      <c r="P40" s="28">
        <v>721</v>
      </c>
      <c r="Q40" s="28">
        <v>709</v>
      </c>
      <c r="R40" s="28">
        <v>712</v>
      </c>
      <c r="S40" s="29">
        <v>835</v>
      </c>
    </row>
    <row r="41" spans="1:19" ht="13.5" thickBot="1">
      <c r="A41" s="27" t="s">
        <v>65</v>
      </c>
      <c r="B41" s="28">
        <v>2669</v>
      </c>
      <c r="C41" s="28">
        <v>2940</v>
      </c>
      <c r="D41" s="28">
        <v>3187</v>
      </c>
      <c r="E41" s="28">
        <v>3070</v>
      </c>
      <c r="F41" s="28">
        <v>3708</v>
      </c>
      <c r="G41" s="28">
        <v>3877</v>
      </c>
      <c r="H41" s="28">
        <v>4155</v>
      </c>
      <c r="I41" s="28">
        <v>4792</v>
      </c>
      <c r="J41" s="28">
        <v>5047</v>
      </c>
      <c r="K41" s="28">
        <v>5954</v>
      </c>
      <c r="L41" s="28">
        <v>6719</v>
      </c>
      <c r="M41" s="28">
        <v>6956</v>
      </c>
      <c r="N41" s="28">
        <v>6493</v>
      </c>
      <c r="O41" s="28">
        <v>7116</v>
      </c>
      <c r="P41" s="28">
        <v>7229</v>
      </c>
      <c r="Q41" s="28">
        <v>9472</v>
      </c>
      <c r="R41" s="28">
        <v>10660</v>
      </c>
      <c r="S41" s="29">
        <v>12690</v>
      </c>
    </row>
    <row r="42" spans="1:19" ht="13.5" thickBot="1">
      <c r="A42" s="27" t="s">
        <v>66</v>
      </c>
      <c r="B42" s="28">
        <v>26</v>
      </c>
      <c r="C42" s="28">
        <v>25</v>
      </c>
      <c r="D42" s="28">
        <v>20</v>
      </c>
      <c r="E42" s="28">
        <v>22</v>
      </c>
      <c r="F42" s="28">
        <v>23</v>
      </c>
      <c r="G42" s="28">
        <v>25</v>
      </c>
      <c r="H42" s="28">
        <v>30</v>
      </c>
      <c r="I42" s="28">
        <v>33</v>
      </c>
      <c r="J42" s="28">
        <v>57</v>
      </c>
      <c r="K42" s="28">
        <v>98</v>
      </c>
      <c r="L42" s="28">
        <v>114</v>
      </c>
      <c r="M42" s="28">
        <v>125</v>
      </c>
      <c r="N42" s="28">
        <v>124</v>
      </c>
      <c r="O42" s="28">
        <v>121</v>
      </c>
      <c r="P42" s="28">
        <v>128</v>
      </c>
      <c r="Q42" s="28">
        <v>143</v>
      </c>
      <c r="R42" s="28">
        <v>227</v>
      </c>
      <c r="S42" s="65">
        <v>227</v>
      </c>
    </row>
    <row r="43" spans="1:19" ht="13.5" thickBot="1">
      <c r="A43" s="27" t="s">
        <v>68</v>
      </c>
      <c r="B43" s="28">
        <v>50</v>
      </c>
      <c r="C43" s="28">
        <v>55</v>
      </c>
      <c r="D43" s="28">
        <v>57</v>
      </c>
      <c r="E43" s="28">
        <v>69</v>
      </c>
      <c r="F43" s="28">
        <v>68</v>
      </c>
      <c r="G43" s="28">
        <v>84</v>
      </c>
      <c r="H43" s="28">
        <v>89</v>
      </c>
      <c r="I43" s="28">
        <v>66</v>
      </c>
      <c r="J43" s="28">
        <v>62</v>
      </c>
      <c r="K43" s="28">
        <v>73</v>
      </c>
      <c r="L43" s="28">
        <v>70</v>
      </c>
      <c r="M43" s="28">
        <v>79</v>
      </c>
      <c r="N43" s="28">
        <v>81</v>
      </c>
      <c r="O43" s="28">
        <v>116</v>
      </c>
      <c r="P43" s="28">
        <v>143</v>
      </c>
      <c r="Q43" s="28">
        <v>143</v>
      </c>
      <c r="R43" s="28">
        <v>145</v>
      </c>
      <c r="S43" s="29">
        <v>185</v>
      </c>
    </row>
    <row r="44" spans="1:19" ht="13.5" thickBot="1">
      <c r="A44" s="27" t="s">
        <v>69</v>
      </c>
      <c r="B44" s="28">
        <v>90</v>
      </c>
      <c r="C44" s="28">
        <v>110</v>
      </c>
      <c r="D44" s="28">
        <v>128</v>
      </c>
      <c r="E44" s="28">
        <v>91</v>
      </c>
      <c r="F44" s="28">
        <v>63</v>
      </c>
      <c r="G44" s="28">
        <v>60</v>
      </c>
      <c r="H44" s="28">
        <v>98</v>
      </c>
      <c r="I44" s="28">
        <v>71</v>
      </c>
      <c r="J44" s="28">
        <v>86</v>
      </c>
      <c r="K44" s="28">
        <v>55</v>
      </c>
      <c r="L44" s="28">
        <v>41</v>
      </c>
      <c r="M44" s="28">
        <v>42</v>
      </c>
      <c r="N44" s="28">
        <v>34</v>
      </c>
      <c r="O44" s="28">
        <v>42</v>
      </c>
      <c r="P44" s="28">
        <v>35</v>
      </c>
      <c r="Q44" s="28">
        <v>38</v>
      </c>
      <c r="R44" s="28">
        <v>35</v>
      </c>
      <c r="S44" s="29">
        <v>26</v>
      </c>
    </row>
    <row r="45" spans="1:19" ht="13.5" thickBot="1">
      <c r="A45" s="27" t="s">
        <v>70</v>
      </c>
      <c r="B45" s="28">
        <v>75546</v>
      </c>
      <c r="C45" s="28">
        <v>76381</v>
      </c>
      <c r="D45" s="28">
        <v>75312</v>
      </c>
      <c r="E45" s="28">
        <v>72617</v>
      </c>
      <c r="F45" s="28">
        <v>74782</v>
      </c>
      <c r="G45" s="28">
        <v>75821</v>
      </c>
      <c r="H45" s="28">
        <v>77504</v>
      </c>
      <c r="I45" s="28">
        <v>77505</v>
      </c>
      <c r="J45" s="28">
        <v>81222</v>
      </c>
      <c r="K45" s="28">
        <v>82385</v>
      </c>
      <c r="L45" s="28">
        <v>87207</v>
      </c>
      <c r="M45" s="28">
        <v>92030</v>
      </c>
      <c r="N45" s="28">
        <v>96145</v>
      </c>
      <c r="O45" s="28">
        <v>99470</v>
      </c>
      <c r="P45" s="28">
        <v>103318</v>
      </c>
      <c r="Q45" s="28">
        <v>106314</v>
      </c>
      <c r="R45" s="28">
        <v>108289</v>
      </c>
      <c r="S45" s="29">
        <v>109957</v>
      </c>
    </row>
    <row r="46" spans="1:19" ht="13.5" thickBot="1">
      <c r="A46" s="27" t="s">
        <v>71</v>
      </c>
      <c r="B46" s="28">
        <v>76275</v>
      </c>
      <c r="C46" s="28">
        <v>77139</v>
      </c>
      <c r="D46" s="28">
        <v>76138</v>
      </c>
      <c r="E46" s="28">
        <v>73468</v>
      </c>
      <c r="F46" s="28">
        <v>75627</v>
      </c>
      <c r="G46" s="28">
        <v>76670</v>
      </c>
      <c r="H46" s="28">
        <v>78363</v>
      </c>
      <c r="I46" s="28">
        <v>78419</v>
      </c>
      <c r="J46" s="28">
        <v>82203</v>
      </c>
      <c r="K46" s="28">
        <v>83350</v>
      </c>
      <c r="L46" s="28">
        <v>88187</v>
      </c>
      <c r="M46" s="28">
        <v>93070</v>
      </c>
      <c r="N46" s="28">
        <v>97261</v>
      </c>
      <c r="O46" s="28">
        <v>100623</v>
      </c>
      <c r="P46" s="28">
        <v>104487</v>
      </c>
      <c r="Q46" s="28">
        <v>107511</v>
      </c>
      <c r="R46" s="28">
        <v>109533</v>
      </c>
      <c r="S46" s="29">
        <v>111221</v>
      </c>
    </row>
    <row r="47" spans="1:19" ht="13.5" thickBot="1">
      <c r="A47" s="27" t="s">
        <v>72</v>
      </c>
      <c r="B47" s="28">
        <v>77618</v>
      </c>
      <c r="C47" s="28">
        <v>78486</v>
      </c>
      <c r="D47" s="28">
        <v>77701</v>
      </c>
      <c r="E47" s="28">
        <v>74683</v>
      </c>
      <c r="F47" s="28">
        <v>76737</v>
      </c>
      <c r="G47" s="28">
        <v>77959</v>
      </c>
      <c r="H47" s="28">
        <v>79699</v>
      </c>
      <c r="I47" s="28">
        <v>79687</v>
      </c>
      <c r="J47" s="28">
        <v>83510</v>
      </c>
      <c r="K47" s="28">
        <v>84508</v>
      </c>
      <c r="L47" s="28">
        <v>88980</v>
      </c>
      <c r="M47" s="28">
        <v>94329</v>
      </c>
      <c r="N47" s="28">
        <v>98375</v>
      </c>
      <c r="O47" s="28">
        <v>101845</v>
      </c>
      <c r="P47" s="28">
        <v>105635</v>
      </c>
      <c r="Q47" s="28">
        <v>108602</v>
      </c>
      <c r="R47" s="28">
        <v>110523</v>
      </c>
      <c r="S47" s="29">
        <v>112124</v>
      </c>
    </row>
    <row r="48" spans="1:19" ht="13.5" thickBot="1">
      <c r="A48" s="27" t="s">
        <v>73</v>
      </c>
      <c r="B48" s="28">
        <v>99976</v>
      </c>
      <c r="C48" s="28">
        <v>102195</v>
      </c>
      <c r="D48" s="28">
        <v>100005</v>
      </c>
      <c r="E48" s="28">
        <v>97239</v>
      </c>
      <c r="F48" s="28">
        <v>100309</v>
      </c>
      <c r="G48" s="28">
        <v>101912</v>
      </c>
      <c r="H48" s="28">
        <v>106529</v>
      </c>
      <c r="I48" s="28">
        <v>104591</v>
      </c>
      <c r="J48" s="28">
        <v>108838</v>
      </c>
      <c r="K48" s="28">
        <v>109732</v>
      </c>
      <c r="L48" s="28">
        <v>115041</v>
      </c>
      <c r="M48" s="28">
        <v>121330</v>
      </c>
      <c r="N48" s="28">
        <v>125912</v>
      </c>
      <c r="O48" s="28">
        <v>130725</v>
      </c>
      <c r="P48" s="28">
        <v>134119</v>
      </c>
      <c r="Q48" s="28">
        <v>136504</v>
      </c>
      <c r="R48" s="28">
        <v>139920</v>
      </c>
      <c r="S48" s="29" t="s">
        <v>67</v>
      </c>
    </row>
    <row r="49" spans="1:19" ht="13.5" thickBot="1">
      <c r="A49" s="30" t="s">
        <v>74</v>
      </c>
      <c r="B49" s="31">
        <v>29423</v>
      </c>
      <c r="C49" s="31">
        <v>29605</v>
      </c>
      <c r="D49" s="31">
        <v>28038</v>
      </c>
      <c r="E49" s="31">
        <v>26995</v>
      </c>
      <c r="F49" s="31">
        <v>27169</v>
      </c>
      <c r="G49" s="31">
        <v>27903</v>
      </c>
      <c r="H49" s="31">
        <v>29109</v>
      </c>
      <c r="I49" s="31">
        <v>29219</v>
      </c>
      <c r="J49" s="31">
        <v>29250</v>
      </c>
      <c r="K49" s="31">
        <v>28457</v>
      </c>
      <c r="L49" s="31">
        <v>28319</v>
      </c>
      <c r="M49" s="31">
        <v>29531</v>
      </c>
      <c r="N49" s="31">
        <v>28603</v>
      </c>
      <c r="O49" s="31">
        <v>30183</v>
      </c>
      <c r="P49" s="31">
        <v>30361</v>
      </c>
      <c r="Q49" s="31">
        <v>30359</v>
      </c>
      <c r="R49" s="31">
        <v>30568</v>
      </c>
      <c r="S49" s="32">
        <v>30968</v>
      </c>
    </row>
    <row r="50" spans="1:19" s="43" customFormat="1" ht="12.75">
      <c r="A50" s="41" t="s">
        <v>131</v>
      </c>
      <c r="B50" s="42">
        <f>SUM(B13:B44)-B40</f>
        <v>139448</v>
      </c>
      <c r="C50" s="42">
        <f aca="true" t="shared" si="0" ref="C50:S50">SUM(C13:C44)-C40</f>
        <v>141505</v>
      </c>
      <c r="D50" s="42">
        <f t="shared" si="0"/>
        <v>142989</v>
      </c>
      <c r="E50" s="42">
        <f t="shared" si="0"/>
        <v>139009</v>
      </c>
      <c r="F50" s="42">
        <f t="shared" si="0"/>
        <v>141538</v>
      </c>
      <c r="G50" s="42">
        <f t="shared" si="0"/>
        <v>144673</v>
      </c>
      <c r="H50" s="42">
        <f t="shared" si="0"/>
        <v>150838</v>
      </c>
      <c r="I50" s="42">
        <f t="shared" si="0"/>
        <v>148890</v>
      </c>
      <c r="J50" s="42">
        <f t="shared" si="0"/>
        <v>152309</v>
      </c>
      <c r="K50" s="42">
        <f t="shared" si="0"/>
        <v>152070</v>
      </c>
      <c r="L50" s="42">
        <f t="shared" si="0"/>
        <v>158087</v>
      </c>
      <c r="M50" s="42">
        <f t="shared" si="0"/>
        <v>166474</v>
      </c>
      <c r="N50" s="42">
        <f t="shared" si="0"/>
        <v>168759</v>
      </c>
      <c r="O50" s="42">
        <f t="shared" si="0"/>
        <v>176452</v>
      </c>
      <c r="P50" s="42">
        <f t="shared" si="0"/>
        <v>179399</v>
      </c>
      <c r="Q50" s="42">
        <f t="shared" si="0"/>
        <v>183891</v>
      </c>
      <c r="R50" s="42">
        <f t="shared" si="0"/>
        <v>189192</v>
      </c>
      <c r="S50" s="42">
        <f t="shared" si="0"/>
        <v>193362</v>
      </c>
    </row>
    <row r="51" spans="1:19" ht="12.75">
      <c r="A51" s="33"/>
      <c r="B51" s="34"/>
      <c r="C51" s="34"/>
      <c r="D51" s="34"/>
      <c r="E51" s="34"/>
      <c r="F51" s="34"/>
      <c r="G51" s="34"/>
      <c r="H51" s="34"/>
      <c r="I51" s="34"/>
      <c r="J51" s="34"/>
      <c r="K51" s="34"/>
      <c r="L51" s="34"/>
      <c r="M51" s="34"/>
      <c r="N51" s="34"/>
      <c r="O51" s="34"/>
      <c r="P51" s="34"/>
      <c r="Q51" s="34"/>
      <c r="R51" s="34"/>
      <c r="S51" s="34"/>
    </row>
    <row r="52" spans="1:19" ht="12.75">
      <c r="A52" s="33"/>
      <c r="B52" s="34"/>
      <c r="C52" s="34"/>
      <c r="D52" s="34"/>
      <c r="E52" s="34"/>
      <c r="F52" s="34"/>
      <c r="G52" s="34"/>
      <c r="H52" s="34"/>
      <c r="I52" s="34"/>
      <c r="J52" s="34"/>
      <c r="K52" s="34"/>
      <c r="L52" s="34"/>
      <c r="M52" s="34"/>
      <c r="N52" s="34"/>
      <c r="O52" s="34"/>
      <c r="P52" s="34"/>
      <c r="Q52" s="34"/>
      <c r="R52" s="34"/>
      <c r="S52" s="34"/>
    </row>
    <row r="53" ht="12.75">
      <c r="A53" s="48" t="s">
        <v>266</v>
      </c>
    </row>
    <row r="54" ht="12.75">
      <c r="A54" s="48" t="s">
        <v>267</v>
      </c>
    </row>
    <row r="55" ht="13.5" thickBot="1">
      <c r="A55" s="48" t="s">
        <v>268</v>
      </c>
    </row>
    <row r="56" spans="2:20" ht="26.25" customHeight="1" thickBot="1">
      <c r="B56" s="49" t="s">
        <v>12</v>
      </c>
      <c r="C56" s="49" t="s">
        <v>13</v>
      </c>
      <c r="D56" s="49" t="s">
        <v>14</v>
      </c>
      <c r="E56" s="49" t="s">
        <v>15</v>
      </c>
      <c r="F56" s="49" t="s">
        <v>16</v>
      </c>
      <c r="G56" s="49" t="s">
        <v>17</v>
      </c>
      <c r="H56" s="49" t="s">
        <v>18</v>
      </c>
      <c r="I56" s="49" t="s">
        <v>19</v>
      </c>
      <c r="J56" s="49" t="s">
        <v>20</v>
      </c>
      <c r="K56" s="49" t="s">
        <v>21</v>
      </c>
      <c r="L56" s="49" t="s">
        <v>22</v>
      </c>
      <c r="M56" s="49" t="s">
        <v>23</v>
      </c>
      <c r="N56" s="49" t="s">
        <v>24</v>
      </c>
      <c r="O56" s="49" t="s">
        <v>25</v>
      </c>
      <c r="P56" s="49" t="s">
        <v>26</v>
      </c>
      <c r="Q56" s="49" t="s">
        <v>27</v>
      </c>
      <c r="R56" s="49" t="s">
        <v>28</v>
      </c>
      <c r="S56" s="49" t="s">
        <v>269</v>
      </c>
      <c r="T56" s="50"/>
    </row>
    <row r="57" spans="2:20" ht="13.5" thickBot="1">
      <c r="B57" s="51">
        <v>19425</v>
      </c>
      <c r="C57" s="52">
        <v>19457</v>
      </c>
      <c r="D57" s="52">
        <v>17984</v>
      </c>
      <c r="E57" s="52">
        <v>16813</v>
      </c>
      <c r="F57" s="52">
        <v>15273</v>
      </c>
      <c r="G57" s="52">
        <v>18820</v>
      </c>
      <c r="H57" s="52">
        <v>19665</v>
      </c>
      <c r="I57" s="52">
        <v>16507</v>
      </c>
      <c r="J57" s="52">
        <v>15801</v>
      </c>
      <c r="K57" s="52">
        <v>17190</v>
      </c>
      <c r="L57" s="52">
        <v>16126</v>
      </c>
      <c r="M57" s="52">
        <v>16446</v>
      </c>
      <c r="N57" s="52">
        <v>15296</v>
      </c>
      <c r="O57" s="52">
        <v>14990</v>
      </c>
      <c r="P57" s="52">
        <v>13659</v>
      </c>
      <c r="Q57" s="52">
        <v>13819</v>
      </c>
      <c r="R57" s="52">
        <v>13420</v>
      </c>
      <c r="S57" s="52">
        <v>12644</v>
      </c>
      <c r="T57" s="53"/>
    </row>
    <row r="58" spans="1:19" ht="14.25" thickBot="1">
      <c r="A58" s="54" t="s">
        <v>33</v>
      </c>
      <c r="B58" s="55">
        <v>16969</v>
      </c>
      <c r="C58" s="55">
        <v>17309</v>
      </c>
      <c r="D58" s="55">
        <v>14965</v>
      </c>
      <c r="E58" s="55">
        <v>13725</v>
      </c>
      <c r="F58" s="55">
        <v>12676</v>
      </c>
      <c r="G58" s="55">
        <v>16034</v>
      </c>
      <c r="H58" s="55">
        <v>16357</v>
      </c>
      <c r="I58" s="55">
        <v>14262</v>
      </c>
      <c r="J58" s="55">
        <v>13280</v>
      </c>
      <c r="K58" s="55">
        <v>15154</v>
      </c>
      <c r="L58" s="55">
        <v>14340</v>
      </c>
      <c r="M58" s="55">
        <v>14856</v>
      </c>
      <c r="N58" s="55">
        <v>13958</v>
      </c>
      <c r="O58" s="55">
        <v>13762</v>
      </c>
      <c r="P58" s="55">
        <v>12547</v>
      </c>
      <c r="Q58" s="55">
        <v>12817</v>
      </c>
      <c r="R58" s="55">
        <v>12535</v>
      </c>
      <c r="S58" s="56">
        <v>11943</v>
      </c>
    </row>
    <row r="59" spans="1:19" ht="14.25" thickBot="1">
      <c r="A59" s="54" t="s">
        <v>34</v>
      </c>
      <c r="B59" s="55">
        <v>2921</v>
      </c>
      <c r="C59" s="55">
        <v>3075</v>
      </c>
      <c r="D59" s="55">
        <v>2962</v>
      </c>
      <c r="E59" s="55">
        <v>4326</v>
      </c>
      <c r="F59" s="55">
        <v>4146</v>
      </c>
      <c r="G59" s="55">
        <v>6952</v>
      </c>
      <c r="H59" s="55">
        <v>6369</v>
      </c>
      <c r="I59" s="55">
        <v>5283</v>
      </c>
      <c r="J59" s="55">
        <v>5166</v>
      </c>
      <c r="K59" s="55">
        <v>7679</v>
      </c>
      <c r="L59" s="55">
        <v>7604</v>
      </c>
      <c r="M59" s="55">
        <v>7528</v>
      </c>
      <c r="N59" s="55">
        <v>7068</v>
      </c>
      <c r="O59" s="55">
        <v>6979</v>
      </c>
      <c r="P59" s="55">
        <v>6239</v>
      </c>
      <c r="Q59" s="55">
        <v>6646</v>
      </c>
      <c r="R59" s="55">
        <v>6604</v>
      </c>
      <c r="S59" s="56">
        <v>6454</v>
      </c>
    </row>
    <row r="60" spans="1:19" ht="14.25" thickBot="1">
      <c r="A60" s="54" t="s">
        <v>35</v>
      </c>
      <c r="B60" s="55">
        <v>1025</v>
      </c>
      <c r="C60" s="55">
        <v>1074</v>
      </c>
      <c r="D60" s="55">
        <v>1069</v>
      </c>
      <c r="E60" s="55">
        <v>1128</v>
      </c>
      <c r="F60" s="55">
        <v>1061</v>
      </c>
      <c r="G60" s="55">
        <v>3954</v>
      </c>
      <c r="H60" s="55">
        <v>3534</v>
      </c>
      <c r="I60" s="55">
        <v>2930</v>
      </c>
      <c r="J60" s="55">
        <v>2828</v>
      </c>
      <c r="K60" s="55">
        <v>2651</v>
      </c>
      <c r="L60" s="55">
        <v>2765</v>
      </c>
      <c r="M60" s="55">
        <v>2769</v>
      </c>
      <c r="N60" s="55">
        <v>2670</v>
      </c>
      <c r="O60" s="55">
        <v>2847</v>
      </c>
      <c r="P60" s="55">
        <v>2850</v>
      </c>
      <c r="Q60" s="55">
        <v>3107</v>
      </c>
      <c r="R60" s="55">
        <v>3083</v>
      </c>
      <c r="S60" s="56">
        <v>3149</v>
      </c>
    </row>
    <row r="61" spans="1:19" ht="14.25" thickBot="1">
      <c r="A61" s="54" t="s">
        <v>36</v>
      </c>
      <c r="B61" s="55">
        <v>1073</v>
      </c>
      <c r="C61" s="55">
        <v>1122</v>
      </c>
      <c r="D61" s="55">
        <v>1119</v>
      </c>
      <c r="E61" s="55">
        <v>1179</v>
      </c>
      <c r="F61" s="55">
        <v>1123</v>
      </c>
      <c r="G61" s="55">
        <v>4019</v>
      </c>
      <c r="H61" s="55">
        <v>3610</v>
      </c>
      <c r="I61" s="55">
        <v>3001</v>
      </c>
      <c r="J61" s="55">
        <v>2877</v>
      </c>
      <c r="K61" s="55">
        <v>2701</v>
      </c>
      <c r="L61" s="55">
        <v>2835</v>
      </c>
      <c r="M61" s="55">
        <v>2839</v>
      </c>
      <c r="N61" s="55">
        <v>2735</v>
      </c>
      <c r="O61" s="55">
        <v>2919</v>
      </c>
      <c r="P61" s="55">
        <v>2921</v>
      </c>
      <c r="Q61" s="55">
        <v>3178</v>
      </c>
      <c r="R61" s="55">
        <v>3146</v>
      </c>
      <c r="S61" s="56">
        <v>3149</v>
      </c>
    </row>
    <row r="62" spans="1:19" ht="14.25" thickBot="1">
      <c r="A62" s="54" t="s">
        <v>37</v>
      </c>
      <c r="B62" s="55">
        <v>9</v>
      </c>
      <c r="C62" s="55">
        <v>10</v>
      </c>
      <c r="D62" s="55">
        <v>7</v>
      </c>
      <c r="E62" s="55">
        <v>6</v>
      </c>
      <c r="F62" s="55">
        <v>5</v>
      </c>
      <c r="G62" s="55">
        <v>4</v>
      </c>
      <c r="H62" s="55">
        <v>9</v>
      </c>
      <c r="I62" s="55">
        <v>8</v>
      </c>
      <c r="J62" s="55">
        <v>69</v>
      </c>
      <c r="K62" s="55">
        <v>32</v>
      </c>
      <c r="L62" s="55">
        <v>36</v>
      </c>
      <c r="M62" s="55">
        <v>37</v>
      </c>
      <c r="N62" s="55">
        <v>17</v>
      </c>
      <c r="O62" s="55">
        <v>5</v>
      </c>
      <c r="P62" s="55">
        <v>3</v>
      </c>
      <c r="Q62" s="55">
        <v>6</v>
      </c>
      <c r="R62" s="55">
        <v>7</v>
      </c>
      <c r="S62" s="56">
        <v>4</v>
      </c>
    </row>
    <row r="63" spans="1:19" ht="14.25" thickBot="1">
      <c r="A63" s="54" t="s">
        <v>38</v>
      </c>
      <c r="B63" s="55">
        <v>2456</v>
      </c>
      <c r="C63" s="55">
        <v>2148</v>
      </c>
      <c r="D63" s="55">
        <v>1451</v>
      </c>
      <c r="E63" s="55">
        <v>1445</v>
      </c>
      <c r="F63" s="55">
        <v>1285</v>
      </c>
      <c r="G63" s="55">
        <v>1321</v>
      </c>
      <c r="H63" s="55">
        <v>1359</v>
      </c>
      <c r="I63" s="55">
        <v>411</v>
      </c>
      <c r="J63" s="55">
        <v>381</v>
      </c>
      <c r="K63" s="55">
        <v>347</v>
      </c>
      <c r="L63" s="55">
        <v>294</v>
      </c>
      <c r="M63" s="55">
        <v>295</v>
      </c>
      <c r="N63" s="55">
        <v>260</v>
      </c>
      <c r="O63" s="55">
        <v>287</v>
      </c>
      <c r="P63" s="55">
        <v>259</v>
      </c>
      <c r="Q63" s="55">
        <v>345</v>
      </c>
      <c r="R63" s="55">
        <v>317</v>
      </c>
      <c r="S63" s="56">
        <v>217</v>
      </c>
    </row>
    <row r="64" spans="1:19" ht="14.25" thickBot="1">
      <c r="A64" s="54" t="s">
        <v>39</v>
      </c>
      <c r="B64" s="55">
        <v>890</v>
      </c>
      <c r="C64" s="55">
        <v>977</v>
      </c>
      <c r="D64" s="55">
        <v>1041</v>
      </c>
      <c r="E64" s="55">
        <v>1099</v>
      </c>
      <c r="F64" s="55">
        <v>1086</v>
      </c>
      <c r="G64" s="55">
        <v>1170</v>
      </c>
      <c r="H64" s="55">
        <v>1261</v>
      </c>
      <c r="I64" s="55">
        <v>1056</v>
      </c>
      <c r="J64" s="55">
        <v>979</v>
      </c>
      <c r="K64" s="55">
        <v>911</v>
      </c>
      <c r="L64" s="55">
        <v>847</v>
      </c>
      <c r="M64" s="55">
        <v>891</v>
      </c>
      <c r="N64" s="55">
        <v>866</v>
      </c>
      <c r="O64" s="55">
        <v>840</v>
      </c>
      <c r="P64" s="55">
        <v>796</v>
      </c>
      <c r="Q64" s="55">
        <v>769</v>
      </c>
      <c r="R64" s="55">
        <v>730</v>
      </c>
      <c r="S64" s="56">
        <v>611</v>
      </c>
    </row>
    <row r="65" spans="1:19" ht="14.25" thickBot="1">
      <c r="A65" s="54" t="s">
        <v>40</v>
      </c>
      <c r="B65" s="55">
        <v>908</v>
      </c>
      <c r="C65" s="55">
        <v>970</v>
      </c>
      <c r="D65" s="55">
        <v>907</v>
      </c>
      <c r="E65" s="55">
        <v>816</v>
      </c>
      <c r="F65" s="55">
        <v>789</v>
      </c>
      <c r="G65" s="55">
        <v>744</v>
      </c>
      <c r="H65" s="55">
        <v>694</v>
      </c>
      <c r="I65" s="55">
        <v>626</v>
      </c>
      <c r="J65" s="55">
        <v>606</v>
      </c>
      <c r="K65" s="55">
        <v>562</v>
      </c>
      <c r="L65" s="55">
        <v>527</v>
      </c>
      <c r="M65" s="55">
        <v>564</v>
      </c>
      <c r="N65" s="55">
        <v>528</v>
      </c>
      <c r="O65" s="55">
        <v>590</v>
      </c>
      <c r="P65" s="55">
        <v>575</v>
      </c>
      <c r="Q65" s="55">
        <v>537</v>
      </c>
      <c r="R65" s="55">
        <v>546</v>
      </c>
      <c r="S65" s="56">
        <v>575</v>
      </c>
    </row>
    <row r="66" spans="1:19" ht="14.25" thickBot="1">
      <c r="A66" s="54" t="s">
        <v>41</v>
      </c>
      <c r="B66" s="55">
        <v>0</v>
      </c>
      <c r="C66" s="55">
        <v>0</v>
      </c>
      <c r="D66" s="55">
        <v>0</v>
      </c>
      <c r="E66" s="55">
        <v>0</v>
      </c>
      <c r="F66" s="55">
        <v>0</v>
      </c>
      <c r="G66" s="55">
        <v>2849</v>
      </c>
      <c r="H66" s="55">
        <v>2303</v>
      </c>
      <c r="I66" s="55">
        <v>1842</v>
      </c>
      <c r="J66" s="55">
        <v>1663</v>
      </c>
      <c r="K66" s="55">
        <v>1373</v>
      </c>
      <c r="L66" s="55">
        <v>1374</v>
      </c>
      <c r="M66" s="55">
        <v>1352</v>
      </c>
      <c r="N66" s="55">
        <v>1297</v>
      </c>
      <c r="O66" s="55">
        <v>1344</v>
      </c>
      <c r="P66" s="55">
        <v>1297</v>
      </c>
      <c r="Q66" s="55">
        <v>1212</v>
      </c>
      <c r="R66" s="55">
        <v>1113</v>
      </c>
      <c r="S66" s="56">
        <v>1107</v>
      </c>
    </row>
    <row r="67" spans="1:19" ht="14.25" thickBot="1">
      <c r="A67" s="54" t="s">
        <v>42</v>
      </c>
      <c r="B67" s="55">
        <v>1233</v>
      </c>
      <c r="C67" s="55">
        <v>1085</v>
      </c>
      <c r="D67" s="55">
        <v>593</v>
      </c>
      <c r="E67" s="55">
        <v>429</v>
      </c>
      <c r="F67" s="55">
        <v>382</v>
      </c>
      <c r="G67" s="55">
        <v>446</v>
      </c>
      <c r="H67" s="55">
        <v>486</v>
      </c>
      <c r="I67" s="55">
        <v>523</v>
      </c>
      <c r="J67" s="55">
        <v>458</v>
      </c>
      <c r="K67" s="55">
        <v>458</v>
      </c>
      <c r="L67" s="55">
        <v>382</v>
      </c>
      <c r="M67" s="55">
        <v>375</v>
      </c>
      <c r="N67" s="55">
        <v>402</v>
      </c>
      <c r="O67" s="55">
        <v>365</v>
      </c>
      <c r="P67" s="55">
        <v>409</v>
      </c>
      <c r="Q67" s="55">
        <v>428</v>
      </c>
      <c r="R67" s="55">
        <v>423</v>
      </c>
      <c r="S67" s="56">
        <v>434</v>
      </c>
    </row>
    <row r="68" spans="1:19" ht="14.25" thickBot="1">
      <c r="A68" s="54" t="s">
        <v>43</v>
      </c>
      <c r="B68" s="55"/>
      <c r="C68" s="55"/>
      <c r="D68" s="55"/>
      <c r="E68" s="55"/>
      <c r="F68" s="55"/>
      <c r="G68" s="55"/>
      <c r="H68" s="55"/>
      <c r="I68" s="55"/>
      <c r="J68" s="55"/>
      <c r="K68" s="55"/>
      <c r="L68" s="55"/>
      <c r="M68" s="55"/>
      <c r="N68" s="55"/>
      <c r="O68" s="55"/>
      <c r="P68" s="55"/>
      <c r="Q68" s="55"/>
      <c r="R68" s="55"/>
      <c r="S68" s="56"/>
    </row>
    <row r="69" spans="1:19" ht="14.25" thickBot="1">
      <c r="A69" s="54" t="s">
        <v>44</v>
      </c>
      <c r="B69" s="55"/>
      <c r="C69" s="55"/>
      <c r="D69" s="55"/>
      <c r="E69" s="55"/>
      <c r="F69" s="55"/>
      <c r="G69" s="55"/>
      <c r="H69" s="55"/>
      <c r="I69" s="55"/>
      <c r="J69" s="55"/>
      <c r="K69" s="55"/>
      <c r="L69" s="55"/>
      <c r="M69" s="55"/>
      <c r="N69" s="55"/>
      <c r="O69" s="55"/>
      <c r="P69" s="55"/>
      <c r="Q69" s="55"/>
      <c r="R69" s="55"/>
      <c r="S69" s="56"/>
    </row>
    <row r="70" spans="1:19" ht="14.25" thickBot="1">
      <c r="A70" s="54" t="s">
        <v>45</v>
      </c>
      <c r="B70" s="55"/>
      <c r="C70" s="55"/>
      <c r="D70" s="55"/>
      <c r="E70" s="55"/>
      <c r="F70" s="55"/>
      <c r="G70" s="55"/>
      <c r="H70" s="55"/>
      <c r="I70" s="55"/>
      <c r="J70" s="55"/>
      <c r="K70" s="55"/>
      <c r="L70" s="55"/>
      <c r="M70" s="55"/>
      <c r="N70" s="55"/>
      <c r="O70" s="55"/>
      <c r="P70" s="55"/>
      <c r="Q70" s="55"/>
      <c r="R70" s="55"/>
      <c r="S70" s="56"/>
    </row>
    <row r="71" spans="1:19" ht="14.25" thickBot="1">
      <c r="A71" s="54" t="s">
        <v>46</v>
      </c>
      <c r="B71" s="55"/>
      <c r="C71" s="55"/>
      <c r="D71" s="55"/>
      <c r="E71" s="55"/>
      <c r="F71" s="55"/>
      <c r="G71" s="55"/>
      <c r="H71" s="55"/>
      <c r="I71" s="55"/>
      <c r="J71" s="55"/>
      <c r="K71" s="55"/>
      <c r="L71" s="55"/>
      <c r="M71" s="55"/>
      <c r="N71" s="55"/>
      <c r="O71" s="55"/>
      <c r="P71" s="55"/>
      <c r="Q71" s="55"/>
      <c r="R71" s="55"/>
      <c r="S71" s="56"/>
    </row>
    <row r="72" spans="1:19" ht="14.25" thickBot="1">
      <c r="A72" s="54" t="s">
        <v>47</v>
      </c>
      <c r="B72" s="55"/>
      <c r="C72" s="55"/>
      <c r="D72" s="55"/>
      <c r="E72" s="55"/>
      <c r="F72" s="55"/>
      <c r="G72" s="55"/>
      <c r="H72" s="55"/>
      <c r="I72" s="55"/>
      <c r="J72" s="55"/>
      <c r="K72" s="55"/>
      <c r="L72" s="55"/>
      <c r="M72" s="55"/>
      <c r="N72" s="55"/>
      <c r="O72" s="55"/>
      <c r="P72" s="55"/>
      <c r="Q72" s="55"/>
      <c r="R72" s="55"/>
      <c r="S72" s="56"/>
    </row>
    <row r="73" spans="1:19" ht="14.25" thickBot="1">
      <c r="A73" s="54" t="s">
        <v>48</v>
      </c>
      <c r="B73" s="55"/>
      <c r="C73" s="55"/>
      <c r="D73" s="55"/>
      <c r="E73" s="55"/>
      <c r="F73" s="55"/>
      <c r="G73" s="55"/>
      <c r="H73" s="55"/>
      <c r="I73" s="55"/>
      <c r="J73" s="55"/>
      <c r="K73" s="55"/>
      <c r="L73" s="55"/>
      <c r="M73" s="55"/>
      <c r="N73" s="55"/>
      <c r="O73" s="55"/>
      <c r="P73" s="55"/>
      <c r="Q73" s="55"/>
      <c r="R73" s="55"/>
      <c r="S73" s="56"/>
    </row>
    <row r="74" spans="1:19" ht="14.25" thickBot="1">
      <c r="A74" s="54" t="s">
        <v>49</v>
      </c>
      <c r="B74" s="55">
        <v>1840</v>
      </c>
      <c r="C74" s="55">
        <v>1796</v>
      </c>
      <c r="D74" s="55">
        <v>1374</v>
      </c>
      <c r="E74" s="55">
        <v>989</v>
      </c>
      <c r="F74" s="55">
        <v>769</v>
      </c>
      <c r="G74" s="55">
        <v>724</v>
      </c>
      <c r="H74" s="55">
        <v>762</v>
      </c>
      <c r="I74" s="55">
        <v>692</v>
      </c>
      <c r="J74" s="55">
        <v>672</v>
      </c>
      <c r="K74" s="55">
        <v>535</v>
      </c>
      <c r="L74" s="55">
        <v>476</v>
      </c>
      <c r="M74" s="55">
        <v>475</v>
      </c>
      <c r="N74" s="55">
        <v>437</v>
      </c>
      <c r="O74" s="55">
        <v>439</v>
      </c>
      <c r="P74" s="55">
        <v>389</v>
      </c>
      <c r="Q74" s="55">
        <v>393</v>
      </c>
      <c r="R74" s="55">
        <v>320</v>
      </c>
      <c r="S74" s="56">
        <v>301</v>
      </c>
    </row>
    <row r="75" spans="1:19" ht="14.25" thickBot="1">
      <c r="A75" s="54" t="s">
        <v>50</v>
      </c>
      <c r="B75" s="55">
        <v>1485</v>
      </c>
      <c r="C75" s="55">
        <v>1597</v>
      </c>
      <c r="D75" s="55">
        <v>1201</v>
      </c>
      <c r="E75" s="55">
        <v>913</v>
      </c>
      <c r="F75" s="55">
        <v>973</v>
      </c>
      <c r="G75" s="55">
        <v>933</v>
      </c>
      <c r="H75" s="55">
        <v>966</v>
      </c>
      <c r="I75" s="55">
        <v>885</v>
      </c>
      <c r="J75" s="55">
        <v>788</v>
      </c>
      <c r="K75" s="55">
        <v>679</v>
      </c>
      <c r="L75" s="55">
        <v>604</v>
      </c>
      <c r="M75" s="55">
        <v>587</v>
      </c>
      <c r="N75" s="55">
        <v>599</v>
      </c>
      <c r="O75" s="55">
        <v>581</v>
      </c>
      <c r="P75" s="55">
        <v>480</v>
      </c>
      <c r="Q75" s="55">
        <v>482</v>
      </c>
      <c r="R75" s="55">
        <v>491</v>
      </c>
      <c r="S75" s="56">
        <v>513</v>
      </c>
    </row>
    <row r="76" spans="1:19" ht="14.25" thickBot="1">
      <c r="A76" s="54" t="s">
        <v>51</v>
      </c>
      <c r="B76" s="55"/>
      <c r="C76" s="55"/>
      <c r="D76" s="55"/>
      <c r="E76" s="55"/>
      <c r="F76" s="55"/>
      <c r="G76" s="55"/>
      <c r="H76" s="55"/>
      <c r="I76" s="55"/>
      <c r="J76" s="55"/>
      <c r="K76" s="55"/>
      <c r="L76" s="55"/>
      <c r="M76" s="55"/>
      <c r="N76" s="55"/>
      <c r="O76" s="55"/>
      <c r="P76" s="55"/>
      <c r="Q76" s="55"/>
      <c r="R76" s="55"/>
      <c r="S76" s="56"/>
    </row>
    <row r="77" spans="1:19" ht="14.25" thickBot="1">
      <c r="A77" s="54" t="s">
        <v>52</v>
      </c>
      <c r="B77" s="55">
        <v>820</v>
      </c>
      <c r="C77" s="55">
        <v>825</v>
      </c>
      <c r="D77" s="55">
        <v>670</v>
      </c>
      <c r="E77" s="55">
        <v>635</v>
      </c>
      <c r="F77" s="55">
        <v>556</v>
      </c>
      <c r="G77" s="55">
        <v>597</v>
      </c>
      <c r="H77" s="55">
        <v>602</v>
      </c>
      <c r="I77" s="55">
        <v>535</v>
      </c>
      <c r="J77" s="55">
        <v>440</v>
      </c>
      <c r="K77" s="55">
        <v>437</v>
      </c>
      <c r="L77" s="55">
        <v>421</v>
      </c>
      <c r="M77" s="55">
        <v>477</v>
      </c>
      <c r="N77" s="55">
        <v>461</v>
      </c>
      <c r="O77" s="55">
        <v>470</v>
      </c>
      <c r="P77" s="55">
        <v>518</v>
      </c>
      <c r="Q77" s="55">
        <v>513</v>
      </c>
      <c r="R77" s="55">
        <v>488</v>
      </c>
      <c r="S77" s="56">
        <v>439</v>
      </c>
    </row>
    <row r="78" spans="1:19" ht="14.25" thickBot="1">
      <c r="A78" s="54" t="s">
        <v>53</v>
      </c>
      <c r="B78" s="55"/>
      <c r="C78" s="55"/>
      <c r="D78" s="55"/>
      <c r="E78" s="55"/>
      <c r="F78" s="55"/>
      <c r="G78" s="55"/>
      <c r="H78" s="55"/>
      <c r="I78" s="55"/>
      <c r="J78" s="55"/>
      <c r="K78" s="55"/>
      <c r="L78" s="55"/>
      <c r="M78" s="55"/>
      <c r="N78" s="55"/>
      <c r="O78" s="55"/>
      <c r="P78" s="55"/>
      <c r="Q78" s="55"/>
      <c r="R78" s="55"/>
      <c r="S78" s="56"/>
    </row>
    <row r="79" spans="1:19" ht="14.25" thickBot="1">
      <c r="A79" s="54" t="s">
        <v>54</v>
      </c>
      <c r="B79" s="55">
        <v>145</v>
      </c>
      <c r="C79" s="55">
        <v>145</v>
      </c>
      <c r="D79" s="55">
        <v>145</v>
      </c>
      <c r="E79" s="55">
        <v>145</v>
      </c>
      <c r="F79" s="55">
        <v>145</v>
      </c>
      <c r="G79" s="55">
        <v>145</v>
      </c>
      <c r="H79" s="55">
        <v>145</v>
      </c>
      <c r="I79" s="55">
        <v>145</v>
      </c>
      <c r="J79" s="55">
        <v>145</v>
      </c>
      <c r="K79" s="55">
        <v>161</v>
      </c>
      <c r="L79" s="55">
        <v>164</v>
      </c>
      <c r="M79" s="55">
        <v>165</v>
      </c>
      <c r="N79" s="55">
        <v>168</v>
      </c>
      <c r="O79" s="55">
        <v>112</v>
      </c>
      <c r="P79" s="55">
        <v>122</v>
      </c>
      <c r="Q79" s="55">
        <v>376</v>
      </c>
      <c r="R79" s="55">
        <v>341</v>
      </c>
      <c r="S79" s="56">
        <v>360</v>
      </c>
    </row>
    <row r="80" spans="1:19" ht="14.25" thickBot="1">
      <c r="A80" s="54" t="s">
        <v>55</v>
      </c>
      <c r="B80" s="55">
        <v>268</v>
      </c>
      <c r="C80" s="55">
        <v>303</v>
      </c>
      <c r="D80" s="55">
        <v>303</v>
      </c>
      <c r="E80" s="55">
        <v>357</v>
      </c>
      <c r="F80" s="55">
        <v>314</v>
      </c>
      <c r="G80" s="55">
        <v>387</v>
      </c>
      <c r="H80" s="55">
        <v>391</v>
      </c>
      <c r="I80" s="55">
        <v>338</v>
      </c>
      <c r="J80" s="55">
        <v>334</v>
      </c>
      <c r="K80" s="55">
        <v>372</v>
      </c>
      <c r="L80" s="55">
        <v>460</v>
      </c>
      <c r="M80" s="55">
        <v>475</v>
      </c>
      <c r="N80" s="55">
        <v>453</v>
      </c>
      <c r="O80" s="55">
        <v>480</v>
      </c>
      <c r="P80" s="55">
        <v>445</v>
      </c>
      <c r="Q80" s="55">
        <v>524</v>
      </c>
      <c r="R80" s="55">
        <v>510</v>
      </c>
      <c r="S80" s="56">
        <v>459</v>
      </c>
    </row>
    <row r="81" spans="1:19" ht="14.25" thickBot="1">
      <c r="A81" s="54" t="s">
        <v>56</v>
      </c>
      <c r="B81" s="55">
        <v>7534</v>
      </c>
      <c r="C81" s="55">
        <v>7708</v>
      </c>
      <c r="D81" s="55">
        <v>6862</v>
      </c>
      <c r="E81" s="55">
        <v>4931</v>
      </c>
      <c r="F81" s="55">
        <v>4329</v>
      </c>
      <c r="G81" s="55">
        <v>4690</v>
      </c>
      <c r="H81" s="55">
        <v>5329</v>
      </c>
      <c r="I81" s="55">
        <v>4768</v>
      </c>
      <c r="J81" s="55">
        <v>4236</v>
      </c>
      <c r="K81" s="55">
        <v>3887</v>
      </c>
      <c r="L81" s="55">
        <v>3437</v>
      </c>
      <c r="M81" s="55">
        <v>3845</v>
      </c>
      <c r="N81" s="55">
        <v>3484</v>
      </c>
      <c r="O81" s="55">
        <v>3411</v>
      </c>
      <c r="P81" s="55">
        <v>3024</v>
      </c>
      <c r="Q81" s="55">
        <v>2884</v>
      </c>
      <c r="R81" s="55">
        <v>2874</v>
      </c>
      <c r="S81" s="56">
        <v>2669</v>
      </c>
    </row>
    <row r="82" spans="1:19" ht="14.25" thickBot="1">
      <c r="A82" s="54" t="s">
        <v>57</v>
      </c>
      <c r="B82" s="55"/>
      <c r="C82" s="55"/>
      <c r="D82" s="55"/>
      <c r="E82" s="55"/>
      <c r="F82" s="55"/>
      <c r="G82" s="55"/>
      <c r="H82" s="55"/>
      <c r="I82" s="55"/>
      <c r="J82" s="55"/>
      <c r="K82" s="55"/>
      <c r="L82" s="55"/>
      <c r="M82" s="55"/>
      <c r="N82" s="55"/>
      <c r="O82" s="55"/>
      <c r="P82" s="55"/>
      <c r="Q82" s="55"/>
      <c r="R82" s="55"/>
      <c r="S82" s="56"/>
    </row>
    <row r="83" spans="1:19" ht="14.25" thickBot="1">
      <c r="A83" s="54" t="s">
        <v>58</v>
      </c>
      <c r="B83" s="55">
        <v>0</v>
      </c>
      <c r="C83" s="55">
        <v>0</v>
      </c>
      <c r="D83" s="55">
        <v>1568</v>
      </c>
      <c r="E83" s="55">
        <v>1643</v>
      </c>
      <c r="F83" s="55">
        <v>1313</v>
      </c>
      <c r="G83" s="55">
        <v>1465</v>
      </c>
      <c r="H83" s="55">
        <v>1949</v>
      </c>
      <c r="I83" s="55">
        <v>1834</v>
      </c>
      <c r="J83" s="55">
        <v>2139</v>
      </c>
      <c r="K83" s="55">
        <v>1690</v>
      </c>
      <c r="L83" s="55">
        <v>1492</v>
      </c>
      <c r="M83" s="55">
        <v>1294</v>
      </c>
      <c r="N83" s="55">
        <v>1078</v>
      </c>
      <c r="O83" s="55">
        <v>941</v>
      </c>
      <c r="P83" s="55">
        <v>854</v>
      </c>
      <c r="Q83" s="55">
        <v>657</v>
      </c>
      <c r="R83" s="55">
        <v>568</v>
      </c>
      <c r="S83" s="56">
        <v>484</v>
      </c>
    </row>
    <row r="84" spans="1:19" ht="14.25" thickBot="1">
      <c r="A84" s="54" t="s">
        <v>59</v>
      </c>
      <c r="B84" s="55">
        <v>48</v>
      </c>
      <c r="C84" s="55">
        <v>48</v>
      </c>
      <c r="D84" s="55">
        <v>49</v>
      </c>
      <c r="E84" s="55">
        <v>51</v>
      </c>
      <c r="F84" s="55">
        <v>62</v>
      </c>
      <c r="G84" s="55">
        <v>65</v>
      </c>
      <c r="H84" s="55">
        <v>75</v>
      </c>
      <c r="I84" s="55">
        <v>71</v>
      </c>
      <c r="J84" s="55">
        <v>49</v>
      </c>
      <c r="K84" s="55">
        <v>50</v>
      </c>
      <c r="L84" s="55">
        <v>71</v>
      </c>
      <c r="M84" s="55">
        <v>71</v>
      </c>
      <c r="N84" s="55">
        <v>65</v>
      </c>
      <c r="O84" s="55">
        <v>72</v>
      </c>
      <c r="P84" s="55">
        <v>71</v>
      </c>
      <c r="Q84" s="55">
        <v>72</v>
      </c>
      <c r="R84" s="55">
        <v>63</v>
      </c>
      <c r="S84" s="56">
        <v>48</v>
      </c>
    </row>
    <row r="85" spans="1:19" ht="14.25" thickBot="1">
      <c r="A85" s="54" t="s">
        <v>60</v>
      </c>
      <c r="B85" s="55">
        <v>197</v>
      </c>
      <c r="C85" s="55">
        <v>199</v>
      </c>
      <c r="D85" s="55">
        <v>213</v>
      </c>
      <c r="E85" s="55">
        <v>351</v>
      </c>
      <c r="F85" s="55">
        <v>372</v>
      </c>
      <c r="G85" s="55">
        <v>456</v>
      </c>
      <c r="H85" s="55">
        <v>509</v>
      </c>
      <c r="I85" s="55">
        <v>449</v>
      </c>
      <c r="J85" s="55">
        <v>493</v>
      </c>
      <c r="K85" s="55">
        <v>517</v>
      </c>
      <c r="L85" s="55">
        <v>498</v>
      </c>
      <c r="M85" s="55">
        <v>609</v>
      </c>
      <c r="N85" s="55">
        <v>577</v>
      </c>
      <c r="O85" s="55">
        <v>604</v>
      </c>
      <c r="P85" s="55">
        <v>621</v>
      </c>
      <c r="Q85" s="55">
        <v>630</v>
      </c>
      <c r="R85" s="55">
        <v>543</v>
      </c>
      <c r="S85" s="56">
        <v>473</v>
      </c>
    </row>
    <row r="86" spans="1:19" ht="14.25" thickBot="1">
      <c r="A86" s="54" t="s">
        <v>61</v>
      </c>
      <c r="B86" s="55">
        <v>604</v>
      </c>
      <c r="C86" s="55">
        <v>617</v>
      </c>
      <c r="D86" s="55">
        <v>615</v>
      </c>
      <c r="E86" s="55">
        <v>620</v>
      </c>
      <c r="F86" s="55">
        <v>598</v>
      </c>
      <c r="G86" s="55">
        <v>568</v>
      </c>
      <c r="H86" s="55">
        <v>687</v>
      </c>
      <c r="I86" s="55">
        <v>596</v>
      </c>
      <c r="J86" s="55">
        <v>617</v>
      </c>
      <c r="K86" s="55">
        <v>711</v>
      </c>
      <c r="L86" s="55">
        <v>731</v>
      </c>
      <c r="M86" s="55">
        <v>741</v>
      </c>
      <c r="N86" s="55">
        <v>735</v>
      </c>
      <c r="O86" s="55">
        <v>906</v>
      </c>
      <c r="P86" s="55">
        <v>984</v>
      </c>
      <c r="Q86" s="55">
        <v>989</v>
      </c>
      <c r="R86" s="55">
        <v>1111</v>
      </c>
      <c r="S86" s="56">
        <v>1170</v>
      </c>
    </row>
    <row r="87" spans="1:19" ht="14.25" thickBot="1">
      <c r="A87" s="54" t="s">
        <v>62</v>
      </c>
      <c r="B87" s="55">
        <v>988</v>
      </c>
      <c r="C87" s="55">
        <v>1030</v>
      </c>
      <c r="D87" s="55">
        <v>985</v>
      </c>
      <c r="E87" s="55">
        <v>2382</v>
      </c>
      <c r="F87" s="55">
        <v>2296</v>
      </c>
      <c r="G87" s="55">
        <v>2254</v>
      </c>
      <c r="H87" s="55">
        <v>2141</v>
      </c>
      <c r="I87" s="55">
        <v>1727</v>
      </c>
      <c r="J87" s="55">
        <v>1732</v>
      </c>
      <c r="K87" s="55">
        <v>1968</v>
      </c>
      <c r="L87" s="55">
        <v>1874</v>
      </c>
      <c r="M87" s="55">
        <v>1918</v>
      </c>
      <c r="N87" s="55">
        <v>1779</v>
      </c>
      <c r="O87" s="55">
        <v>1730</v>
      </c>
      <c r="P87" s="55">
        <v>1540</v>
      </c>
      <c r="Q87" s="55">
        <v>1636</v>
      </c>
      <c r="R87" s="55">
        <v>1669</v>
      </c>
      <c r="S87" s="56">
        <v>1589</v>
      </c>
    </row>
    <row r="88" spans="1:19" ht="14.25" thickBot="1">
      <c r="A88" s="54" t="s">
        <v>63</v>
      </c>
      <c r="B88" s="55">
        <v>0</v>
      </c>
      <c r="C88" s="55">
        <v>0</v>
      </c>
      <c r="D88" s="55">
        <v>0</v>
      </c>
      <c r="E88" s="55">
        <v>0</v>
      </c>
      <c r="F88" s="55">
        <v>0</v>
      </c>
      <c r="G88" s="55">
        <v>0</v>
      </c>
      <c r="H88" s="55">
        <v>0</v>
      </c>
      <c r="I88" s="55">
        <v>0</v>
      </c>
      <c r="J88" s="55">
        <v>0</v>
      </c>
      <c r="K88" s="55">
        <v>2498</v>
      </c>
      <c r="L88" s="55">
        <v>2439</v>
      </c>
      <c r="M88" s="55">
        <v>2278</v>
      </c>
      <c r="N88" s="55">
        <v>2090</v>
      </c>
      <c r="O88" s="55">
        <v>1813</v>
      </c>
      <c r="P88" s="55">
        <v>1274</v>
      </c>
      <c r="Q88" s="55">
        <v>1366</v>
      </c>
      <c r="R88" s="55">
        <v>1305</v>
      </c>
      <c r="S88" s="56">
        <v>1190</v>
      </c>
    </row>
    <row r="89" spans="1:19" ht="14.25" thickBot="1">
      <c r="A89" s="54" t="s">
        <v>64</v>
      </c>
      <c r="B89" s="55">
        <v>63</v>
      </c>
      <c r="C89" s="55">
        <v>47</v>
      </c>
      <c r="D89" s="55">
        <v>50</v>
      </c>
      <c r="E89" s="55">
        <v>32</v>
      </c>
      <c r="F89" s="55">
        <v>37</v>
      </c>
      <c r="G89" s="55">
        <v>63</v>
      </c>
      <c r="H89" s="55">
        <v>65</v>
      </c>
      <c r="I89" s="55">
        <v>63</v>
      </c>
      <c r="J89" s="55">
        <v>49</v>
      </c>
      <c r="K89" s="55">
        <v>72</v>
      </c>
      <c r="L89" s="55">
        <v>65</v>
      </c>
      <c r="M89" s="55">
        <v>80</v>
      </c>
      <c r="N89" s="55">
        <v>76</v>
      </c>
      <c r="O89" s="55">
        <v>83</v>
      </c>
      <c r="P89" s="55">
        <v>79</v>
      </c>
      <c r="Q89" s="55">
        <v>83</v>
      </c>
      <c r="R89" s="55">
        <v>71</v>
      </c>
      <c r="S89" s="56">
        <v>71</v>
      </c>
    </row>
    <row r="90" spans="1:19" ht="14.25" thickBot="1">
      <c r="A90" s="54" t="s">
        <v>65</v>
      </c>
      <c r="B90" s="55"/>
      <c r="C90" s="55"/>
      <c r="D90" s="55"/>
      <c r="E90" s="55"/>
      <c r="F90" s="55"/>
      <c r="G90" s="55"/>
      <c r="H90" s="55"/>
      <c r="I90" s="55"/>
      <c r="J90" s="55"/>
      <c r="K90" s="55"/>
      <c r="L90" s="55"/>
      <c r="M90" s="55"/>
      <c r="N90" s="55"/>
      <c r="O90" s="55"/>
      <c r="P90" s="55"/>
      <c r="Q90" s="55"/>
      <c r="R90" s="55"/>
      <c r="S90" s="56"/>
    </row>
    <row r="91" spans="1:19" ht="14.25" thickBot="1">
      <c r="A91" s="54" t="s">
        <v>66</v>
      </c>
      <c r="B91" s="55">
        <v>25</v>
      </c>
      <c r="C91" s="55">
        <v>24</v>
      </c>
      <c r="D91" s="55">
        <v>25</v>
      </c>
      <c r="E91" s="55">
        <v>26</v>
      </c>
      <c r="F91" s="55">
        <v>26</v>
      </c>
      <c r="G91" s="55">
        <v>22</v>
      </c>
      <c r="H91" s="55">
        <v>22</v>
      </c>
      <c r="I91" s="55">
        <v>23</v>
      </c>
      <c r="J91" s="55">
        <v>23</v>
      </c>
      <c r="K91" s="55">
        <v>30</v>
      </c>
      <c r="L91" s="55">
        <v>26</v>
      </c>
      <c r="M91" s="55">
        <v>25</v>
      </c>
      <c r="N91" s="55">
        <v>28</v>
      </c>
      <c r="O91" s="55">
        <v>28</v>
      </c>
      <c r="P91" s="55">
        <v>27</v>
      </c>
      <c r="Q91" s="55">
        <v>29</v>
      </c>
      <c r="R91" s="55">
        <v>30</v>
      </c>
      <c r="S91" s="62">
        <v>30</v>
      </c>
    </row>
    <row r="92" spans="1:19" ht="14.25" thickBot="1">
      <c r="A92" s="54" t="s">
        <v>68</v>
      </c>
      <c r="B92" s="55">
        <v>84</v>
      </c>
      <c r="C92" s="55">
        <v>96</v>
      </c>
      <c r="D92" s="55">
        <v>96</v>
      </c>
      <c r="E92" s="55">
        <v>96</v>
      </c>
      <c r="F92" s="55">
        <v>96</v>
      </c>
      <c r="G92" s="55">
        <v>98</v>
      </c>
      <c r="H92" s="55">
        <v>109</v>
      </c>
      <c r="I92" s="55">
        <v>107</v>
      </c>
      <c r="J92" s="55">
        <v>116</v>
      </c>
      <c r="K92" s="55">
        <v>126</v>
      </c>
      <c r="L92" s="55">
        <v>121</v>
      </c>
      <c r="M92" s="55">
        <v>152</v>
      </c>
      <c r="N92" s="55">
        <v>158</v>
      </c>
      <c r="O92" s="55">
        <v>168</v>
      </c>
      <c r="P92" s="55">
        <v>143</v>
      </c>
      <c r="Q92" s="55">
        <v>162</v>
      </c>
      <c r="R92" s="55">
        <v>201</v>
      </c>
      <c r="S92" s="56">
        <v>235</v>
      </c>
    </row>
    <row r="93" spans="1:19" ht="14.25" thickBot="1">
      <c r="A93" s="54" t="s">
        <v>69</v>
      </c>
      <c r="B93" s="55">
        <v>55</v>
      </c>
      <c r="C93" s="55">
        <v>85</v>
      </c>
      <c r="D93" s="55">
        <v>66</v>
      </c>
      <c r="E93" s="55">
        <v>40</v>
      </c>
      <c r="F93" s="55">
        <v>59</v>
      </c>
      <c r="G93" s="55">
        <v>78</v>
      </c>
      <c r="H93" s="55">
        <v>63</v>
      </c>
      <c r="I93" s="55">
        <v>92</v>
      </c>
      <c r="J93" s="55">
        <v>102</v>
      </c>
      <c r="K93" s="55">
        <v>103</v>
      </c>
      <c r="L93" s="55">
        <v>96</v>
      </c>
      <c r="M93" s="55">
        <v>105</v>
      </c>
      <c r="N93" s="55">
        <v>105</v>
      </c>
      <c r="O93" s="55">
        <v>112</v>
      </c>
      <c r="P93" s="55">
        <v>124</v>
      </c>
      <c r="Q93" s="55">
        <v>128</v>
      </c>
      <c r="R93" s="55">
        <v>107</v>
      </c>
      <c r="S93" s="56">
        <v>102</v>
      </c>
    </row>
    <row r="94" spans="1:19" ht="14.25" thickBot="1">
      <c r="A94" s="54" t="s">
        <v>70</v>
      </c>
      <c r="B94" s="55">
        <v>1025</v>
      </c>
      <c r="C94" s="55">
        <v>1074</v>
      </c>
      <c r="D94" s="55">
        <v>1069</v>
      </c>
      <c r="E94" s="55">
        <v>1128</v>
      </c>
      <c r="F94" s="55">
        <v>1061</v>
      </c>
      <c r="G94" s="55">
        <v>3954</v>
      </c>
      <c r="H94" s="55">
        <v>3534</v>
      </c>
      <c r="I94" s="55">
        <v>2930</v>
      </c>
      <c r="J94" s="55">
        <v>2828</v>
      </c>
      <c r="K94" s="55">
        <v>2651</v>
      </c>
      <c r="L94" s="55">
        <v>2765</v>
      </c>
      <c r="M94" s="55">
        <v>2769</v>
      </c>
      <c r="N94" s="55">
        <v>2670</v>
      </c>
      <c r="O94" s="55">
        <v>2847</v>
      </c>
      <c r="P94" s="55">
        <v>2850</v>
      </c>
      <c r="Q94" s="55">
        <v>3107</v>
      </c>
      <c r="R94" s="55">
        <v>3083</v>
      </c>
      <c r="S94" s="56">
        <v>3100</v>
      </c>
    </row>
    <row r="95" spans="1:19" ht="14.25" thickBot="1">
      <c r="A95" s="54" t="s">
        <v>71</v>
      </c>
      <c r="B95" s="55">
        <v>1073</v>
      </c>
      <c r="C95" s="55">
        <v>1122</v>
      </c>
      <c r="D95" s="55">
        <v>1119</v>
      </c>
      <c r="E95" s="55">
        <v>1179</v>
      </c>
      <c r="F95" s="55">
        <v>1123</v>
      </c>
      <c r="G95" s="55">
        <v>4019</v>
      </c>
      <c r="H95" s="55">
        <v>3610</v>
      </c>
      <c r="I95" s="55">
        <v>3001</v>
      </c>
      <c r="J95" s="55">
        <v>2877</v>
      </c>
      <c r="K95" s="55">
        <v>2701</v>
      </c>
      <c r="L95" s="55">
        <v>2835</v>
      </c>
      <c r="M95" s="55">
        <v>2839</v>
      </c>
      <c r="N95" s="55">
        <v>2735</v>
      </c>
      <c r="O95" s="55">
        <v>2919</v>
      </c>
      <c r="P95" s="55">
        <v>2921</v>
      </c>
      <c r="Q95" s="55">
        <v>3178</v>
      </c>
      <c r="R95" s="55">
        <v>3146</v>
      </c>
      <c r="S95" s="56">
        <v>3149</v>
      </c>
    </row>
    <row r="96" spans="1:19" ht="14.25" thickBot="1">
      <c r="A96" s="54" t="s">
        <v>72</v>
      </c>
      <c r="B96" s="55">
        <v>1270</v>
      </c>
      <c r="C96" s="55">
        <v>1321</v>
      </c>
      <c r="D96" s="55">
        <v>1331</v>
      </c>
      <c r="E96" s="55">
        <v>1530</v>
      </c>
      <c r="F96" s="55">
        <v>1495</v>
      </c>
      <c r="G96" s="55">
        <v>4475</v>
      </c>
      <c r="H96" s="55">
        <v>4118</v>
      </c>
      <c r="I96" s="55">
        <v>3450</v>
      </c>
      <c r="J96" s="55">
        <v>3369</v>
      </c>
      <c r="K96" s="55">
        <v>3217</v>
      </c>
      <c r="L96" s="55">
        <v>3333</v>
      </c>
      <c r="M96" s="55">
        <v>3448</v>
      </c>
      <c r="N96" s="55">
        <v>3312</v>
      </c>
      <c r="O96" s="55">
        <v>3523</v>
      </c>
      <c r="P96" s="55">
        <v>3542</v>
      </c>
      <c r="Q96" s="55">
        <v>3809</v>
      </c>
      <c r="R96" s="55">
        <v>3688</v>
      </c>
      <c r="S96" s="56">
        <v>3622</v>
      </c>
    </row>
    <row r="97" spans="1:19" ht="14.25" thickBot="1">
      <c r="A97" s="54" t="s">
        <v>73</v>
      </c>
      <c r="B97" s="55">
        <v>3029</v>
      </c>
      <c r="C97" s="55">
        <v>3194</v>
      </c>
      <c r="D97" s="55">
        <v>3083</v>
      </c>
      <c r="E97" s="55">
        <v>4447</v>
      </c>
      <c r="F97" s="55">
        <v>4268</v>
      </c>
      <c r="G97" s="55">
        <v>7072</v>
      </c>
      <c r="H97" s="55">
        <v>6500</v>
      </c>
      <c r="I97" s="55">
        <v>5413</v>
      </c>
      <c r="J97" s="55">
        <v>5305</v>
      </c>
      <c r="K97" s="55">
        <v>7835</v>
      </c>
      <c r="L97" s="55">
        <v>7752</v>
      </c>
      <c r="M97" s="55">
        <v>7704</v>
      </c>
      <c r="N97" s="55">
        <v>7253</v>
      </c>
      <c r="O97" s="55">
        <v>7175</v>
      </c>
      <c r="P97" s="55">
        <v>6410</v>
      </c>
      <c r="Q97" s="55">
        <v>6837</v>
      </c>
      <c r="R97" s="55">
        <v>6835</v>
      </c>
      <c r="S97" s="56" t="s">
        <v>67</v>
      </c>
    </row>
    <row r="98" spans="1:19" ht="14.25" thickBot="1">
      <c r="A98" s="57" t="s">
        <v>74</v>
      </c>
      <c r="B98" s="58">
        <v>14048</v>
      </c>
      <c r="C98" s="58">
        <v>14234</v>
      </c>
      <c r="D98" s="58">
        <v>12003</v>
      </c>
      <c r="E98" s="58">
        <v>9399</v>
      </c>
      <c r="F98" s="58">
        <v>8530</v>
      </c>
      <c r="G98" s="58">
        <v>9082</v>
      </c>
      <c r="H98" s="58">
        <v>9989</v>
      </c>
      <c r="I98" s="58">
        <v>8980</v>
      </c>
      <c r="J98" s="58">
        <v>8114</v>
      </c>
      <c r="K98" s="58">
        <v>7474</v>
      </c>
      <c r="L98" s="58">
        <v>6736</v>
      </c>
      <c r="M98" s="58">
        <v>7328</v>
      </c>
      <c r="N98" s="58">
        <v>6890</v>
      </c>
      <c r="O98" s="58">
        <v>6782</v>
      </c>
      <c r="P98" s="58">
        <v>6307</v>
      </c>
      <c r="Q98" s="58">
        <v>6171</v>
      </c>
      <c r="R98" s="58">
        <v>5932</v>
      </c>
      <c r="S98" s="59">
        <v>5488</v>
      </c>
    </row>
    <row r="99" spans="1:19" s="43" customFormat="1" ht="13.5" thickBot="1">
      <c r="A99" s="41" t="s">
        <v>131</v>
      </c>
      <c r="B99" s="42">
        <f>SUM(B62:B93)-B89</f>
        <v>19589</v>
      </c>
      <c r="C99" s="42">
        <f aca="true" t="shared" si="1" ref="C99:S99">SUM(C62:C93)-C89</f>
        <v>19663</v>
      </c>
      <c r="D99" s="42">
        <f t="shared" si="1"/>
        <v>18171</v>
      </c>
      <c r="E99" s="42">
        <f t="shared" si="1"/>
        <v>16974</v>
      </c>
      <c r="F99" s="42">
        <f t="shared" si="1"/>
        <v>15455</v>
      </c>
      <c r="G99" s="42">
        <f t="shared" si="1"/>
        <v>19016</v>
      </c>
      <c r="H99" s="42">
        <f t="shared" si="1"/>
        <v>19862</v>
      </c>
      <c r="I99" s="42">
        <f t="shared" si="1"/>
        <v>16728</v>
      </c>
      <c r="J99" s="42">
        <f t="shared" si="1"/>
        <v>16042</v>
      </c>
      <c r="K99" s="42">
        <f t="shared" si="1"/>
        <v>17447</v>
      </c>
      <c r="L99" s="42">
        <f t="shared" si="1"/>
        <v>16370</v>
      </c>
      <c r="M99" s="42">
        <f t="shared" si="1"/>
        <v>16731</v>
      </c>
      <c r="N99" s="42">
        <f t="shared" si="1"/>
        <v>15587</v>
      </c>
      <c r="O99" s="42">
        <f t="shared" si="1"/>
        <v>15298</v>
      </c>
      <c r="P99" s="42">
        <f t="shared" si="1"/>
        <v>13955</v>
      </c>
      <c r="Q99" s="42">
        <f t="shared" si="1"/>
        <v>14138</v>
      </c>
      <c r="R99" s="42">
        <f t="shared" si="1"/>
        <v>13757</v>
      </c>
      <c r="S99" s="42">
        <f t="shared" si="1"/>
        <v>13010</v>
      </c>
    </row>
    <row r="100" spans="1:5" ht="12.75">
      <c r="A100" s="71" t="s">
        <v>270</v>
      </c>
      <c r="B100" s="60" t="s">
        <v>271</v>
      </c>
      <c r="C100" s="60"/>
      <c r="D100" s="60"/>
      <c r="E100" s="60" t="s">
        <v>272</v>
      </c>
    </row>
    <row r="101" spans="1:5" ht="12.75">
      <c r="A101" s="72"/>
      <c r="B101" s="48" t="s">
        <v>273</v>
      </c>
      <c r="C101" s="48" t="s">
        <v>274</v>
      </c>
      <c r="D101" s="48" t="s">
        <v>275</v>
      </c>
      <c r="E101" s="48" t="s">
        <v>276</v>
      </c>
    </row>
    <row r="102" spans="1:5" ht="12.75">
      <c r="A102" s="72"/>
      <c r="B102" s="48" t="s">
        <v>277</v>
      </c>
      <c r="C102" s="48" t="s">
        <v>278</v>
      </c>
      <c r="D102" s="48" t="s">
        <v>279</v>
      </c>
      <c r="E102" s="48" t="s">
        <v>280</v>
      </c>
    </row>
    <row r="103" spans="1:5" ht="12.75">
      <c r="A103" s="72"/>
      <c r="B103" s="48" t="s">
        <v>281</v>
      </c>
      <c r="C103" s="48" t="s">
        <v>282</v>
      </c>
      <c r="D103" s="48" t="s">
        <v>283</v>
      </c>
      <c r="E103" s="48" t="s">
        <v>284</v>
      </c>
    </row>
    <row r="104" spans="1:5" ht="12.75">
      <c r="A104" s="72"/>
      <c r="B104" s="48" t="s">
        <v>285</v>
      </c>
      <c r="C104" s="48" t="s">
        <v>286</v>
      </c>
      <c r="D104" s="60"/>
      <c r="E104" s="50"/>
    </row>
  </sheetData>
  <mergeCells count="1">
    <mergeCell ref="A100:A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106"/>
  <sheetViews>
    <sheetView zoomScale="75" zoomScaleNormal="75" workbookViewId="0" topLeftCell="A67">
      <selection activeCell="A77" sqref="A77"/>
    </sheetView>
  </sheetViews>
  <sheetFormatPr defaultColWidth="9.140625" defaultRowHeight="12.75"/>
  <cols>
    <col min="1" max="1" width="16.421875" style="1" customWidth="1"/>
    <col min="2" max="2" width="66.28125" style="0" bestFit="1" customWidth="1"/>
    <col min="4" max="4" width="4.7109375" style="0" bestFit="1" customWidth="1"/>
    <col min="5" max="5" width="3.57421875" style="0" bestFit="1" customWidth="1"/>
    <col min="6" max="6" width="3.140625" style="0" bestFit="1" customWidth="1"/>
    <col min="7" max="7" width="37.421875" style="0" bestFit="1" customWidth="1"/>
    <col min="8" max="8" width="4.140625" style="0" bestFit="1" customWidth="1"/>
    <col min="9" max="9" width="3.8515625" style="0" bestFit="1" customWidth="1"/>
    <col min="10" max="10" width="16.421875" style="0" bestFit="1" customWidth="1"/>
    <col min="11" max="14" width="12.140625" style="0" bestFit="1" customWidth="1"/>
    <col min="15" max="28" width="12.00390625" style="0" bestFit="1" customWidth="1"/>
  </cols>
  <sheetData>
    <row r="1" ht="12.75">
      <c r="B1" t="s">
        <v>215</v>
      </c>
    </row>
    <row r="2" ht="12.75">
      <c r="B2" s="16" t="s">
        <v>5</v>
      </c>
    </row>
    <row r="3" spans="11:28" ht="12.75">
      <c r="K3">
        <v>1990</v>
      </c>
      <c r="L3">
        <v>1991</v>
      </c>
      <c r="M3">
        <v>1992</v>
      </c>
      <c r="N3">
        <v>1993</v>
      </c>
      <c r="O3">
        <v>1994</v>
      </c>
      <c r="P3">
        <v>1995</v>
      </c>
      <c r="Q3">
        <v>1996</v>
      </c>
      <c r="R3">
        <v>1997</v>
      </c>
      <c r="S3">
        <v>1998</v>
      </c>
      <c r="T3">
        <v>1999</v>
      </c>
      <c r="U3">
        <v>2000</v>
      </c>
      <c r="V3">
        <v>2001</v>
      </c>
      <c r="W3">
        <v>2002</v>
      </c>
      <c r="X3">
        <v>2003</v>
      </c>
      <c r="Y3">
        <v>2004</v>
      </c>
      <c r="Z3">
        <v>2005</v>
      </c>
      <c r="AA3">
        <v>2006</v>
      </c>
      <c r="AB3">
        <v>2007</v>
      </c>
    </row>
    <row r="4" spans="1:28" ht="12.75">
      <c r="A4" s="33" t="s">
        <v>55</v>
      </c>
      <c r="B4" s="10" t="s">
        <v>183</v>
      </c>
      <c r="C4" s="10" t="s">
        <v>159</v>
      </c>
      <c r="D4" s="10" t="s">
        <v>176</v>
      </c>
      <c r="E4" s="10" t="s">
        <v>174</v>
      </c>
      <c r="F4" s="10">
        <v>12</v>
      </c>
      <c r="G4" s="10" t="s">
        <v>173</v>
      </c>
      <c r="H4" s="10">
        <v>1.1</v>
      </c>
      <c r="I4" s="10" t="s">
        <v>147</v>
      </c>
      <c r="J4" s="10" t="s">
        <v>116</v>
      </c>
      <c r="K4" s="10">
        <v>11792.13963</v>
      </c>
      <c r="L4" s="10">
        <v>13312.25254</v>
      </c>
      <c r="M4" s="10">
        <v>5737.22685</v>
      </c>
      <c r="N4" s="10">
        <v>6637.301018</v>
      </c>
      <c r="O4" s="10">
        <v>4685.681081</v>
      </c>
      <c r="P4" s="10">
        <v>5931.726292</v>
      </c>
      <c r="Q4" s="10">
        <v>4311.16136</v>
      </c>
      <c r="R4" s="10">
        <v>5429.995354</v>
      </c>
      <c r="S4" s="10">
        <v>3534.977902</v>
      </c>
      <c r="T4" s="10">
        <v>3687.850136</v>
      </c>
      <c r="U4" s="10">
        <v>3673.755084</v>
      </c>
      <c r="V4" s="10">
        <v>4346.189718</v>
      </c>
      <c r="W4" s="10">
        <v>3996.928283</v>
      </c>
      <c r="X4" s="10">
        <v>4236.593504</v>
      </c>
      <c r="Y4" s="10">
        <v>3469.011285</v>
      </c>
      <c r="Z4" s="10">
        <v>3447.978365</v>
      </c>
      <c r="AA4" s="10">
        <v>4156.706763</v>
      </c>
      <c r="AB4" s="10">
        <v>2739.831776</v>
      </c>
    </row>
    <row r="5" spans="1:28" ht="12.75">
      <c r="A5" s="33" t="s">
        <v>37</v>
      </c>
      <c r="B5" s="10" t="s">
        <v>184</v>
      </c>
      <c r="C5" s="11" t="s">
        <v>159</v>
      </c>
      <c r="D5" s="11" t="s">
        <v>176</v>
      </c>
      <c r="E5" s="11" t="s">
        <v>174</v>
      </c>
      <c r="F5" s="11">
        <v>12</v>
      </c>
      <c r="G5" s="11" t="s">
        <v>173</v>
      </c>
      <c r="H5" s="11">
        <v>1.1</v>
      </c>
      <c r="I5" s="11" t="s">
        <v>143</v>
      </c>
      <c r="J5" s="11" t="s">
        <v>119</v>
      </c>
      <c r="K5" s="11">
        <v>95158.21233</v>
      </c>
      <c r="L5" s="11">
        <v>90120.8749</v>
      </c>
      <c r="M5" s="11">
        <v>83292.67646</v>
      </c>
      <c r="N5" s="11">
        <v>78958.57311</v>
      </c>
      <c r="O5" s="11">
        <v>78864.39114</v>
      </c>
      <c r="P5" s="11">
        <v>78001.02941</v>
      </c>
      <c r="Q5" s="11">
        <v>69246.26879</v>
      </c>
      <c r="R5" s="11">
        <v>61186.60502</v>
      </c>
      <c r="S5" s="11">
        <v>61723.32845</v>
      </c>
      <c r="T5" s="11">
        <v>33766.84223</v>
      </c>
      <c r="U5" s="11">
        <v>35058.82355</v>
      </c>
      <c r="V5" s="11">
        <v>31018.09508</v>
      </c>
      <c r="W5" s="11">
        <v>29476.91203</v>
      </c>
      <c r="X5" s="11">
        <v>30005.23632</v>
      </c>
      <c r="Y5" s="11">
        <v>33295.24294</v>
      </c>
      <c r="Z5" s="10">
        <v>29394.75909</v>
      </c>
      <c r="AA5" s="10">
        <v>25142.94748</v>
      </c>
      <c r="AB5" s="10">
        <v>18357.5871</v>
      </c>
    </row>
    <row r="6" spans="1:28" ht="12.75">
      <c r="A6" s="33" t="s">
        <v>38</v>
      </c>
      <c r="B6" s="10" t="s">
        <v>185</v>
      </c>
      <c r="C6" s="11" t="s">
        <v>180</v>
      </c>
      <c r="D6" s="11" t="s">
        <v>176</v>
      </c>
      <c r="E6" s="11" t="s">
        <v>174</v>
      </c>
      <c r="F6" s="11">
        <v>12</v>
      </c>
      <c r="G6" s="11" t="s">
        <v>173</v>
      </c>
      <c r="H6" s="11">
        <v>1.1</v>
      </c>
      <c r="I6" s="11" t="s">
        <v>160</v>
      </c>
      <c r="J6" s="11" t="s">
        <v>102</v>
      </c>
      <c r="K6" s="12">
        <v>1104050.21</v>
      </c>
      <c r="L6" s="12">
        <v>1022812.704</v>
      </c>
      <c r="M6" s="12">
        <v>1009380.491</v>
      </c>
      <c r="N6" s="12">
        <v>996913.5151</v>
      </c>
      <c r="O6" s="12">
        <v>1002066.152</v>
      </c>
      <c r="P6" s="12">
        <v>1046494.491</v>
      </c>
      <c r="Q6" s="12">
        <v>1032812.56</v>
      </c>
      <c r="R6" s="12">
        <v>1035249.336</v>
      </c>
      <c r="S6" s="12">
        <v>944782.62</v>
      </c>
      <c r="T6" s="12">
        <v>844243.055</v>
      </c>
      <c r="U6" s="11">
        <v>877958.58</v>
      </c>
      <c r="V6" s="11">
        <v>877958.58</v>
      </c>
      <c r="W6" s="11">
        <v>799400</v>
      </c>
      <c r="X6" s="11">
        <v>799937</v>
      </c>
      <c r="Y6" s="11">
        <v>782164.6565</v>
      </c>
      <c r="Z6" s="10">
        <v>754626.5578</v>
      </c>
      <c r="AA6" s="10">
        <v>725171.2905</v>
      </c>
      <c r="AB6" s="10">
        <v>769156.0147</v>
      </c>
    </row>
    <row r="7" spans="1:28" ht="12.75">
      <c r="A7" s="33" t="s">
        <v>69</v>
      </c>
      <c r="B7" s="10" t="s">
        <v>186</v>
      </c>
      <c r="C7" s="10" t="s">
        <v>178</v>
      </c>
      <c r="D7" s="10" t="s">
        <v>176</v>
      </c>
      <c r="E7" s="10" t="s">
        <v>174</v>
      </c>
      <c r="F7" s="10">
        <v>12</v>
      </c>
      <c r="G7" s="10" t="s">
        <v>173</v>
      </c>
      <c r="H7" s="10">
        <v>1.1</v>
      </c>
      <c r="I7" s="10" t="s">
        <v>177</v>
      </c>
      <c r="J7" s="10" t="s">
        <v>130</v>
      </c>
      <c r="K7" s="10">
        <v>3659.893209</v>
      </c>
      <c r="L7" s="10">
        <v>3939.9559</v>
      </c>
      <c r="M7" s="10">
        <v>4293.750462</v>
      </c>
      <c r="N7" s="10">
        <v>2208.197226</v>
      </c>
      <c r="O7" s="10">
        <v>1885.12842</v>
      </c>
      <c r="P7" s="10">
        <v>1842.301723</v>
      </c>
      <c r="Q7" s="10">
        <v>1966.867248</v>
      </c>
      <c r="R7" s="10">
        <v>1332.099546</v>
      </c>
      <c r="S7" s="10">
        <v>2506.956267</v>
      </c>
      <c r="T7" s="10">
        <v>1001.415146</v>
      </c>
      <c r="U7" s="10">
        <v>656.735733</v>
      </c>
      <c r="V7" s="10">
        <v>532.6418476</v>
      </c>
      <c r="W7" s="10">
        <v>386.7158631</v>
      </c>
      <c r="X7" s="10">
        <v>229.0031609</v>
      </c>
      <c r="Y7" s="10">
        <v>227.5500657</v>
      </c>
      <c r="Z7" s="10">
        <v>244.6571117</v>
      </c>
      <c r="AA7" s="10">
        <v>263.2655502</v>
      </c>
      <c r="AB7" s="10">
        <v>233.4245203</v>
      </c>
    </row>
    <row r="8" spans="1:28" ht="12.75">
      <c r="A8" s="33" t="s">
        <v>48</v>
      </c>
      <c r="B8" s="10" t="s">
        <v>187</v>
      </c>
      <c r="C8" s="11" t="s">
        <v>180</v>
      </c>
      <c r="D8" s="11" t="s">
        <v>176</v>
      </c>
      <c r="E8" s="11" t="s">
        <v>174</v>
      </c>
      <c r="F8" s="11">
        <v>12</v>
      </c>
      <c r="G8" s="11" t="s">
        <v>173</v>
      </c>
      <c r="H8" s="11">
        <v>1.1</v>
      </c>
      <c r="I8" s="11" t="s">
        <v>161</v>
      </c>
      <c r="J8" s="11" t="s">
        <v>107</v>
      </c>
      <c r="K8" s="13">
        <v>21615.28</v>
      </c>
      <c r="L8" s="13">
        <v>22418.6</v>
      </c>
      <c r="M8" s="13">
        <v>25848.234</v>
      </c>
      <c r="N8" s="13">
        <v>27810.88</v>
      </c>
      <c r="O8" s="13">
        <v>29067.384</v>
      </c>
      <c r="P8" s="13">
        <v>26497.716</v>
      </c>
      <c r="Q8" s="13">
        <v>28135.106</v>
      </c>
      <c r="R8" s="13">
        <v>29749.5</v>
      </c>
      <c r="S8" s="13">
        <v>26497.716</v>
      </c>
      <c r="T8" s="13">
        <v>34328.4</v>
      </c>
      <c r="U8" s="13">
        <v>32796.928</v>
      </c>
      <c r="V8" s="13">
        <v>29827.732</v>
      </c>
      <c r="W8" s="13">
        <v>26987.738</v>
      </c>
      <c r="X8" s="13">
        <v>32899.272</v>
      </c>
      <c r="Y8" s="13">
        <v>31399.5538</v>
      </c>
      <c r="Z8" s="13">
        <v>34072.95</v>
      </c>
      <c r="AA8" s="13">
        <v>27519.1704</v>
      </c>
      <c r="AB8" s="10">
        <v>25489.5997</v>
      </c>
    </row>
    <row r="9" spans="1:28" ht="12.75">
      <c r="A9" s="33" t="s">
        <v>39</v>
      </c>
      <c r="B9" s="10" t="s">
        <v>188</v>
      </c>
      <c r="C9" s="11" t="s">
        <v>180</v>
      </c>
      <c r="D9" s="11" t="s">
        <v>176</v>
      </c>
      <c r="E9" s="11" t="s">
        <v>174</v>
      </c>
      <c r="F9" s="11">
        <v>12</v>
      </c>
      <c r="G9" s="11" t="s">
        <v>173</v>
      </c>
      <c r="H9" s="11">
        <v>1.1</v>
      </c>
      <c r="I9" s="11" t="s">
        <v>162</v>
      </c>
      <c r="J9" s="11" t="s">
        <v>120</v>
      </c>
      <c r="K9" s="10">
        <v>844470.3979</v>
      </c>
      <c r="L9" s="10">
        <v>851000</v>
      </c>
      <c r="M9" s="10">
        <v>756701</v>
      </c>
      <c r="N9" s="10">
        <v>756701</v>
      </c>
      <c r="O9" s="10">
        <v>630669.4946</v>
      </c>
      <c r="P9" s="10">
        <v>476600</v>
      </c>
      <c r="Q9" s="10">
        <v>476600</v>
      </c>
      <c r="R9" s="10">
        <v>476600</v>
      </c>
      <c r="S9" s="10">
        <v>165710.0067</v>
      </c>
      <c r="T9" s="10">
        <v>71469.77997</v>
      </c>
      <c r="U9" s="10">
        <v>79228.60718</v>
      </c>
      <c r="V9" s="10">
        <v>125467.0029</v>
      </c>
      <c r="W9" s="10">
        <v>129687.21</v>
      </c>
      <c r="X9" s="10">
        <v>132588.4471</v>
      </c>
      <c r="Y9" s="10">
        <v>124088.692</v>
      </c>
      <c r="Z9" s="10">
        <v>128055.274</v>
      </c>
      <c r="AA9" s="10">
        <v>126728.9287</v>
      </c>
      <c r="AB9" s="10">
        <v>130033.1471</v>
      </c>
    </row>
    <row r="10" spans="1:28" ht="12.75">
      <c r="A10" s="33" t="s">
        <v>41</v>
      </c>
      <c r="B10" s="10" t="s">
        <v>189</v>
      </c>
      <c r="C10" s="10" t="s">
        <v>159</v>
      </c>
      <c r="D10" s="10" t="s">
        <v>176</v>
      </c>
      <c r="E10" s="10" t="s">
        <v>174</v>
      </c>
      <c r="F10" s="10">
        <v>12</v>
      </c>
      <c r="G10" s="10" t="s">
        <v>173</v>
      </c>
      <c r="H10" s="10">
        <v>1.1</v>
      </c>
      <c r="I10" s="10" t="s">
        <v>149</v>
      </c>
      <c r="J10" s="10" t="s">
        <v>126</v>
      </c>
      <c r="K10" s="10">
        <v>2435426.116</v>
      </c>
      <c r="L10" s="10">
        <v>1909282.57</v>
      </c>
      <c r="M10" s="10">
        <v>1685985.517</v>
      </c>
      <c r="N10" s="10">
        <v>1511838.015</v>
      </c>
      <c r="O10" s="10">
        <v>1358966.168</v>
      </c>
      <c r="P10" s="10">
        <v>1050050.377</v>
      </c>
      <c r="Q10" s="10">
        <v>874503.0918</v>
      </c>
      <c r="R10" s="10">
        <v>689150.171</v>
      </c>
      <c r="S10" s="10">
        <v>514015.8057</v>
      </c>
      <c r="T10" s="10">
        <v>376203.2945</v>
      </c>
      <c r="U10" s="10">
        <v>253431.5783</v>
      </c>
      <c r="V10" s="10">
        <v>256400.4372</v>
      </c>
      <c r="W10" s="10">
        <v>245621.7568</v>
      </c>
      <c r="X10" s="10">
        <v>240990.4715</v>
      </c>
      <c r="Y10" s="10">
        <v>227849.1824</v>
      </c>
      <c r="Z10" s="10">
        <v>214235.7559</v>
      </c>
      <c r="AA10" s="10">
        <v>208001.6732</v>
      </c>
      <c r="AB10" s="10">
        <v>210300.6199</v>
      </c>
    </row>
    <row r="11" spans="1:28" ht="12.75">
      <c r="A11" s="33" t="s">
        <v>40</v>
      </c>
      <c r="B11" s="10" t="s">
        <v>190</v>
      </c>
      <c r="C11" s="11" t="s">
        <v>159</v>
      </c>
      <c r="D11" s="11" t="s">
        <v>176</v>
      </c>
      <c r="E11" s="11" t="s">
        <v>174</v>
      </c>
      <c r="F11" s="11">
        <v>12</v>
      </c>
      <c r="G11" s="11" t="s">
        <v>173</v>
      </c>
      <c r="H11" s="11">
        <v>1.1</v>
      </c>
      <c r="I11" s="11" t="s">
        <v>142</v>
      </c>
      <c r="J11" s="11" t="s">
        <v>127</v>
      </c>
      <c r="K11" s="11">
        <v>126186.8394</v>
      </c>
      <c r="L11" s="11">
        <v>184110.2146</v>
      </c>
      <c r="M11" s="11">
        <v>136590.5135</v>
      </c>
      <c r="N11" s="11">
        <v>104838.2601</v>
      </c>
      <c r="O11" s="11">
        <v>105151.0237</v>
      </c>
      <c r="P11" s="11">
        <v>103487.7515</v>
      </c>
      <c r="Q11" s="11">
        <v>142209.5003</v>
      </c>
      <c r="R11" s="11">
        <v>73747.86539</v>
      </c>
      <c r="S11" s="11">
        <v>53705.74866</v>
      </c>
      <c r="T11" s="11">
        <v>36013.59149</v>
      </c>
      <c r="U11" s="11">
        <v>12088.51115</v>
      </c>
      <c r="V11" s="11">
        <v>10397.90361</v>
      </c>
      <c r="W11" s="11">
        <v>9991.340435</v>
      </c>
      <c r="X11" s="11">
        <v>16970.65432</v>
      </c>
      <c r="Y11" s="11">
        <v>9761.700376</v>
      </c>
      <c r="Z11" s="10">
        <v>7733.561787</v>
      </c>
      <c r="AA11" s="10">
        <v>9833.989963</v>
      </c>
      <c r="AB11" s="10">
        <v>8640.612073</v>
      </c>
    </row>
    <row r="12" spans="1:28" ht="12.75">
      <c r="A12" s="33" t="s">
        <v>42</v>
      </c>
      <c r="B12" s="10" t="s">
        <v>191</v>
      </c>
      <c r="C12" s="10" t="s">
        <v>180</v>
      </c>
      <c r="D12" s="10" t="s">
        <v>176</v>
      </c>
      <c r="E12" s="10" t="s">
        <v>174</v>
      </c>
      <c r="F12" s="10">
        <v>12</v>
      </c>
      <c r="G12" s="10" t="s">
        <v>173</v>
      </c>
      <c r="H12" s="10">
        <v>1.1</v>
      </c>
      <c r="I12" s="10" t="s">
        <v>163</v>
      </c>
      <c r="J12" s="10" t="s">
        <v>106</v>
      </c>
      <c r="K12" s="12">
        <v>220400</v>
      </c>
      <c r="L12" s="12">
        <v>199460</v>
      </c>
      <c r="M12" s="12">
        <v>161530</v>
      </c>
      <c r="N12" s="12">
        <v>124640</v>
      </c>
      <c r="O12" s="12">
        <v>122730</v>
      </c>
      <c r="P12" s="12">
        <v>89670</v>
      </c>
      <c r="Q12" s="12">
        <v>99570</v>
      </c>
      <c r="R12" s="12">
        <v>93570</v>
      </c>
      <c r="S12" s="12">
        <v>88380</v>
      </c>
      <c r="T12" s="12">
        <v>84600</v>
      </c>
      <c r="U12" s="10">
        <v>79110</v>
      </c>
      <c r="V12" s="10">
        <v>72930</v>
      </c>
      <c r="W12" s="10">
        <v>68710</v>
      </c>
      <c r="X12" s="10">
        <v>84260</v>
      </c>
      <c r="Y12" s="10">
        <v>72520</v>
      </c>
      <c r="Z12" s="10">
        <v>60650</v>
      </c>
      <c r="AA12" s="10">
        <v>61190</v>
      </c>
      <c r="AB12" s="10">
        <v>81680</v>
      </c>
    </row>
    <row r="13" spans="1:28" ht="12.75">
      <c r="A13" s="33" t="s">
        <v>45</v>
      </c>
      <c r="B13" s="10" t="s">
        <v>192</v>
      </c>
      <c r="C13" s="10" t="s">
        <v>159</v>
      </c>
      <c r="D13" s="10" t="s">
        <v>176</v>
      </c>
      <c r="E13" s="10" t="s">
        <v>174</v>
      </c>
      <c r="F13" s="10">
        <v>12</v>
      </c>
      <c r="G13" s="10" t="s">
        <v>173</v>
      </c>
      <c r="H13" s="10">
        <v>1.1</v>
      </c>
      <c r="I13" s="10" t="s">
        <v>156</v>
      </c>
      <c r="J13" s="10" t="s">
        <v>113</v>
      </c>
      <c r="K13" s="14">
        <v>1459010.304</v>
      </c>
      <c r="L13" s="14">
        <v>1437572.235</v>
      </c>
      <c r="M13" s="14">
        <v>1423609.753</v>
      </c>
      <c r="N13" s="14">
        <v>1278433.032</v>
      </c>
      <c r="O13" s="14">
        <v>1197149.665</v>
      </c>
      <c r="P13" s="14">
        <v>1057920.28</v>
      </c>
      <c r="Q13" s="14">
        <v>943151.5469</v>
      </c>
      <c r="R13" s="14">
        <v>1106023.789</v>
      </c>
      <c r="S13" s="14">
        <v>994037.5269</v>
      </c>
      <c r="T13" s="14">
        <v>1040647.963</v>
      </c>
      <c r="U13" s="14">
        <v>965025.0971</v>
      </c>
      <c r="V13" s="15">
        <v>933250.1279</v>
      </c>
      <c r="W13" s="14">
        <v>1070095.207</v>
      </c>
      <c r="X13" s="14">
        <v>893276.3386</v>
      </c>
      <c r="Y13" s="14">
        <v>947270.3167</v>
      </c>
      <c r="Z13" s="14">
        <v>928727.624</v>
      </c>
      <c r="AA13" s="14">
        <v>829431.2352</v>
      </c>
      <c r="AB13" s="10">
        <v>822440.5833</v>
      </c>
    </row>
    <row r="14" spans="1:28" ht="12.75">
      <c r="A14" s="33" t="s">
        <v>61</v>
      </c>
      <c r="B14" s="10" t="s">
        <v>193</v>
      </c>
      <c r="C14" s="10" t="s">
        <v>159</v>
      </c>
      <c r="D14" s="10" t="s">
        <v>176</v>
      </c>
      <c r="E14" s="10" t="s">
        <v>174</v>
      </c>
      <c r="F14" s="10">
        <v>12</v>
      </c>
      <c r="G14" s="10" t="s">
        <v>173</v>
      </c>
      <c r="H14" s="10">
        <v>1.1</v>
      </c>
      <c r="I14" s="10" t="s">
        <v>146</v>
      </c>
      <c r="J14" s="10" t="s">
        <v>111</v>
      </c>
      <c r="K14" s="14">
        <v>67500</v>
      </c>
      <c r="L14" s="14">
        <v>57300</v>
      </c>
      <c r="M14" s="14">
        <v>38500</v>
      </c>
      <c r="N14" s="14">
        <v>40800</v>
      </c>
      <c r="O14" s="14">
        <v>41800</v>
      </c>
      <c r="P14" s="14">
        <v>30200</v>
      </c>
      <c r="Q14" s="14">
        <v>40900</v>
      </c>
      <c r="R14" s="14">
        <v>38400</v>
      </c>
      <c r="S14" s="14">
        <v>34000</v>
      </c>
      <c r="T14" s="14">
        <v>30000</v>
      </c>
      <c r="U14" s="14">
        <v>28907</v>
      </c>
      <c r="V14" s="15">
        <v>37704</v>
      </c>
      <c r="W14" s="14">
        <v>38661</v>
      </c>
      <c r="X14" s="14">
        <v>51022</v>
      </c>
      <c r="Y14" s="14">
        <v>40511.34828</v>
      </c>
      <c r="Z14" s="14">
        <v>26066.3339</v>
      </c>
      <c r="AA14" s="14">
        <v>39700.0749</v>
      </c>
      <c r="AB14" s="10">
        <v>38258.59795</v>
      </c>
    </row>
    <row r="15" spans="1:28" ht="12.75">
      <c r="A15" s="33" t="s">
        <v>46</v>
      </c>
      <c r="B15" s="10" t="s">
        <v>194</v>
      </c>
      <c r="C15" s="11" t="s">
        <v>159</v>
      </c>
      <c r="D15" s="11" t="s">
        <v>176</v>
      </c>
      <c r="E15" s="11" t="s">
        <v>174</v>
      </c>
      <c r="F15" s="11">
        <v>12</v>
      </c>
      <c r="G15" s="11" t="s">
        <v>173</v>
      </c>
      <c r="H15" s="11">
        <v>1.1</v>
      </c>
      <c r="I15" s="11" t="s">
        <v>148</v>
      </c>
      <c r="J15" s="11" t="s">
        <v>118</v>
      </c>
      <c r="K15" s="11">
        <v>342062.5372</v>
      </c>
      <c r="L15" s="11">
        <v>444589.1705</v>
      </c>
      <c r="M15" s="11">
        <v>323027.2387</v>
      </c>
      <c r="N15" s="11">
        <v>223268.2465</v>
      </c>
      <c r="O15" s="11">
        <v>204639.7945</v>
      </c>
      <c r="P15" s="11">
        <v>215525.7587</v>
      </c>
      <c r="Q15" s="11">
        <v>219045.7777</v>
      </c>
      <c r="R15" s="11">
        <v>170739.2375</v>
      </c>
      <c r="S15" s="11">
        <v>218528.2747</v>
      </c>
      <c r="T15" s="11">
        <v>158368.3385</v>
      </c>
      <c r="U15" s="11">
        <v>139514.3633</v>
      </c>
      <c r="V15" s="11">
        <v>104263.083</v>
      </c>
      <c r="W15" s="11">
        <v>103736.3395</v>
      </c>
      <c r="X15" s="11">
        <v>122703.7316</v>
      </c>
      <c r="Y15" s="11">
        <v>112396.9483</v>
      </c>
      <c r="Z15" s="10">
        <v>121015.3562</v>
      </c>
      <c r="AA15" s="10">
        <v>99794.15355</v>
      </c>
      <c r="AB15" s="10">
        <v>99592.9452</v>
      </c>
    </row>
    <row r="16" spans="1:28" ht="12.75">
      <c r="A16" s="33" t="s">
        <v>44</v>
      </c>
      <c r="B16" s="10" t="s">
        <v>196</v>
      </c>
      <c r="C16" s="11" t="s">
        <v>159</v>
      </c>
      <c r="D16" s="11" t="s">
        <v>176</v>
      </c>
      <c r="E16" s="11" t="s">
        <v>174</v>
      </c>
      <c r="F16" s="11">
        <v>12</v>
      </c>
      <c r="G16" s="11" t="s">
        <v>173</v>
      </c>
      <c r="H16" s="11">
        <v>1.1</v>
      </c>
      <c r="I16" s="11" t="s">
        <v>150</v>
      </c>
      <c r="J16" s="11" t="s">
        <v>104</v>
      </c>
      <c r="K16" s="11">
        <v>276702.3295</v>
      </c>
      <c r="L16" s="11">
        <v>317301.4101</v>
      </c>
      <c r="M16" s="11">
        <v>339478.8872</v>
      </c>
      <c r="N16" s="11">
        <v>354214.6964</v>
      </c>
      <c r="O16" s="11">
        <v>358478.5353</v>
      </c>
      <c r="P16" s="11">
        <v>383601.3129</v>
      </c>
      <c r="Q16" s="11">
        <v>361079.5083</v>
      </c>
      <c r="R16" s="11">
        <v>355164.4459</v>
      </c>
      <c r="S16" s="11">
        <v>351230.6332</v>
      </c>
      <c r="T16" s="11">
        <v>379001.5667</v>
      </c>
      <c r="U16" s="11">
        <v>339391.5449</v>
      </c>
      <c r="V16" s="11">
        <v>344374.2729</v>
      </c>
      <c r="W16" s="11">
        <v>358706.2605</v>
      </c>
      <c r="X16" s="11">
        <v>393230</v>
      </c>
      <c r="Y16" s="11">
        <v>379450</v>
      </c>
      <c r="Z16" s="10">
        <v>382170</v>
      </c>
      <c r="AA16" s="10">
        <v>358050</v>
      </c>
      <c r="AB16" s="10">
        <v>375160</v>
      </c>
    </row>
    <row r="17" spans="2:28" ht="12.75">
      <c r="B17" s="10" t="s">
        <v>197</v>
      </c>
      <c r="C17" s="11" t="s">
        <v>179</v>
      </c>
      <c r="D17" s="11" t="s">
        <v>176</v>
      </c>
      <c r="E17" s="11" t="s">
        <v>174</v>
      </c>
      <c r="F17" s="11">
        <v>12</v>
      </c>
      <c r="G17" s="11" t="s">
        <v>173</v>
      </c>
      <c r="H17" s="11">
        <v>1.1</v>
      </c>
      <c r="I17" s="11" t="s">
        <v>181</v>
      </c>
      <c r="J17" s="11" t="s">
        <v>182</v>
      </c>
      <c r="K17" s="11">
        <v>76623.78</v>
      </c>
      <c r="L17" s="11">
        <v>71960.33786</v>
      </c>
      <c r="M17" s="11">
        <v>67434.59722</v>
      </c>
      <c r="N17" s="11">
        <v>63046.63617</v>
      </c>
      <c r="O17" s="11">
        <v>58796.45469</v>
      </c>
      <c r="P17" s="11">
        <v>54684.13892</v>
      </c>
      <c r="Q17" s="11">
        <v>50709.51431</v>
      </c>
      <c r="R17" s="11">
        <v>46872.66928</v>
      </c>
      <c r="S17" s="11">
        <v>43173.68308</v>
      </c>
      <c r="T17" s="11">
        <v>39612.39492</v>
      </c>
      <c r="U17" s="11">
        <v>36188.88633</v>
      </c>
      <c r="V17" s="11">
        <v>32903.2297</v>
      </c>
      <c r="W17" s="11">
        <v>29755.27798</v>
      </c>
      <c r="X17" s="11">
        <v>26745.10585</v>
      </c>
      <c r="Y17" s="11">
        <v>23872.77878</v>
      </c>
      <c r="Z17" s="10">
        <v>21138.16351</v>
      </c>
      <c r="AA17" s="10">
        <v>18541.34</v>
      </c>
      <c r="AB17" s="10">
        <v>26110</v>
      </c>
    </row>
    <row r="18" spans="1:28" ht="12.75">
      <c r="A18" s="33" t="s">
        <v>52</v>
      </c>
      <c r="B18" s="10" t="s">
        <v>198</v>
      </c>
      <c r="C18" s="10" t="s">
        <v>180</v>
      </c>
      <c r="D18" s="10" t="s">
        <v>176</v>
      </c>
      <c r="E18" s="10" t="s">
        <v>174</v>
      </c>
      <c r="F18" s="10">
        <v>12</v>
      </c>
      <c r="G18" s="10" t="s">
        <v>173</v>
      </c>
      <c r="H18" s="10">
        <v>1.1</v>
      </c>
      <c r="I18" s="10" t="s">
        <v>164</v>
      </c>
      <c r="J18" s="10" t="s">
        <v>129</v>
      </c>
      <c r="K18" s="12">
        <v>420736.7</v>
      </c>
      <c r="L18" s="12">
        <v>420736.7</v>
      </c>
      <c r="M18" s="12">
        <v>456374.68</v>
      </c>
      <c r="N18" s="12">
        <v>442229.2155</v>
      </c>
      <c r="O18" s="12">
        <v>436592.3143</v>
      </c>
      <c r="P18" s="12">
        <v>436911</v>
      </c>
      <c r="Q18" s="12">
        <v>437229.2023</v>
      </c>
      <c r="R18" s="12">
        <v>463739.1441</v>
      </c>
      <c r="S18" s="12">
        <v>462698.3461</v>
      </c>
      <c r="T18" s="12">
        <v>459353.9518</v>
      </c>
      <c r="U18" s="10">
        <v>383256.1631</v>
      </c>
      <c r="V18" s="10">
        <v>288697.2632</v>
      </c>
      <c r="W18" s="10">
        <v>246600</v>
      </c>
      <c r="X18" s="10">
        <v>226210</v>
      </c>
      <c r="Y18" s="10">
        <v>125823.288</v>
      </c>
      <c r="Z18" s="10">
        <v>20702.65343</v>
      </c>
      <c r="AA18" s="10">
        <v>9867.069194</v>
      </c>
      <c r="AB18" s="10">
        <v>10182.56472</v>
      </c>
    </row>
    <row r="19" spans="1:28" ht="12.75">
      <c r="A19" s="33" t="s">
        <v>43</v>
      </c>
      <c r="B19" s="10" t="s">
        <v>199</v>
      </c>
      <c r="C19" s="10" t="s">
        <v>159</v>
      </c>
      <c r="D19" s="10" t="s">
        <v>176</v>
      </c>
      <c r="E19" s="10" t="s">
        <v>174</v>
      </c>
      <c r="F19" s="10">
        <v>12</v>
      </c>
      <c r="G19" s="10" t="s">
        <v>173</v>
      </c>
      <c r="H19" s="10">
        <v>1.1</v>
      </c>
      <c r="I19" s="10" t="s">
        <v>152</v>
      </c>
      <c r="J19" s="10" t="s">
        <v>117</v>
      </c>
      <c r="K19" s="10">
        <v>103044</v>
      </c>
      <c r="L19" s="10">
        <v>104933</v>
      </c>
      <c r="M19" s="10">
        <v>96593</v>
      </c>
      <c r="N19" s="10">
        <v>87256</v>
      </c>
      <c r="O19" s="10">
        <v>95517</v>
      </c>
      <c r="P19" s="10">
        <v>91625</v>
      </c>
      <c r="Q19" s="10">
        <v>81400</v>
      </c>
      <c r="R19" s="10">
        <v>95566</v>
      </c>
      <c r="S19" s="10">
        <v>106070</v>
      </c>
      <c r="T19" s="10">
        <v>102536</v>
      </c>
      <c r="U19" s="10">
        <v>79870</v>
      </c>
      <c r="V19" s="10">
        <v>76722</v>
      </c>
      <c r="W19" s="10">
        <v>61226</v>
      </c>
      <c r="X19" s="10">
        <v>44579</v>
      </c>
      <c r="Y19" s="10">
        <v>44002</v>
      </c>
      <c r="Z19" s="10">
        <v>42503</v>
      </c>
      <c r="AA19" s="10">
        <v>36801</v>
      </c>
      <c r="AB19" s="10">
        <v>30834</v>
      </c>
    </row>
    <row r="20" spans="1:28" ht="12.75">
      <c r="A20" s="33" t="s">
        <v>66</v>
      </c>
      <c r="B20" s="10" t="s">
        <v>200</v>
      </c>
      <c r="C20" s="11" t="s">
        <v>178</v>
      </c>
      <c r="D20" s="11" t="s">
        <v>176</v>
      </c>
      <c r="E20" s="11" t="s">
        <v>174</v>
      </c>
      <c r="F20" s="11">
        <v>12</v>
      </c>
      <c r="G20" s="11" t="s">
        <v>173</v>
      </c>
      <c r="H20" s="11">
        <v>1.1</v>
      </c>
      <c r="I20" s="11" t="s">
        <v>151</v>
      </c>
      <c r="J20" s="11" t="s">
        <v>132</v>
      </c>
      <c r="K20" s="11">
        <v>112.804</v>
      </c>
      <c r="L20" s="11">
        <v>127.928</v>
      </c>
      <c r="M20" s="11">
        <v>119.716</v>
      </c>
      <c r="N20" s="11">
        <v>121.589</v>
      </c>
      <c r="O20" s="11">
        <v>119.969</v>
      </c>
      <c r="P20" s="11">
        <v>124.945</v>
      </c>
      <c r="Q20" s="11">
        <v>78.905</v>
      </c>
      <c r="R20" s="11">
        <v>39.989</v>
      </c>
      <c r="S20" s="11">
        <v>67.345</v>
      </c>
      <c r="T20" s="11">
        <v>31.253</v>
      </c>
      <c r="U20" s="11">
        <v>17.029</v>
      </c>
      <c r="V20" s="11">
        <v>19.705</v>
      </c>
      <c r="W20" s="11">
        <v>23.893</v>
      </c>
      <c r="X20" s="11">
        <v>19.501</v>
      </c>
      <c r="Y20" s="11">
        <v>16.5853</v>
      </c>
      <c r="Z20" s="10">
        <v>25.007</v>
      </c>
      <c r="AA20" s="10">
        <v>26.604</v>
      </c>
      <c r="AB20" s="10">
        <v>186.7273998</v>
      </c>
    </row>
    <row r="21" spans="1:28" ht="12.75">
      <c r="A21" s="33" t="s">
        <v>47</v>
      </c>
      <c r="B21" s="10" t="s">
        <v>201</v>
      </c>
      <c r="C21" s="11" t="s">
        <v>159</v>
      </c>
      <c r="D21" s="11" t="s">
        <v>176</v>
      </c>
      <c r="E21" s="11" t="s">
        <v>174</v>
      </c>
      <c r="F21" s="11">
        <v>12</v>
      </c>
      <c r="G21" s="11" t="s">
        <v>173</v>
      </c>
      <c r="H21" s="11">
        <v>1.1</v>
      </c>
      <c r="I21" s="11" t="s">
        <v>153</v>
      </c>
      <c r="J21" s="11" t="s">
        <v>124</v>
      </c>
      <c r="K21" s="11">
        <v>769281.65</v>
      </c>
      <c r="L21" s="11">
        <v>691203.36</v>
      </c>
      <c r="M21" s="11">
        <v>607676.8</v>
      </c>
      <c r="N21" s="11">
        <v>574767.225</v>
      </c>
      <c r="O21" s="11">
        <v>570290</v>
      </c>
      <c r="P21" s="11">
        <v>592533</v>
      </c>
      <c r="Q21" s="11">
        <v>540953</v>
      </c>
      <c r="R21" s="11">
        <v>523995</v>
      </c>
      <c r="S21" s="11">
        <v>492795.59</v>
      </c>
      <c r="T21" s="11">
        <v>418020.164</v>
      </c>
      <c r="U21" s="11">
        <v>358299.427</v>
      </c>
      <c r="V21" s="11">
        <v>322470.318</v>
      </c>
      <c r="W21" s="11">
        <v>277770.396</v>
      </c>
      <c r="X21" s="11">
        <v>198233.9</v>
      </c>
      <c r="Y21" s="11">
        <v>174195.7</v>
      </c>
      <c r="Z21" s="10">
        <v>112224.0683</v>
      </c>
      <c r="AA21" s="10">
        <v>115721.981</v>
      </c>
      <c r="AB21" s="10">
        <v>81567.23453</v>
      </c>
    </row>
    <row r="22" spans="1:28" ht="12.75">
      <c r="A22" s="33" t="s">
        <v>50</v>
      </c>
      <c r="B22" s="10" t="s">
        <v>202</v>
      </c>
      <c r="C22" s="11" t="s">
        <v>180</v>
      </c>
      <c r="D22" s="11" t="s">
        <v>176</v>
      </c>
      <c r="E22" s="11" t="s">
        <v>174</v>
      </c>
      <c r="F22" s="11">
        <v>12</v>
      </c>
      <c r="G22" s="11" t="s">
        <v>173</v>
      </c>
      <c r="H22" s="11">
        <v>1.1</v>
      </c>
      <c r="I22" s="11" t="s">
        <v>166</v>
      </c>
      <c r="J22" s="11" t="s">
        <v>115</v>
      </c>
      <c r="K22" s="12">
        <v>105000</v>
      </c>
      <c r="L22" s="12">
        <v>112000</v>
      </c>
      <c r="M22" s="12">
        <v>65000</v>
      </c>
      <c r="N22" s="12">
        <v>60000</v>
      </c>
      <c r="O22" s="12">
        <v>55000</v>
      </c>
      <c r="P22" s="12">
        <v>58000</v>
      </c>
      <c r="Q22" s="12">
        <v>58000</v>
      </c>
      <c r="R22" s="12">
        <v>51000</v>
      </c>
      <c r="S22" s="12">
        <v>69000</v>
      </c>
      <c r="T22" s="12">
        <v>45000</v>
      </c>
      <c r="U22" s="12">
        <v>19400</v>
      </c>
      <c r="V22" s="12">
        <v>19734</v>
      </c>
      <c r="W22" s="12">
        <v>19758</v>
      </c>
      <c r="X22" s="12">
        <v>12483</v>
      </c>
      <c r="Y22" s="12">
        <v>11391.68161</v>
      </c>
      <c r="Z22" s="12">
        <v>10366.5129</v>
      </c>
      <c r="AA22" s="12">
        <v>9144.775892</v>
      </c>
      <c r="AB22" s="10">
        <v>10144.95845</v>
      </c>
    </row>
    <row r="23" spans="1:28" ht="12.75">
      <c r="A23" s="33" t="s">
        <v>51</v>
      </c>
      <c r="B23" s="10" t="s">
        <v>203</v>
      </c>
      <c r="C23" s="10" t="s">
        <v>159</v>
      </c>
      <c r="D23" s="10" t="s">
        <v>176</v>
      </c>
      <c r="E23" s="10" t="s">
        <v>174</v>
      </c>
      <c r="F23" s="10">
        <v>12</v>
      </c>
      <c r="G23" s="10" t="s">
        <v>173</v>
      </c>
      <c r="H23" s="10">
        <v>1.1</v>
      </c>
      <c r="I23" s="10" t="s">
        <v>145</v>
      </c>
      <c r="J23" s="10" t="s">
        <v>133</v>
      </c>
      <c r="K23" s="13">
        <v>142.8449375</v>
      </c>
      <c r="L23" s="13">
        <v>219.010048</v>
      </c>
      <c r="M23" s="13">
        <v>265.318934</v>
      </c>
      <c r="N23" s="13">
        <v>214.42515</v>
      </c>
      <c r="O23" s="13">
        <v>99.246838</v>
      </c>
      <c r="P23" s="13">
        <v>83.702682</v>
      </c>
      <c r="Q23" s="13">
        <v>63.63456037</v>
      </c>
      <c r="R23" s="13">
        <v>48.53422599</v>
      </c>
      <c r="S23" s="13">
        <v>0.972919114</v>
      </c>
      <c r="T23" s="13">
        <v>1.042366208</v>
      </c>
      <c r="U23" s="13">
        <v>1.11070154</v>
      </c>
      <c r="V23" s="13">
        <v>1.687502081</v>
      </c>
      <c r="W23" s="13">
        <v>5.833230196</v>
      </c>
      <c r="X23" s="13">
        <v>6.545661381</v>
      </c>
      <c r="Y23" s="13">
        <v>6.627955253</v>
      </c>
      <c r="Z23" s="13">
        <v>8.508727342</v>
      </c>
      <c r="AA23" s="13">
        <v>8.416155553</v>
      </c>
      <c r="AB23" s="10">
        <v>7.994197215</v>
      </c>
    </row>
    <row r="24" spans="1:28" ht="12.75">
      <c r="A24" s="33" t="s">
        <v>49</v>
      </c>
      <c r="B24" s="10" t="s">
        <v>204</v>
      </c>
      <c r="C24" s="11" t="s">
        <v>180</v>
      </c>
      <c r="D24" s="11" t="s">
        <v>176</v>
      </c>
      <c r="E24" s="11" t="s">
        <v>174</v>
      </c>
      <c r="F24" s="11">
        <v>12</v>
      </c>
      <c r="G24" s="11" t="s">
        <v>173</v>
      </c>
      <c r="H24" s="11">
        <v>1.1</v>
      </c>
      <c r="I24" s="11" t="s">
        <v>165</v>
      </c>
      <c r="J24" s="11" t="s">
        <v>128</v>
      </c>
      <c r="K24" s="12">
        <v>36049.85605</v>
      </c>
      <c r="L24" s="12">
        <v>29216.2978</v>
      </c>
      <c r="M24" s="12">
        <v>26462.20929</v>
      </c>
      <c r="N24" s="12">
        <v>27888.04887</v>
      </c>
      <c r="O24" s="12">
        <v>31890.12284</v>
      </c>
      <c r="P24" s="12">
        <v>22463.8663</v>
      </c>
      <c r="Q24" s="12">
        <v>27239.93151</v>
      </c>
      <c r="R24" s="12">
        <v>17752.0739</v>
      </c>
      <c r="S24" s="12">
        <v>18300.40207</v>
      </c>
      <c r="T24" s="12">
        <v>14413.18511</v>
      </c>
      <c r="U24" s="12">
        <v>3757.499862</v>
      </c>
      <c r="V24" s="12">
        <v>2916.481655</v>
      </c>
      <c r="W24" s="12">
        <v>2797.662073</v>
      </c>
      <c r="X24" s="12">
        <v>1910.476837</v>
      </c>
      <c r="Y24" s="12">
        <v>1365.021642</v>
      </c>
      <c r="Z24" s="12">
        <v>1995.976015</v>
      </c>
      <c r="AA24" s="12">
        <v>1109.369361</v>
      </c>
      <c r="AB24" s="10">
        <v>1130.71938</v>
      </c>
    </row>
    <row r="25" spans="1:28" ht="12.75">
      <c r="A25" s="33" t="s">
        <v>53</v>
      </c>
      <c r="B25" s="10" t="s">
        <v>205</v>
      </c>
      <c r="C25" s="10" t="s">
        <v>180</v>
      </c>
      <c r="D25" s="10" t="s">
        <v>176</v>
      </c>
      <c r="E25" s="10" t="s">
        <v>174</v>
      </c>
      <c r="F25" s="10">
        <v>12</v>
      </c>
      <c r="G25" s="10" t="s">
        <v>173</v>
      </c>
      <c r="H25" s="10">
        <v>1.1</v>
      </c>
      <c r="I25" s="10" t="s">
        <v>167</v>
      </c>
      <c r="J25" s="10" t="s">
        <v>109</v>
      </c>
      <c r="K25" s="12">
        <v>14750</v>
      </c>
      <c r="L25" s="12">
        <v>16770</v>
      </c>
      <c r="M25" s="12">
        <v>18650</v>
      </c>
      <c r="N25" s="12">
        <v>19180</v>
      </c>
      <c r="O25" s="12">
        <v>22630</v>
      </c>
      <c r="P25" s="12">
        <v>27660</v>
      </c>
      <c r="Q25" s="12">
        <v>29240</v>
      </c>
      <c r="R25" s="12">
        <v>30580</v>
      </c>
      <c r="S25" s="12">
        <v>31870</v>
      </c>
      <c r="T25" s="12">
        <v>28760</v>
      </c>
      <c r="U25" s="12">
        <v>23010</v>
      </c>
      <c r="V25" s="12">
        <v>25250</v>
      </c>
      <c r="W25" s="12">
        <v>24820</v>
      </c>
      <c r="X25" s="12">
        <v>27060</v>
      </c>
      <c r="Y25" s="12">
        <v>11558.12</v>
      </c>
      <c r="Z25" s="12">
        <v>11926</v>
      </c>
      <c r="AA25" s="12">
        <v>12070</v>
      </c>
      <c r="AB25" s="10">
        <v>12387.184</v>
      </c>
    </row>
    <row r="26" spans="1:28" ht="12.75">
      <c r="A26" s="33" t="s">
        <v>54</v>
      </c>
      <c r="B26" s="10" t="s">
        <v>206</v>
      </c>
      <c r="C26" s="11" t="s">
        <v>159</v>
      </c>
      <c r="D26" s="11" t="s">
        <v>176</v>
      </c>
      <c r="E26" s="11" t="s">
        <v>174</v>
      </c>
      <c r="F26" s="11">
        <v>12</v>
      </c>
      <c r="G26" s="11" t="s">
        <v>173</v>
      </c>
      <c r="H26" s="11">
        <v>1.1</v>
      </c>
      <c r="I26" s="11" t="s">
        <v>144</v>
      </c>
      <c r="J26" s="11" t="s">
        <v>121</v>
      </c>
      <c r="K26" s="10">
        <v>48412.01867</v>
      </c>
      <c r="L26" s="10">
        <v>42085.48548</v>
      </c>
      <c r="M26" s="10">
        <v>35758.95228</v>
      </c>
      <c r="N26" s="10">
        <v>29432.41909</v>
      </c>
      <c r="O26" s="10">
        <v>23105.88589</v>
      </c>
      <c r="P26" s="10">
        <v>16779.3527</v>
      </c>
      <c r="Q26" s="10">
        <v>15015.49197</v>
      </c>
      <c r="R26" s="10">
        <v>13251.63123</v>
      </c>
      <c r="S26" s="10">
        <v>11487.7705</v>
      </c>
      <c r="T26" s="10">
        <v>12328.85249</v>
      </c>
      <c r="U26" s="10">
        <v>14875.92354</v>
      </c>
      <c r="V26" s="10">
        <v>15581.931</v>
      </c>
      <c r="W26" s="10">
        <v>13731.60909</v>
      </c>
      <c r="X26" s="10">
        <v>13987.13153</v>
      </c>
      <c r="Y26" s="10">
        <v>10705.6854</v>
      </c>
      <c r="Z26" s="10">
        <v>9800.8893</v>
      </c>
      <c r="AA26" s="10">
        <v>9728.251145</v>
      </c>
      <c r="AB26" s="10">
        <v>8580.883025</v>
      </c>
    </row>
    <row r="27" spans="1:28" ht="12.75">
      <c r="A27" s="33" t="s">
        <v>68</v>
      </c>
      <c r="B27" s="10" t="s">
        <v>207</v>
      </c>
      <c r="C27" s="11" t="s">
        <v>178</v>
      </c>
      <c r="D27" s="11" t="s">
        <v>176</v>
      </c>
      <c r="E27" s="11" t="s">
        <v>174</v>
      </c>
      <c r="F27" s="11">
        <v>12</v>
      </c>
      <c r="G27" s="11" t="s">
        <v>173</v>
      </c>
      <c r="H27" s="11">
        <v>1.1</v>
      </c>
      <c r="I27" s="11" t="s">
        <v>154</v>
      </c>
      <c r="J27" s="11" t="s">
        <v>108</v>
      </c>
      <c r="K27" s="10">
        <v>1097.101682</v>
      </c>
      <c r="L27" s="10">
        <v>1152.964628</v>
      </c>
      <c r="M27" s="10">
        <v>1179.512605</v>
      </c>
      <c r="N27" s="10">
        <v>1088.782345</v>
      </c>
      <c r="O27" s="10">
        <v>1286.682779</v>
      </c>
      <c r="P27" s="10">
        <v>1124.306839</v>
      </c>
      <c r="Q27" s="10">
        <v>1194.905148</v>
      </c>
      <c r="R27" s="10">
        <v>1062.251528</v>
      </c>
      <c r="S27" s="10">
        <v>1046.86416</v>
      </c>
      <c r="T27" s="10">
        <v>1536.526765</v>
      </c>
      <c r="U27" s="10">
        <v>1488.873671</v>
      </c>
      <c r="V27" s="10">
        <v>1445.881395</v>
      </c>
      <c r="W27" s="10">
        <v>1582.679102</v>
      </c>
      <c r="X27" s="10">
        <v>1559.796555</v>
      </c>
      <c r="Y27" s="10">
        <v>1326.950209</v>
      </c>
      <c r="Z27" s="10">
        <v>1232.13051</v>
      </c>
      <c r="AA27" s="10">
        <v>1192.958187</v>
      </c>
      <c r="AB27" s="10">
        <v>1157.180963</v>
      </c>
    </row>
    <row r="28" spans="1:28" ht="12.75">
      <c r="A28" s="33" t="s">
        <v>56</v>
      </c>
      <c r="B28" s="10" t="s">
        <v>208</v>
      </c>
      <c r="C28" s="11" t="s">
        <v>180</v>
      </c>
      <c r="D28" s="11" t="s">
        <v>176</v>
      </c>
      <c r="E28" s="11" t="s">
        <v>174</v>
      </c>
      <c r="F28" s="11">
        <v>12</v>
      </c>
      <c r="G28" s="11" t="s">
        <v>173</v>
      </c>
      <c r="H28" s="11">
        <v>1.1</v>
      </c>
      <c r="I28" s="11" t="s">
        <v>168</v>
      </c>
      <c r="J28" s="11" t="s">
        <v>103</v>
      </c>
      <c r="K28" s="12">
        <v>818690.0024</v>
      </c>
      <c r="L28" s="12">
        <v>818690.0024</v>
      </c>
      <c r="M28" s="12">
        <v>818690.0024</v>
      </c>
      <c r="N28" s="12">
        <v>818690.0024</v>
      </c>
      <c r="O28" s="12">
        <v>818690.0024</v>
      </c>
      <c r="P28" s="12">
        <v>818690.0024</v>
      </c>
      <c r="Q28" s="12">
        <v>818690.0024</v>
      </c>
      <c r="R28" s="12">
        <v>818690.0024</v>
      </c>
      <c r="S28" s="12">
        <v>818690.0024</v>
      </c>
      <c r="T28" s="12">
        <v>818690.0024</v>
      </c>
      <c r="U28" s="12">
        <v>818690.0024</v>
      </c>
      <c r="V28" s="12">
        <v>785700</v>
      </c>
      <c r="W28" s="12">
        <v>720813.7</v>
      </c>
      <c r="X28" s="12">
        <v>685740</v>
      </c>
      <c r="Y28" s="12">
        <v>664990</v>
      </c>
      <c r="Z28" s="12">
        <v>651150</v>
      </c>
      <c r="AA28" s="12">
        <v>817869.264</v>
      </c>
      <c r="AB28" s="10">
        <v>763072.182</v>
      </c>
    </row>
    <row r="29" spans="1:28" ht="12.75">
      <c r="A29" s="33" t="s">
        <v>57</v>
      </c>
      <c r="B29" s="10" t="s">
        <v>209</v>
      </c>
      <c r="C29" s="11" t="s">
        <v>159</v>
      </c>
      <c r="D29" s="11" t="s">
        <v>176</v>
      </c>
      <c r="E29" s="11" t="s">
        <v>174</v>
      </c>
      <c r="F29" s="11">
        <v>12</v>
      </c>
      <c r="G29" s="11" t="s">
        <v>173</v>
      </c>
      <c r="H29" s="11">
        <v>1.1</v>
      </c>
      <c r="I29" s="11" t="s">
        <v>155</v>
      </c>
      <c r="J29" s="11" t="s">
        <v>110</v>
      </c>
      <c r="K29" s="11">
        <v>156198.2015</v>
      </c>
      <c r="L29" s="11">
        <v>156455.041</v>
      </c>
      <c r="M29" s="11">
        <v>202175.1211</v>
      </c>
      <c r="N29" s="11">
        <v>154350.02</v>
      </c>
      <c r="O29" s="11">
        <v>123007.0551</v>
      </c>
      <c r="P29" s="11">
        <v>152978.3575</v>
      </c>
      <c r="Q29" s="11">
        <v>106301.2139</v>
      </c>
      <c r="R29" s="11">
        <v>112199.2619</v>
      </c>
      <c r="S29" s="11">
        <v>142669.6666</v>
      </c>
      <c r="T29" s="11">
        <v>157557.9943</v>
      </c>
      <c r="U29" s="11">
        <v>133458.3235</v>
      </c>
      <c r="V29" s="11">
        <v>135320.4587</v>
      </c>
      <c r="W29" s="11">
        <v>138512.3571</v>
      </c>
      <c r="X29" s="11">
        <v>89497.07971</v>
      </c>
      <c r="Y29" s="11">
        <v>94493.86786</v>
      </c>
      <c r="Z29" s="10">
        <v>105240.2348</v>
      </c>
      <c r="AA29" s="10">
        <v>85421.85884</v>
      </c>
      <c r="AB29" s="10">
        <v>80073.01306</v>
      </c>
    </row>
    <row r="30" spans="1:28" ht="12.75">
      <c r="A30" s="33" t="s">
        <v>58</v>
      </c>
      <c r="B30" s="10" t="s">
        <v>210</v>
      </c>
      <c r="C30" s="11" t="s">
        <v>180</v>
      </c>
      <c r="D30" s="11" t="s">
        <v>176</v>
      </c>
      <c r="E30" s="11" t="s">
        <v>174</v>
      </c>
      <c r="F30" s="11">
        <v>12</v>
      </c>
      <c r="G30" s="11" t="s">
        <v>173</v>
      </c>
      <c r="H30" s="11">
        <v>1.1</v>
      </c>
      <c r="I30" s="11" t="s">
        <v>169</v>
      </c>
      <c r="J30" s="11" t="s">
        <v>105</v>
      </c>
      <c r="K30" s="12">
        <v>572493.569</v>
      </c>
      <c r="L30" s="12">
        <v>461506.3729</v>
      </c>
      <c r="M30" s="12">
        <v>444048.9298</v>
      </c>
      <c r="N30" s="12">
        <v>497630.8672</v>
      </c>
      <c r="O30" s="12">
        <v>474833.7704</v>
      </c>
      <c r="P30" s="12">
        <v>497044.8006</v>
      </c>
      <c r="Q30" s="12">
        <v>518239.3571</v>
      </c>
      <c r="R30" s="12">
        <v>458369.3405</v>
      </c>
      <c r="S30" s="12">
        <v>367901.4666</v>
      </c>
      <c r="T30" s="12">
        <v>333886.6219</v>
      </c>
      <c r="U30" s="11">
        <v>325786.5022</v>
      </c>
      <c r="V30" s="11">
        <v>378923.4098</v>
      </c>
      <c r="W30" s="11">
        <v>392554.4607</v>
      </c>
      <c r="X30" s="11">
        <v>408013.2281</v>
      </c>
      <c r="Y30" s="11">
        <v>371195.102</v>
      </c>
      <c r="Z30" s="10">
        <v>541901</v>
      </c>
      <c r="AA30" s="10">
        <v>594830</v>
      </c>
      <c r="AB30" s="10">
        <v>461558.2</v>
      </c>
    </row>
    <row r="31" spans="1:28" ht="12.75">
      <c r="A31" s="33" t="s">
        <v>62</v>
      </c>
      <c r="B31" s="10" t="s">
        <v>211</v>
      </c>
      <c r="C31" s="10" t="s">
        <v>159</v>
      </c>
      <c r="D31" s="10" t="s">
        <v>176</v>
      </c>
      <c r="E31" s="10" t="s">
        <v>174</v>
      </c>
      <c r="F31" s="10">
        <v>12</v>
      </c>
      <c r="G31" s="10" t="s">
        <v>173</v>
      </c>
      <c r="H31" s="10">
        <v>1.1</v>
      </c>
      <c r="I31" s="10" t="s">
        <v>157</v>
      </c>
      <c r="J31" s="10" t="s">
        <v>114</v>
      </c>
      <c r="K31" s="14">
        <v>16760.17351</v>
      </c>
      <c r="L31" s="14">
        <v>19679.00096</v>
      </c>
      <c r="M31" s="14">
        <v>19724.41385</v>
      </c>
      <c r="N31" s="14">
        <v>16872.5613</v>
      </c>
      <c r="O31" s="14">
        <v>16067.84267</v>
      </c>
      <c r="P31" s="14">
        <v>11511.51224</v>
      </c>
      <c r="Q31" s="14">
        <v>16638.37933</v>
      </c>
      <c r="R31" s="14">
        <v>9778.019318</v>
      </c>
      <c r="S31" s="14">
        <v>10852.46573</v>
      </c>
      <c r="T31" s="14">
        <v>8346.504741</v>
      </c>
      <c r="U31" s="14">
        <v>6355.457275</v>
      </c>
      <c r="V31" s="15">
        <v>7546.238266</v>
      </c>
      <c r="W31" s="14">
        <v>8661.726159</v>
      </c>
      <c r="X31" s="14">
        <v>9629.252621</v>
      </c>
      <c r="Y31" s="14">
        <v>8756.537986</v>
      </c>
      <c r="Z31" s="14">
        <v>8142.148512</v>
      </c>
      <c r="AA31" s="14">
        <v>8150.793328</v>
      </c>
      <c r="AB31" s="10">
        <v>7733.744572</v>
      </c>
    </row>
    <row r="32" spans="1:28" ht="12.75">
      <c r="A32" s="33" t="s">
        <v>59</v>
      </c>
      <c r="B32" s="10" t="s">
        <v>212</v>
      </c>
      <c r="C32" s="11" t="s">
        <v>180</v>
      </c>
      <c r="D32" s="11" t="s">
        <v>176</v>
      </c>
      <c r="E32" s="11" t="s">
        <v>174</v>
      </c>
      <c r="F32" s="11">
        <v>12</v>
      </c>
      <c r="G32" s="11" t="s">
        <v>173</v>
      </c>
      <c r="H32" s="11">
        <v>1.1</v>
      </c>
      <c r="I32" s="11" t="s">
        <v>171</v>
      </c>
      <c r="J32" s="11" t="s">
        <v>125</v>
      </c>
      <c r="K32" s="12">
        <v>83780</v>
      </c>
      <c r="L32" s="12">
        <v>83780</v>
      </c>
      <c r="M32" s="12">
        <v>83780</v>
      </c>
      <c r="N32" s="12">
        <v>83780</v>
      </c>
      <c r="O32" s="12">
        <v>83780</v>
      </c>
      <c r="P32" s="12">
        <v>83780</v>
      </c>
      <c r="Q32" s="12">
        <v>83780</v>
      </c>
      <c r="R32" s="12">
        <v>83780</v>
      </c>
      <c r="S32" s="12">
        <v>83780</v>
      </c>
      <c r="T32" s="12">
        <v>83780</v>
      </c>
      <c r="U32" s="11">
        <v>83780</v>
      </c>
      <c r="V32" s="11">
        <v>53118</v>
      </c>
      <c r="W32" s="11">
        <v>57607</v>
      </c>
      <c r="X32" s="11">
        <v>51100</v>
      </c>
      <c r="Y32" s="11">
        <v>45500</v>
      </c>
      <c r="Z32" s="10">
        <v>32452</v>
      </c>
      <c r="AA32" s="10">
        <v>9696</v>
      </c>
      <c r="AB32" s="10">
        <v>8351</v>
      </c>
    </row>
    <row r="33" spans="1:28" ht="12.75">
      <c r="A33" s="33" t="s">
        <v>60</v>
      </c>
      <c r="B33" s="10" t="s">
        <v>213</v>
      </c>
      <c r="C33" s="11" t="s">
        <v>180</v>
      </c>
      <c r="D33" s="11" t="s">
        <v>176</v>
      </c>
      <c r="E33" s="11" t="s">
        <v>174</v>
      </c>
      <c r="F33" s="11">
        <v>12</v>
      </c>
      <c r="G33" s="11" t="s">
        <v>173</v>
      </c>
      <c r="H33" s="11">
        <v>1.1</v>
      </c>
      <c r="I33" s="11" t="s">
        <v>170</v>
      </c>
      <c r="J33" s="11" t="s">
        <v>123</v>
      </c>
      <c r="K33" s="12">
        <v>459490</v>
      </c>
      <c r="L33" s="12">
        <v>384593</v>
      </c>
      <c r="M33" s="12">
        <v>333543</v>
      </c>
      <c r="N33" s="12">
        <v>283920</v>
      </c>
      <c r="O33" s="12">
        <v>209837</v>
      </c>
      <c r="P33" s="12">
        <v>215681</v>
      </c>
      <c r="Q33" s="12">
        <v>207885</v>
      </c>
      <c r="R33" s="12">
        <v>187141</v>
      </c>
      <c r="S33" s="12">
        <v>164300</v>
      </c>
      <c r="T33" s="12">
        <v>157688</v>
      </c>
      <c r="U33" s="12">
        <v>46260</v>
      </c>
      <c r="V33" s="12">
        <v>59631.482</v>
      </c>
      <c r="W33" s="12">
        <v>55087.394</v>
      </c>
      <c r="X33" s="12">
        <v>56849.409</v>
      </c>
      <c r="Y33" s="12">
        <v>53148.311</v>
      </c>
      <c r="Z33" s="12">
        <v>49247.3</v>
      </c>
      <c r="AA33" s="12">
        <v>46112</v>
      </c>
      <c r="AB33" s="12">
        <v>37877</v>
      </c>
    </row>
    <row r="34" spans="1:28" ht="12.75">
      <c r="A34" s="33" t="s">
        <v>65</v>
      </c>
      <c r="B34" s="10" t="s">
        <v>214</v>
      </c>
      <c r="C34" s="11" t="s">
        <v>179</v>
      </c>
      <c r="D34" s="11" t="s">
        <v>176</v>
      </c>
      <c r="E34" s="11" t="s">
        <v>174</v>
      </c>
      <c r="F34" s="11">
        <v>12</v>
      </c>
      <c r="G34" s="11" t="s">
        <v>173</v>
      </c>
      <c r="H34" s="11">
        <v>1.1</v>
      </c>
      <c r="I34" s="11" t="s">
        <v>172</v>
      </c>
      <c r="J34" s="11" t="s">
        <v>112</v>
      </c>
      <c r="K34" s="11">
        <v>789560</v>
      </c>
      <c r="L34" s="11">
        <v>856060</v>
      </c>
      <c r="M34" s="11">
        <v>847850</v>
      </c>
      <c r="N34" s="11">
        <v>793480</v>
      </c>
      <c r="O34" s="11">
        <v>1018870</v>
      </c>
      <c r="P34" s="11">
        <v>1034230</v>
      </c>
      <c r="Q34" s="11">
        <v>1142410</v>
      </c>
      <c r="R34" s="11">
        <v>1200700</v>
      </c>
      <c r="S34" s="11">
        <v>1329890</v>
      </c>
      <c r="T34" s="11">
        <v>1305340</v>
      </c>
      <c r="U34" s="11">
        <v>1398989</v>
      </c>
      <c r="V34" s="11">
        <v>1385824</v>
      </c>
      <c r="W34" s="11">
        <v>1077856</v>
      </c>
      <c r="X34" s="11">
        <v>832610</v>
      </c>
      <c r="Y34" s="11">
        <v>764718</v>
      </c>
      <c r="Z34" s="10">
        <v>831139</v>
      </c>
      <c r="AA34" s="10">
        <v>922245</v>
      </c>
      <c r="AB34" s="10">
        <v>936507.9</v>
      </c>
    </row>
    <row r="35" spans="1:28" ht="12.75">
      <c r="A35" s="33" t="s">
        <v>63</v>
      </c>
      <c r="B35" s="10" t="s">
        <v>195</v>
      </c>
      <c r="C35" s="10" t="s">
        <v>159</v>
      </c>
      <c r="D35" s="10" t="s">
        <v>176</v>
      </c>
      <c r="E35" s="10" t="s">
        <v>174</v>
      </c>
      <c r="F35" s="10">
        <v>12</v>
      </c>
      <c r="G35" s="10" t="s">
        <v>173</v>
      </c>
      <c r="H35" s="10">
        <v>1.1</v>
      </c>
      <c r="I35" s="10" t="s">
        <v>158</v>
      </c>
      <c r="J35" s="10" t="s">
        <v>122</v>
      </c>
      <c r="K35" s="14">
        <v>2735787.359</v>
      </c>
      <c r="L35" s="14">
        <v>2627654.131</v>
      </c>
      <c r="M35" s="14">
        <v>2438472.776</v>
      </c>
      <c r="N35" s="14">
        <v>2104433.028</v>
      </c>
      <c r="O35" s="14">
        <v>1773539.055</v>
      </c>
      <c r="P35" s="14">
        <v>1605012.4</v>
      </c>
      <c r="Q35" s="14">
        <v>1361267.473</v>
      </c>
      <c r="R35" s="14">
        <v>1032887.534</v>
      </c>
      <c r="S35" s="14">
        <v>1083800.031</v>
      </c>
      <c r="T35" s="14">
        <v>783248.7972</v>
      </c>
      <c r="U35" s="14">
        <v>856112.039</v>
      </c>
      <c r="V35" s="15">
        <v>750463.4829</v>
      </c>
      <c r="W35" s="14">
        <v>681496.3878</v>
      </c>
      <c r="X35" s="14">
        <v>676520.5358</v>
      </c>
      <c r="Y35" s="14">
        <v>509268.5891</v>
      </c>
      <c r="Z35" s="14">
        <v>385245.5007</v>
      </c>
      <c r="AA35" s="14">
        <v>361383.9239</v>
      </c>
      <c r="AB35" s="10">
        <v>285473.3741</v>
      </c>
    </row>
    <row r="36" spans="1:28" s="40" customFormat="1" ht="12.75">
      <c r="A36" s="37" t="s">
        <v>131</v>
      </c>
      <c r="B36" s="38"/>
      <c r="C36" s="39"/>
      <c r="D36" s="39"/>
      <c r="E36" s="39"/>
      <c r="F36" s="39"/>
      <c r="G36" s="39"/>
      <c r="H36" s="39"/>
      <c r="I36" s="39"/>
      <c r="J36" s="39"/>
      <c r="K36" s="39">
        <f>SUM(K4:K35)-K17</f>
        <v>14139420.539918503</v>
      </c>
      <c r="L36" s="39">
        <f aca="true" t="shared" si="0" ref="L36:AB36">SUM(L4:L35)-L17</f>
        <v>13380082.281756002</v>
      </c>
      <c r="M36" s="39">
        <f t="shared" si="0"/>
        <v>12490339.720430998</v>
      </c>
      <c r="N36" s="39">
        <f t="shared" si="0"/>
        <v>11502595.900309</v>
      </c>
      <c r="O36" s="39">
        <f t="shared" si="0"/>
        <v>10891309.364957998</v>
      </c>
      <c r="P36" s="39">
        <f t="shared" si="0"/>
        <v>10232055.990786001</v>
      </c>
      <c r="Q36" s="39">
        <f t="shared" si="0"/>
        <v>9739157.884616368</v>
      </c>
      <c r="R36" s="39">
        <f t="shared" si="0"/>
        <v>9236922.826811992</v>
      </c>
      <c r="S36" s="39">
        <f t="shared" si="0"/>
        <v>8653874.517558113</v>
      </c>
      <c r="T36" s="39">
        <f t="shared" si="0"/>
        <v>7823850.992744208</v>
      </c>
      <c r="U36" s="39">
        <f t="shared" si="0"/>
        <v>7400248.87554654</v>
      </c>
      <c r="V36" s="39">
        <f t="shared" si="0"/>
        <v>7137836.405573679</v>
      </c>
      <c r="W36" s="39">
        <f t="shared" si="0"/>
        <v>6666362.506665295</v>
      </c>
      <c r="X36" s="39">
        <f t="shared" si="0"/>
        <v>6138357.604919281</v>
      </c>
      <c r="Y36" s="39">
        <f t="shared" si="0"/>
        <v>5656866.270708952</v>
      </c>
      <c r="Z36" s="39">
        <f t="shared" si="0"/>
        <v>5505742.738348041</v>
      </c>
      <c r="AA36" s="39">
        <f t="shared" si="0"/>
        <v>5556362.701208753</v>
      </c>
      <c r="AB36" s="39">
        <f t="shared" si="0"/>
        <v>5318908.8237163145</v>
      </c>
    </row>
    <row r="37" spans="1:2" ht="12.75">
      <c r="A37" s="36" t="s">
        <v>75</v>
      </c>
      <c r="B37" s="8" t="s">
        <v>252</v>
      </c>
    </row>
    <row r="38" spans="1:28" ht="12.75">
      <c r="A38" s="36" t="s">
        <v>75</v>
      </c>
      <c r="B38" s="10"/>
      <c r="C38" s="11"/>
      <c r="D38" s="11"/>
      <c r="E38" s="11"/>
      <c r="F38" s="11"/>
      <c r="G38" s="11"/>
      <c r="H38" s="11"/>
      <c r="I38" s="11"/>
      <c r="J38" s="11"/>
      <c r="K38" s="11"/>
      <c r="L38" s="11"/>
      <c r="M38" s="11"/>
      <c r="N38" s="11"/>
      <c r="O38" s="11"/>
      <c r="P38" s="11"/>
      <c r="Q38" s="11"/>
      <c r="R38" s="11"/>
      <c r="S38" s="11"/>
      <c r="T38" s="11"/>
      <c r="U38" s="11"/>
      <c r="V38" s="11"/>
      <c r="W38" s="11"/>
      <c r="X38" s="11"/>
      <c r="Y38" s="11"/>
      <c r="Z38" s="10"/>
      <c r="AA38" s="10"/>
      <c r="AB38" s="10"/>
    </row>
    <row r="39" spans="1:28" ht="12.75">
      <c r="A39" s="33" t="s">
        <v>55</v>
      </c>
      <c r="B39" s="10" t="s">
        <v>216</v>
      </c>
      <c r="C39" s="11" t="s">
        <v>159</v>
      </c>
      <c r="D39" s="11" t="s">
        <v>175</v>
      </c>
      <c r="E39" s="11" t="s">
        <v>174</v>
      </c>
      <c r="F39" s="11">
        <v>12</v>
      </c>
      <c r="G39" s="11" t="s">
        <v>173</v>
      </c>
      <c r="H39" s="11">
        <v>1.1</v>
      </c>
      <c r="I39" s="11" t="s">
        <v>147</v>
      </c>
      <c r="J39" s="11" t="s">
        <v>116</v>
      </c>
      <c r="K39" s="11">
        <v>12087.08432</v>
      </c>
      <c r="L39" s="11">
        <v>11399.45629</v>
      </c>
      <c r="M39" s="11">
        <v>9103.888802</v>
      </c>
      <c r="N39" s="11">
        <v>7553.164156</v>
      </c>
      <c r="O39" s="11">
        <v>6449.61745</v>
      </c>
      <c r="P39" s="11">
        <v>7657.574863</v>
      </c>
      <c r="Q39" s="11">
        <v>6864.903165</v>
      </c>
      <c r="R39" s="11">
        <v>7713.823805</v>
      </c>
      <c r="S39" s="11">
        <v>6546.631434</v>
      </c>
      <c r="T39" s="11">
        <v>6574.497061</v>
      </c>
      <c r="U39" s="11">
        <v>7038.250871</v>
      </c>
      <c r="V39" s="11">
        <v>8393.074312</v>
      </c>
      <c r="W39" s="11">
        <v>8033.501867</v>
      </c>
      <c r="X39" s="11">
        <v>9772.491492</v>
      </c>
      <c r="Y39" s="11">
        <v>10151.22931</v>
      </c>
      <c r="Z39" s="10">
        <v>10061.2144</v>
      </c>
      <c r="AA39" s="10">
        <v>10237.68365</v>
      </c>
      <c r="AB39" s="10">
        <v>9851.937702</v>
      </c>
    </row>
    <row r="40" spans="1:28" ht="12.75">
      <c r="A40" s="33" t="s">
        <v>37</v>
      </c>
      <c r="B40" s="10" t="s">
        <v>217</v>
      </c>
      <c r="C40" s="11" t="s">
        <v>159</v>
      </c>
      <c r="D40" s="11" t="s">
        <v>175</v>
      </c>
      <c r="E40" s="11" t="s">
        <v>174</v>
      </c>
      <c r="F40" s="11">
        <v>12</v>
      </c>
      <c r="G40" s="11" t="s">
        <v>173</v>
      </c>
      <c r="H40" s="11">
        <v>1.1</v>
      </c>
      <c r="I40" s="11" t="s">
        <v>143</v>
      </c>
      <c r="J40" s="11" t="s">
        <v>119</v>
      </c>
      <c r="K40" s="11">
        <v>60616.23394</v>
      </c>
      <c r="L40" s="11">
        <v>60265.85175</v>
      </c>
      <c r="M40" s="11">
        <v>58128.90395</v>
      </c>
      <c r="N40" s="11">
        <v>55762.81521</v>
      </c>
      <c r="O40" s="11">
        <v>59140.16869</v>
      </c>
      <c r="P40" s="11">
        <v>56462.293</v>
      </c>
      <c r="Q40" s="11">
        <v>53531.805</v>
      </c>
      <c r="R40" s="11">
        <v>47980.58139</v>
      </c>
      <c r="S40" s="11">
        <v>50560.66352</v>
      </c>
      <c r="T40" s="11">
        <v>35186.73357</v>
      </c>
      <c r="U40" s="11">
        <v>42438.7923</v>
      </c>
      <c r="V40" s="11">
        <v>35686.73298</v>
      </c>
      <c r="W40" s="11">
        <v>31552.88258</v>
      </c>
      <c r="X40" s="11">
        <v>34410.00744</v>
      </c>
      <c r="Y40" s="11">
        <v>35995.0816</v>
      </c>
      <c r="Z40" s="10">
        <v>34559.55691</v>
      </c>
      <c r="AA40" s="10">
        <v>28417.79907</v>
      </c>
      <c r="AB40" s="10">
        <v>24789.00641</v>
      </c>
    </row>
    <row r="41" spans="1:28" ht="12.75">
      <c r="A41" s="33" t="s">
        <v>38</v>
      </c>
      <c r="B41" s="10" t="s">
        <v>218</v>
      </c>
      <c r="C41" s="11" t="s">
        <v>180</v>
      </c>
      <c r="D41" s="11" t="s">
        <v>175</v>
      </c>
      <c r="E41" s="11" t="s">
        <v>174</v>
      </c>
      <c r="F41" s="11">
        <v>12</v>
      </c>
      <c r="G41" s="11" t="s">
        <v>173</v>
      </c>
      <c r="H41" s="11">
        <v>1.1</v>
      </c>
      <c r="I41" s="11" t="s">
        <v>160</v>
      </c>
      <c r="J41" s="11" t="s">
        <v>102</v>
      </c>
      <c r="K41" s="11">
        <v>59260.01805</v>
      </c>
      <c r="L41" s="11">
        <v>73875.78984</v>
      </c>
      <c r="M41" s="11">
        <v>70311.52436</v>
      </c>
      <c r="N41" s="11">
        <v>69335.72755</v>
      </c>
      <c r="O41" s="11">
        <v>55597.5296</v>
      </c>
      <c r="P41" s="11">
        <v>54294.97003</v>
      </c>
      <c r="Q41" s="11">
        <v>51022.199</v>
      </c>
      <c r="R41" s="11">
        <v>52622.69428</v>
      </c>
      <c r="S41" s="11">
        <v>50013.432</v>
      </c>
      <c r="T41" s="11">
        <v>44893.6057</v>
      </c>
      <c r="U41" s="11">
        <v>47103.888</v>
      </c>
      <c r="V41" s="11">
        <v>47103.888</v>
      </c>
      <c r="W41" s="11">
        <v>49700</v>
      </c>
      <c r="X41" s="11">
        <v>56854</v>
      </c>
      <c r="Y41" s="11">
        <v>55353.3105</v>
      </c>
      <c r="Z41" s="10">
        <v>56082.9848</v>
      </c>
      <c r="AA41" s="10">
        <v>58618.9786</v>
      </c>
      <c r="AB41" s="10">
        <v>54788.02454</v>
      </c>
    </row>
    <row r="42" spans="1:28" ht="12.75">
      <c r="A42" s="33" t="s">
        <v>69</v>
      </c>
      <c r="B42" s="10" t="s">
        <v>219</v>
      </c>
      <c r="C42" s="10" t="s">
        <v>178</v>
      </c>
      <c r="D42" s="10" t="s">
        <v>175</v>
      </c>
      <c r="E42" s="10" t="s">
        <v>174</v>
      </c>
      <c r="F42" s="10">
        <v>12</v>
      </c>
      <c r="G42" s="10" t="s">
        <v>173</v>
      </c>
      <c r="H42" s="10">
        <v>1.1</v>
      </c>
      <c r="I42" s="10" t="s">
        <v>177</v>
      </c>
      <c r="J42" s="10" t="s">
        <v>130</v>
      </c>
      <c r="K42" s="10">
        <v>6168.137392</v>
      </c>
      <c r="L42" s="10">
        <v>5831.035271</v>
      </c>
      <c r="M42" s="10">
        <v>5668.888001</v>
      </c>
      <c r="N42" s="10">
        <v>4586.349226</v>
      </c>
      <c r="O42" s="10">
        <v>4152.93542</v>
      </c>
      <c r="P42" s="10">
        <v>3885.004872</v>
      </c>
      <c r="Q42" s="10">
        <v>3734.872558</v>
      </c>
      <c r="R42" s="10">
        <v>3329.19584</v>
      </c>
      <c r="S42" s="10">
        <v>3482.216909</v>
      </c>
      <c r="T42" s="10">
        <v>2868.339719</v>
      </c>
      <c r="U42" s="10">
        <v>2546.792523</v>
      </c>
      <c r="V42" s="10">
        <v>2252.018231</v>
      </c>
      <c r="W42" s="10">
        <v>1908.306769</v>
      </c>
      <c r="X42" s="10">
        <v>1516.439933</v>
      </c>
      <c r="Y42" s="10">
        <v>1559.274855</v>
      </c>
      <c r="Z42" s="10">
        <v>1631.4934</v>
      </c>
      <c r="AA42" s="10">
        <v>1772.820283</v>
      </c>
      <c r="AB42" s="10">
        <v>1741.484909</v>
      </c>
    </row>
    <row r="43" spans="1:28" ht="12.75">
      <c r="A43" s="33" t="s">
        <v>48</v>
      </c>
      <c r="B43" s="10" t="s">
        <v>220</v>
      </c>
      <c r="C43" s="11" t="s">
        <v>180</v>
      </c>
      <c r="D43" s="11" t="s">
        <v>175</v>
      </c>
      <c r="E43" s="11" t="s">
        <v>174</v>
      </c>
      <c r="F43" s="11">
        <v>12</v>
      </c>
      <c r="G43" s="11" t="s">
        <v>173</v>
      </c>
      <c r="H43" s="11">
        <v>1.1</v>
      </c>
      <c r="I43" s="11" t="s">
        <v>161</v>
      </c>
      <c r="J43" s="11" t="s">
        <v>107</v>
      </c>
      <c r="K43" s="11">
        <v>3393.869151</v>
      </c>
      <c r="L43" s="11">
        <v>3520.000433</v>
      </c>
      <c r="M43" s="11">
        <v>4048.586154</v>
      </c>
      <c r="N43" s="11">
        <v>4363.377375</v>
      </c>
      <c r="O43" s="11">
        <v>4562.092395</v>
      </c>
      <c r="P43" s="11">
        <v>4152.741966</v>
      </c>
      <c r="Q43" s="11">
        <v>4411.975884</v>
      </c>
      <c r="R43" s="11">
        <v>4665.626438</v>
      </c>
      <c r="S43" s="11">
        <v>4152.741966</v>
      </c>
      <c r="T43" s="11">
        <v>5376.880502</v>
      </c>
      <c r="U43" s="11">
        <v>5655.552567</v>
      </c>
      <c r="V43" s="11">
        <v>5613.278522</v>
      </c>
      <c r="W43" s="11">
        <v>5845.989888</v>
      </c>
      <c r="X43" s="11">
        <v>6282.673053</v>
      </c>
      <c r="Y43" s="11">
        <v>6544.90905</v>
      </c>
      <c r="Z43" s="10">
        <v>6925.011191</v>
      </c>
      <c r="AA43" s="10">
        <v>7142.655638</v>
      </c>
      <c r="AB43" s="10">
        <v>7365.494058</v>
      </c>
    </row>
    <row r="44" spans="1:28" ht="12.75">
      <c r="A44" s="33" t="s">
        <v>39</v>
      </c>
      <c r="B44" s="10" t="s">
        <v>221</v>
      </c>
      <c r="C44" s="11" t="s">
        <v>180</v>
      </c>
      <c r="D44" s="11" t="s">
        <v>175</v>
      </c>
      <c r="E44" s="11" t="s">
        <v>174</v>
      </c>
      <c r="F44" s="11">
        <v>12</v>
      </c>
      <c r="G44" s="11" t="s">
        <v>173</v>
      </c>
      <c r="H44" s="11">
        <v>1.1</v>
      </c>
      <c r="I44" s="11" t="s">
        <v>162</v>
      </c>
      <c r="J44" s="11" t="s">
        <v>120</v>
      </c>
      <c r="K44" s="11">
        <v>334891.6626</v>
      </c>
      <c r="L44" s="11">
        <v>364000</v>
      </c>
      <c r="M44" s="11">
        <v>349660</v>
      </c>
      <c r="N44" s="11">
        <v>349660</v>
      </c>
      <c r="O44" s="11">
        <v>125315.4831</v>
      </c>
      <c r="P44" s="11">
        <v>121500</v>
      </c>
      <c r="Q44" s="11">
        <v>121500</v>
      </c>
      <c r="R44" s="11">
        <v>121500</v>
      </c>
      <c r="S44" s="11">
        <v>71690.00244</v>
      </c>
      <c r="T44" s="11">
        <v>57964.8056</v>
      </c>
      <c r="U44" s="11">
        <v>64318.00842</v>
      </c>
      <c r="V44" s="11">
        <v>96718.00232</v>
      </c>
      <c r="W44" s="11">
        <v>95675.694</v>
      </c>
      <c r="X44" s="11">
        <v>96886.346</v>
      </c>
      <c r="Y44" s="11">
        <v>93307.104</v>
      </c>
      <c r="Z44" s="10">
        <v>89771.695</v>
      </c>
      <c r="AA44" s="10">
        <v>91379.89866</v>
      </c>
      <c r="AB44" s="10">
        <v>96286.25867</v>
      </c>
    </row>
    <row r="45" spans="1:28" ht="12.75">
      <c r="A45" s="33" t="s">
        <v>41</v>
      </c>
      <c r="B45" s="10" t="s">
        <v>222</v>
      </c>
      <c r="C45" s="10" t="s">
        <v>159</v>
      </c>
      <c r="D45" s="10" t="s">
        <v>175</v>
      </c>
      <c r="E45" s="10" t="s">
        <v>174</v>
      </c>
      <c r="F45" s="10">
        <v>12</v>
      </c>
      <c r="G45" s="10" t="s">
        <v>173</v>
      </c>
      <c r="H45" s="10">
        <v>1.1</v>
      </c>
      <c r="I45" s="10" t="s">
        <v>149</v>
      </c>
      <c r="J45" s="10" t="s">
        <v>126</v>
      </c>
      <c r="K45" s="10">
        <v>463663.6644</v>
      </c>
      <c r="L45" s="10">
        <v>416316.4785</v>
      </c>
      <c r="M45" s="10">
        <v>362930.9954</v>
      </c>
      <c r="N45" s="10">
        <v>322209.1757</v>
      </c>
      <c r="O45" s="10">
        <v>283108.8846</v>
      </c>
      <c r="P45" s="10">
        <v>260518.4588</v>
      </c>
      <c r="Q45" s="10">
        <v>260003.6342</v>
      </c>
      <c r="R45" s="10">
        <v>242127.0238</v>
      </c>
      <c r="S45" s="10">
        <v>237022.2458</v>
      </c>
      <c r="T45" s="10">
        <v>224802.5328</v>
      </c>
      <c r="U45" s="10">
        <v>226452.4419</v>
      </c>
      <c r="V45" s="10">
        <v>233585.8955</v>
      </c>
      <c r="W45" s="10">
        <v>233858.1889</v>
      </c>
      <c r="X45" s="10">
        <v>245769.9728</v>
      </c>
      <c r="Y45" s="10">
        <v>242806.4589</v>
      </c>
      <c r="Z45" s="10">
        <v>244132.3721</v>
      </c>
      <c r="AA45" s="10">
        <v>247100.847</v>
      </c>
      <c r="AB45" s="10">
        <v>257266.068</v>
      </c>
    </row>
    <row r="46" spans="1:28" ht="12.75">
      <c r="A46" s="33" t="s">
        <v>40</v>
      </c>
      <c r="B46" s="10" t="s">
        <v>223</v>
      </c>
      <c r="C46" s="11" t="s">
        <v>159</v>
      </c>
      <c r="D46" s="11" t="s">
        <v>175</v>
      </c>
      <c r="E46" s="11" t="s">
        <v>174</v>
      </c>
      <c r="F46" s="11">
        <v>12</v>
      </c>
      <c r="G46" s="11" t="s">
        <v>173</v>
      </c>
      <c r="H46" s="11">
        <v>1.1</v>
      </c>
      <c r="I46" s="11" t="s">
        <v>142</v>
      </c>
      <c r="J46" s="11" t="s">
        <v>127</v>
      </c>
      <c r="K46" s="11">
        <v>90746.29535</v>
      </c>
      <c r="L46" s="11">
        <v>132063.5493</v>
      </c>
      <c r="M46" s="11">
        <v>91064.23273</v>
      </c>
      <c r="N46" s="11">
        <v>94041.29756</v>
      </c>
      <c r="O46" s="11">
        <v>97561.44709</v>
      </c>
      <c r="P46" s="11">
        <v>82956.69905</v>
      </c>
      <c r="Q46" s="11">
        <v>120461.0503</v>
      </c>
      <c r="R46" s="11">
        <v>78863.1332</v>
      </c>
      <c r="S46" s="11">
        <v>64234.23187</v>
      </c>
      <c r="T46" s="11">
        <v>51537.89144</v>
      </c>
      <c r="U46" s="11">
        <v>42984.51694</v>
      </c>
      <c r="V46" s="11">
        <v>43054.90045</v>
      </c>
      <c r="W46" s="11">
        <v>44825.79061</v>
      </c>
      <c r="X46" s="11">
        <v>55649.49359</v>
      </c>
      <c r="Y46" s="11">
        <v>44015.35359</v>
      </c>
      <c r="Z46" s="10">
        <v>38855.49112</v>
      </c>
      <c r="AA46" s="10">
        <v>43122.32137</v>
      </c>
      <c r="AB46" s="10">
        <v>33608.29805</v>
      </c>
    </row>
    <row r="47" spans="1:28" ht="12.75">
      <c r="A47" s="33" t="s">
        <v>42</v>
      </c>
      <c r="B47" s="10" t="s">
        <v>224</v>
      </c>
      <c r="C47" s="11" t="s">
        <v>180</v>
      </c>
      <c r="D47" s="11" t="s">
        <v>175</v>
      </c>
      <c r="E47" s="11" t="s">
        <v>174</v>
      </c>
      <c r="F47" s="11">
        <v>12</v>
      </c>
      <c r="G47" s="11" t="s">
        <v>173</v>
      </c>
      <c r="H47" s="11">
        <v>1.1</v>
      </c>
      <c r="I47" s="11" t="s">
        <v>163</v>
      </c>
      <c r="J47" s="11" t="s">
        <v>106</v>
      </c>
      <c r="K47" s="11">
        <v>25690</v>
      </c>
      <c r="L47" s="11">
        <v>22960</v>
      </c>
      <c r="M47" s="11">
        <v>17150</v>
      </c>
      <c r="N47" s="11">
        <v>12350</v>
      </c>
      <c r="O47" s="11">
        <v>14170</v>
      </c>
      <c r="P47" s="11">
        <v>13980</v>
      </c>
      <c r="Q47" s="11">
        <v>15350</v>
      </c>
      <c r="R47" s="11">
        <v>14130</v>
      </c>
      <c r="S47" s="11">
        <v>13760</v>
      </c>
      <c r="T47" s="11">
        <v>13370</v>
      </c>
      <c r="U47" s="11">
        <v>12390</v>
      </c>
      <c r="V47" s="11">
        <v>12970</v>
      </c>
      <c r="W47" s="11">
        <v>12870</v>
      </c>
      <c r="X47" s="11">
        <v>15320</v>
      </c>
      <c r="Y47" s="11">
        <v>13930</v>
      </c>
      <c r="Z47" s="10">
        <v>12090</v>
      </c>
      <c r="AA47" s="10">
        <v>10560</v>
      </c>
      <c r="AB47" s="10">
        <v>13710</v>
      </c>
    </row>
    <row r="48" spans="1:28" ht="12.75">
      <c r="A48" s="33" t="s">
        <v>45</v>
      </c>
      <c r="B48" s="10" t="s">
        <v>225</v>
      </c>
      <c r="C48" s="10" t="s">
        <v>159</v>
      </c>
      <c r="D48" s="10" t="s">
        <v>175</v>
      </c>
      <c r="E48" s="10" t="s">
        <v>174</v>
      </c>
      <c r="F48" s="10">
        <v>12</v>
      </c>
      <c r="G48" s="10" t="s">
        <v>173</v>
      </c>
      <c r="H48" s="10">
        <v>1.1</v>
      </c>
      <c r="I48" s="10" t="s">
        <v>156</v>
      </c>
      <c r="J48" s="10" t="s">
        <v>113</v>
      </c>
      <c r="K48" s="13">
        <v>228320.9383</v>
      </c>
      <c r="L48" s="13">
        <v>236744.7152</v>
      </c>
      <c r="M48" s="13">
        <v>250475.2383</v>
      </c>
      <c r="N48" s="13">
        <v>244016.7878</v>
      </c>
      <c r="O48" s="13">
        <v>253343.2216</v>
      </c>
      <c r="P48" s="13">
        <v>270427.2682</v>
      </c>
      <c r="Q48" s="13">
        <v>229914.0546</v>
      </c>
      <c r="R48" s="13">
        <v>281120.8125</v>
      </c>
      <c r="S48" s="13">
        <v>254649.0405</v>
      </c>
      <c r="T48" s="13">
        <v>290359.9553</v>
      </c>
      <c r="U48" s="13">
        <v>311812.4265</v>
      </c>
      <c r="V48" s="13">
        <v>281011.054</v>
      </c>
      <c r="W48" s="13">
        <v>325431.9977</v>
      </c>
      <c r="X48" s="13">
        <v>301553.5921</v>
      </c>
      <c r="Y48" s="13">
        <v>324261.8537</v>
      </c>
      <c r="Z48" s="10">
        <v>329247.8225</v>
      </c>
      <c r="AA48" s="10">
        <v>300772.977</v>
      </c>
      <c r="AB48" s="10">
        <v>313620.8635</v>
      </c>
    </row>
    <row r="49" spans="1:28" ht="12.75">
      <c r="A49" s="33" t="s">
        <v>61</v>
      </c>
      <c r="B49" s="10" t="s">
        <v>226</v>
      </c>
      <c r="C49" s="10" t="s">
        <v>159</v>
      </c>
      <c r="D49" s="10" t="s">
        <v>175</v>
      </c>
      <c r="E49" s="10" t="s">
        <v>174</v>
      </c>
      <c r="F49" s="10">
        <v>12</v>
      </c>
      <c r="G49" s="10" t="s">
        <v>173</v>
      </c>
      <c r="H49" s="10">
        <v>1.1</v>
      </c>
      <c r="I49" s="10" t="s">
        <v>146</v>
      </c>
      <c r="J49" s="10" t="s">
        <v>111</v>
      </c>
      <c r="K49" s="10">
        <v>41800</v>
      </c>
      <c r="L49" s="10">
        <v>45700</v>
      </c>
      <c r="M49" s="10">
        <v>44700</v>
      </c>
      <c r="N49" s="10">
        <v>47200</v>
      </c>
      <c r="O49" s="10">
        <v>48500</v>
      </c>
      <c r="P49" s="10">
        <v>33900</v>
      </c>
      <c r="Q49" s="10">
        <v>42200</v>
      </c>
      <c r="R49" s="10">
        <v>37900</v>
      </c>
      <c r="S49" s="10">
        <v>35500</v>
      </c>
      <c r="T49" s="10">
        <v>31700</v>
      </c>
      <c r="U49" s="10">
        <v>33319</v>
      </c>
      <c r="V49" s="10">
        <v>51642</v>
      </c>
      <c r="W49" s="10">
        <v>45847</v>
      </c>
      <c r="X49" s="10">
        <v>58027</v>
      </c>
      <c r="Y49" s="10">
        <v>49362.82098</v>
      </c>
      <c r="Z49" s="10">
        <v>31575.9281</v>
      </c>
      <c r="AA49" s="10">
        <v>50101.18101</v>
      </c>
      <c r="AB49" s="10">
        <v>45657.537</v>
      </c>
    </row>
    <row r="50" spans="1:28" ht="12.75">
      <c r="A50" s="33" t="s">
        <v>46</v>
      </c>
      <c r="B50" s="10" t="s">
        <v>227</v>
      </c>
      <c r="C50" s="10" t="s">
        <v>159</v>
      </c>
      <c r="D50" s="10" t="s">
        <v>175</v>
      </c>
      <c r="E50" s="10" t="s">
        <v>174</v>
      </c>
      <c r="F50" s="10">
        <v>12</v>
      </c>
      <c r="G50" s="10" t="s">
        <v>173</v>
      </c>
      <c r="H50" s="10">
        <v>1.1</v>
      </c>
      <c r="I50" s="10" t="s">
        <v>148</v>
      </c>
      <c r="J50" s="10" t="s">
        <v>118</v>
      </c>
      <c r="K50" s="15">
        <v>115497.7035</v>
      </c>
      <c r="L50" s="15">
        <v>158890.9424</v>
      </c>
      <c r="M50" s="15">
        <v>133145.7599</v>
      </c>
      <c r="N50" s="15">
        <v>88515.40718</v>
      </c>
      <c r="O50" s="15">
        <v>86771.41749</v>
      </c>
      <c r="P50" s="15">
        <v>97386.37078</v>
      </c>
      <c r="Q50" s="15">
        <v>108350.3259</v>
      </c>
      <c r="R50" s="15">
        <v>92844.35105</v>
      </c>
      <c r="S50" s="15">
        <v>128789.182</v>
      </c>
      <c r="T50" s="15">
        <v>116016.8655</v>
      </c>
      <c r="U50" s="15">
        <v>115652.809</v>
      </c>
      <c r="V50" s="15">
        <v>92382.18072</v>
      </c>
      <c r="W50" s="15">
        <v>104630.4673</v>
      </c>
      <c r="X50" s="15">
        <v>107997.9824</v>
      </c>
      <c r="Y50" s="15">
        <v>102629.984</v>
      </c>
      <c r="Z50" s="15">
        <v>123878.8424</v>
      </c>
      <c r="AA50" s="15">
        <v>99465.11535</v>
      </c>
      <c r="AB50" s="10">
        <v>93086.09943</v>
      </c>
    </row>
    <row r="51" spans="1:28" ht="12.75">
      <c r="A51" s="33" t="s">
        <v>44</v>
      </c>
      <c r="B51" s="10" t="s">
        <v>229</v>
      </c>
      <c r="C51" s="10" t="s">
        <v>159</v>
      </c>
      <c r="D51" s="10" t="s">
        <v>175</v>
      </c>
      <c r="E51" s="10" t="s">
        <v>174</v>
      </c>
      <c r="F51" s="10">
        <v>12</v>
      </c>
      <c r="G51" s="10" t="s">
        <v>173</v>
      </c>
      <c r="H51" s="10">
        <v>1.1</v>
      </c>
      <c r="I51" s="10" t="s">
        <v>150</v>
      </c>
      <c r="J51" s="10" t="s">
        <v>104</v>
      </c>
      <c r="K51" s="10">
        <v>53955.35773</v>
      </c>
      <c r="L51" s="10">
        <v>53369.29463</v>
      </c>
      <c r="M51" s="10">
        <v>57510.04148</v>
      </c>
      <c r="N51" s="10">
        <v>57869.23707</v>
      </c>
      <c r="O51" s="10">
        <v>62136.00417</v>
      </c>
      <c r="P51" s="10">
        <v>61676.13486</v>
      </c>
      <c r="Q51" s="10">
        <v>63639.126</v>
      </c>
      <c r="R51" s="10">
        <v>65594.83898</v>
      </c>
      <c r="S51" s="10">
        <v>62112.27515</v>
      </c>
      <c r="T51" s="10">
        <v>60361.62686</v>
      </c>
      <c r="U51" s="10">
        <v>68682.8958</v>
      </c>
      <c r="V51" s="10">
        <v>76317.22457</v>
      </c>
      <c r="W51" s="10">
        <v>82395.30138</v>
      </c>
      <c r="X51" s="10">
        <v>120265.6964</v>
      </c>
      <c r="Y51" s="10">
        <v>127016.4537</v>
      </c>
      <c r="Z51" s="10">
        <v>140477.3168</v>
      </c>
      <c r="AA51" s="10">
        <v>132862.5944</v>
      </c>
      <c r="AB51" s="10">
        <v>142957.8367</v>
      </c>
    </row>
    <row r="52" spans="2:28" ht="12.75">
      <c r="B52" s="10" t="s">
        <v>230</v>
      </c>
      <c r="C52" s="10" t="s">
        <v>179</v>
      </c>
      <c r="D52" s="10" t="s">
        <v>175</v>
      </c>
      <c r="E52" s="10" t="s">
        <v>174</v>
      </c>
      <c r="F52" s="10">
        <v>12</v>
      </c>
      <c r="G52" s="10" t="s">
        <v>173</v>
      </c>
      <c r="H52" s="10">
        <v>1.1</v>
      </c>
      <c r="I52" s="10" t="s">
        <v>181</v>
      </c>
      <c r="J52" s="10" t="s">
        <v>182</v>
      </c>
      <c r="K52" s="10">
        <v>11174.12</v>
      </c>
      <c r="L52" s="10">
        <v>10923.76663</v>
      </c>
      <c r="M52" s="10">
        <v>10676.15334</v>
      </c>
      <c r="N52" s="10">
        <v>10431.45801</v>
      </c>
      <c r="O52" s="10">
        <v>10189.59945</v>
      </c>
      <c r="P52" s="10">
        <v>9950.577653</v>
      </c>
      <c r="Q52" s="10">
        <v>9714.392629</v>
      </c>
      <c r="R52" s="10">
        <v>9481.044374</v>
      </c>
      <c r="S52" s="10">
        <v>9250.458158</v>
      </c>
      <c r="T52" s="10">
        <v>9022.784365</v>
      </c>
      <c r="U52" s="10">
        <v>8797.94734</v>
      </c>
      <c r="V52" s="10">
        <v>8575.947085</v>
      </c>
      <c r="W52" s="10">
        <v>8356.7836</v>
      </c>
      <c r="X52" s="10">
        <v>8140.456883</v>
      </c>
      <c r="Y52" s="10">
        <v>7926.897742</v>
      </c>
      <c r="Z52" s="10">
        <v>7716.245486</v>
      </c>
      <c r="AA52" s="10">
        <v>7508.43</v>
      </c>
      <c r="AB52" s="10">
        <v>9337</v>
      </c>
    </row>
    <row r="53" spans="1:28" ht="12.75">
      <c r="A53" s="33" t="s">
        <v>52</v>
      </c>
      <c r="B53" s="10" t="s">
        <v>231</v>
      </c>
      <c r="C53" s="11" t="s">
        <v>180</v>
      </c>
      <c r="D53" s="11" t="s">
        <v>175</v>
      </c>
      <c r="E53" s="11" t="s">
        <v>174</v>
      </c>
      <c r="F53" s="11">
        <v>12</v>
      </c>
      <c r="G53" s="11" t="s">
        <v>173</v>
      </c>
      <c r="H53" s="11">
        <v>1.1</v>
      </c>
      <c r="I53" s="11" t="s">
        <v>164</v>
      </c>
      <c r="J53" s="11" t="s">
        <v>129</v>
      </c>
      <c r="K53" s="11">
        <v>38800</v>
      </c>
      <c r="L53" s="11">
        <v>38800</v>
      </c>
      <c r="M53" s="11">
        <v>40950</v>
      </c>
      <c r="N53" s="11">
        <v>45484.82836</v>
      </c>
      <c r="O53" s="11">
        <v>46389.67028</v>
      </c>
      <c r="P53" s="11">
        <v>45531.5</v>
      </c>
      <c r="Q53" s="11">
        <v>44673.237</v>
      </c>
      <c r="R53" s="11">
        <v>48024.95569</v>
      </c>
      <c r="S53" s="11">
        <v>49953.5217</v>
      </c>
      <c r="T53" s="11">
        <v>49381.356</v>
      </c>
      <c r="U53" s="11">
        <v>38530.51583</v>
      </c>
      <c r="V53" s="11">
        <v>34173.80404</v>
      </c>
      <c r="W53" s="11">
        <v>30390</v>
      </c>
      <c r="X53" s="11">
        <v>30700</v>
      </c>
      <c r="Y53" s="11">
        <v>27507.54</v>
      </c>
      <c r="Z53" s="10">
        <v>27943.10196</v>
      </c>
      <c r="AA53" s="10">
        <v>26672.49596</v>
      </c>
      <c r="AB53" s="10">
        <v>27965.84247</v>
      </c>
    </row>
    <row r="54" spans="1:28" ht="12.75">
      <c r="A54" s="33" t="s">
        <v>43</v>
      </c>
      <c r="B54" s="10" t="s">
        <v>232</v>
      </c>
      <c r="C54" s="10" t="s">
        <v>159</v>
      </c>
      <c r="D54" s="10" t="s">
        <v>175</v>
      </c>
      <c r="E54" s="10" t="s">
        <v>174</v>
      </c>
      <c r="F54" s="10">
        <v>12</v>
      </c>
      <c r="G54" s="10" t="s">
        <v>173</v>
      </c>
      <c r="H54" s="10">
        <v>1.1</v>
      </c>
      <c r="I54" s="10" t="s">
        <v>152</v>
      </c>
      <c r="J54" s="10" t="s">
        <v>117</v>
      </c>
      <c r="K54" s="10">
        <v>46374</v>
      </c>
      <c r="L54" s="10">
        <v>46188</v>
      </c>
      <c r="M54" s="10">
        <v>53065</v>
      </c>
      <c r="N54" s="10">
        <v>46944</v>
      </c>
      <c r="O54" s="10">
        <v>45100</v>
      </c>
      <c r="P54" s="10">
        <v>41391</v>
      </c>
      <c r="Q54" s="10">
        <v>41867</v>
      </c>
      <c r="R54" s="10">
        <v>40202</v>
      </c>
      <c r="S54" s="10">
        <v>39394</v>
      </c>
      <c r="T54" s="10">
        <v>38779</v>
      </c>
      <c r="U54" s="10">
        <v>39731</v>
      </c>
      <c r="V54" s="10">
        <v>41156</v>
      </c>
      <c r="W54" s="10">
        <v>37630</v>
      </c>
      <c r="X54" s="10">
        <v>33820</v>
      </c>
      <c r="Y54" s="10">
        <v>32342</v>
      </c>
      <c r="Z54" s="10">
        <v>32396</v>
      </c>
      <c r="AA54" s="10">
        <v>29885</v>
      </c>
      <c r="AB54" s="10">
        <v>27035</v>
      </c>
    </row>
    <row r="55" spans="1:28" ht="12.75">
      <c r="A55" s="33" t="s">
        <v>66</v>
      </c>
      <c r="B55" s="10" t="s">
        <v>233</v>
      </c>
      <c r="C55" s="11" t="s">
        <v>178</v>
      </c>
      <c r="D55" s="11" t="s">
        <v>175</v>
      </c>
      <c r="E55" s="11" t="s">
        <v>174</v>
      </c>
      <c r="F55" s="11">
        <v>12</v>
      </c>
      <c r="G55" s="11" t="s">
        <v>173</v>
      </c>
      <c r="H55" s="11">
        <v>1.1</v>
      </c>
      <c r="I55" s="11" t="s">
        <v>151</v>
      </c>
      <c r="J55" s="11" t="s">
        <v>132</v>
      </c>
      <c r="K55" s="11">
        <v>97.253282</v>
      </c>
      <c r="L55" s="11">
        <v>106.173724</v>
      </c>
      <c r="M55" s="11">
        <v>98.796578</v>
      </c>
      <c r="N55" s="11">
        <v>87.768572</v>
      </c>
      <c r="O55" s="11">
        <v>87.406862</v>
      </c>
      <c r="P55" s="11">
        <v>120.372623</v>
      </c>
      <c r="Q55" s="11">
        <v>95.617054</v>
      </c>
      <c r="R55" s="11">
        <v>52.502289</v>
      </c>
      <c r="S55" s="11">
        <v>77.513914</v>
      </c>
      <c r="T55" s="11">
        <v>73.6685</v>
      </c>
      <c r="U55" s="11">
        <v>71.435007</v>
      </c>
      <c r="V55" s="11">
        <v>62.719269</v>
      </c>
      <c r="W55" s="11">
        <v>89.76466</v>
      </c>
      <c r="X55" s="11">
        <v>81.799102</v>
      </c>
      <c r="Y55" s="11">
        <v>78.074813</v>
      </c>
      <c r="Z55" s="10">
        <v>123.132882</v>
      </c>
      <c r="AA55" s="10">
        <v>96.006899</v>
      </c>
      <c r="AB55" s="10">
        <v>120.1850319</v>
      </c>
    </row>
    <row r="56" spans="1:28" ht="12.75">
      <c r="A56" s="33" t="s">
        <v>47</v>
      </c>
      <c r="B56" s="10" t="s">
        <v>234</v>
      </c>
      <c r="C56" s="11" t="s">
        <v>159</v>
      </c>
      <c r="D56" s="11" t="s">
        <v>175</v>
      </c>
      <c r="E56" s="11" t="s">
        <v>174</v>
      </c>
      <c r="F56" s="11">
        <v>12</v>
      </c>
      <c r="G56" s="11" t="s">
        <v>173</v>
      </c>
      <c r="H56" s="11">
        <v>1.1</v>
      </c>
      <c r="I56" s="11" t="s">
        <v>153</v>
      </c>
      <c r="J56" s="11" t="s">
        <v>124</v>
      </c>
      <c r="K56" s="11">
        <v>408630</v>
      </c>
      <c r="L56" s="11">
        <v>389740</v>
      </c>
      <c r="M56" s="11">
        <v>362317</v>
      </c>
      <c r="N56" s="11">
        <v>326991</v>
      </c>
      <c r="O56" s="11">
        <v>299398</v>
      </c>
      <c r="P56" s="11">
        <v>299000</v>
      </c>
      <c r="Q56" s="11">
        <v>282000</v>
      </c>
      <c r="R56" s="11">
        <v>242500</v>
      </c>
      <c r="S56" s="11">
        <v>179808.412</v>
      </c>
      <c r="T56" s="11">
        <v>144238.817</v>
      </c>
      <c r="U56" s="11">
        <v>129715.153</v>
      </c>
      <c r="V56" s="11">
        <v>122918.126</v>
      </c>
      <c r="W56" s="11">
        <v>121479.866</v>
      </c>
      <c r="X56" s="11">
        <v>122883.4</v>
      </c>
      <c r="Y56" s="11">
        <v>111108.8</v>
      </c>
      <c r="Z56" s="10">
        <v>83715.27</v>
      </c>
      <c r="AA56" s="10">
        <v>78360.52924</v>
      </c>
      <c r="AB56" s="10">
        <v>67998.20253</v>
      </c>
    </row>
    <row r="57" spans="1:28" ht="12.75">
      <c r="A57" s="33" t="s">
        <v>50</v>
      </c>
      <c r="B57" s="10" t="s">
        <v>235</v>
      </c>
      <c r="C57" s="11" t="s">
        <v>180</v>
      </c>
      <c r="D57" s="11" t="s">
        <v>175</v>
      </c>
      <c r="E57" s="11" t="s">
        <v>174</v>
      </c>
      <c r="F57" s="11">
        <v>12</v>
      </c>
      <c r="G57" s="11" t="s">
        <v>173</v>
      </c>
      <c r="H57" s="11">
        <v>1.1</v>
      </c>
      <c r="I57" s="11" t="s">
        <v>166</v>
      </c>
      <c r="J57" s="11" t="s">
        <v>115</v>
      </c>
      <c r="K57" s="11">
        <v>47000</v>
      </c>
      <c r="L57" s="11">
        <v>46000</v>
      </c>
      <c r="M57" s="11">
        <v>28000</v>
      </c>
      <c r="N57" s="11">
        <v>25000</v>
      </c>
      <c r="O57" s="11">
        <v>24000</v>
      </c>
      <c r="P57" s="11">
        <v>19000</v>
      </c>
      <c r="Q57" s="11">
        <v>19000</v>
      </c>
      <c r="R57" s="11">
        <v>17000</v>
      </c>
      <c r="S57" s="11">
        <v>20000</v>
      </c>
      <c r="T57" s="11">
        <v>15000</v>
      </c>
      <c r="U57" s="11">
        <v>11200</v>
      </c>
      <c r="V57" s="11">
        <v>5940</v>
      </c>
      <c r="W57" s="11">
        <v>7241</v>
      </c>
      <c r="X57" s="11">
        <v>5959</v>
      </c>
      <c r="Y57" s="11">
        <v>6007.838375</v>
      </c>
      <c r="Z57" s="10">
        <v>6205.947348</v>
      </c>
      <c r="AA57" s="10">
        <v>5745.412525</v>
      </c>
      <c r="AB57" s="10">
        <v>9403.694</v>
      </c>
    </row>
    <row r="58" spans="1:28" ht="12.75">
      <c r="A58" s="33" t="s">
        <v>51</v>
      </c>
      <c r="B58" s="10" t="s">
        <v>236</v>
      </c>
      <c r="C58" s="10" t="s">
        <v>159</v>
      </c>
      <c r="D58" s="10" t="s">
        <v>175</v>
      </c>
      <c r="E58" s="10" t="s">
        <v>174</v>
      </c>
      <c r="F58" s="10">
        <v>12</v>
      </c>
      <c r="G58" s="10" t="s">
        <v>173</v>
      </c>
      <c r="H58" s="10">
        <v>1.1</v>
      </c>
      <c r="I58" s="10" t="s">
        <v>145</v>
      </c>
      <c r="J58" s="10" t="s">
        <v>133</v>
      </c>
      <c r="K58" s="10">
        <v>301.432174</v>
      </c>
      <c r="L58" s="10">
        <v>302.329436</v>
      </c>
      <c r="M58" s="10">
        <v>300.329226</v>
      </c>
      <c r="N58" s="10">
        <v>301.99555</v>
      </c>
      <c r="O58" s="10">
        <v>250.83563</v>
      </c>
      <c r="P58" s="10">
        <v>336.74073</v>
      </c>
      <c r="Q58" s="10">
        <v>327.854976</v>
      </c>
      <c r="R58" s="10">
        <v>260.8952484</v>
      </c>
      <c r="S58" s="10">
        <v>191.2687966</v>
      </c>
      <c r="T58" s="10">
        <v>210.5050443</v>
      </c>
      <c r="U58" s="10">
        <v>223.9077196</v>
      </c>
      <c r="V58" s="10">
        <v>274.8026109</v>
      </c>
      <c r="W58" s="10">
        <v>1127.567442</v>
      </c>
      <c r="X58" s="10">
        <v>1223.846489</v>
      </c>
      <c r="Y58" s="10">
        <v>1259.527986</v>
      </c>
      <c r="Z58" s="10">
        <v>1335.969015</v>
      </c>
      <c r="AA58" s="10">
        <v>1333.842976</v>
      </c>
      <c r="AB58" s="10">
        <v>1228.935553</v>
      </c>
    </row>
    <row r="59" spans="1:28" ht="12.75">
      <c r="A59" s="33" t="s">
        <v>49</v>
      </c>
      <c r="B59" s="10" t="s">
        <v>237</v>
      </c>
      <c r="C59" s="11" t="s">
        <v>180</v>
      </c>
      <c r="D59" s="11" t="s">
        <v>175</v>
      </c>
      <c r="E59" s="11" t="s">
        <v>174</v>
      </c>
      <c r="F59" s="11">
        <v>12</v>
      </c>
      <c r="G59" s="11" t="s">
        <v>173</v>
      </c>
      <c r="H59" s="11">
        <v>1.1</v>
      </c>
      <c r="I59" s="11" t="s">
        <v>165</v>
      </c>
      <c r="J59" s="11" t="s">
        <v>128</v>
      </c>
      <c r="K59" s="11">
        <v>16133.0695</v>
      </c>
      <c r="L59" s="11">
        <v>14799.5185</v>
      </c>
      <c r="M59" s="11">
        <v>12412.11482</v>
      </c>
      <c r="N59" s="11">
        <v>9910.448328</v>
      </c>
      <c r="O59" s="11">
        <v>9269.742555</v>
      </c>
      <c r="P59" s="11">
        <v>8320.253997</v>
      </c>
      <c r="Q59" s="11">
        <v>8512.463137</v>
      </c>
      <c r="R59" s="11">
        <v>8361.780317</v>
      </c>
      <c r="S59" s="11">
        <v>8283.880967</v>
      </c>
      <c r="T59" s="11">
        <v>7232.738725</v>
      </c>
      <c r="U59" s="11">
        <v>5988.27522</v>
      </c>
      <c r="V59" s="11">
        <v>6433.104919</v>
      </c>
      <c r="W59" s="11">
        <v>6254.03567</v>
      </c>
      <c r="X59" s="11">
        <v>6222.341874</v>
      </c>
      <c r="Y59" s="11">
        <v>5800.299623</v>
      </c>
      <c r="Z59" s="10">
        <v>3897.39667</v>
      </c>
      <c r="AA59" s="10">
        <v>4071.047853</v>
      </c>
      <c r="AB59" s="10">
        <v>3825.860887</v>
      </c>
    </row>
    <row r="60" spans="1:28" ht="12.75">
      <c r="A60" s="33" t="s">
        <v>53</v>
      </c>
      <c r="B60" s="10" t="s">
        <v>238</v>
      </c>
      <c r="C60" s="11" t="s">
        <v>180</v>
      </c>
      <c r="D60" s="11" t="s">
        <v>175</v>
      </c>
      <c r="E60" s="11" t="s">
        <v>174</v>
      </c>
      <c r="F60" s="11">
        <v>12</v>
      </c>
      <c r="G60" s="11" t="s">
        <v>173</v>
      </c>
      <c r="H60" s="11">
        <v>1.1</v>
      </c>
      <c r="I60" s="11" t="s">
        <v>167</v>
      </c>
      <c r="J60" s="11" t="s">
        <v>109</v>
      </c>
      <c r="K60" s="10">
        <v>5860</v>
      </c>
      <c r="L60" s="10">
        <v>6260</v>
      </c>
      <c r="M60" s="10">
        <v>6320</v>
      </c>
      <c r="N60" s="10">
        <v>6480</v>
      </c>
      <c r="O60" s="10">
        <v>6390</v>
      </c>
      <c r="P60" s="10">
        <v>4880</v>
      </c>
      <c r="Q60" s="10">
        <v>4640</v>
      </c>
      <c r="R60" s="10">
        <v>4550</v>
      </c>
      <c r="S60" s="10">
        <v>4600</v>
      </c>
      <c r="T60" s="10">
        <v>4960</v>
      </c>
      <c r="U60" s="10">
        <v>4660</v>
      </c>
      <c r="V60" s="10">
        <v>4880</v>
      </c>
      <c r="W60" s="10">
        <v>4997.66</v>
      </c>
      <c r="X60" s="10">
        <v>5500</v>
      </c>
      <c r="Y60" s="10">
        <v>5289.83</v>
      </c>
      <c r="Z60" s="10">
        <v>5345.8</v>
      </c>
      <c r="AA60" s="10">
        <v>5370</v>
      </c>
      <c r="AB60" s="10">
        <v>5469.959551</v>
      </c>
    </row>
    <row r="61" spans="1:28" ht="12.75">
      <c r="A61" s="33" t="s">
        <v>54</v>
      </c>
      <c r="B61" s="10" t="s">
        <v>239</v>
      </c>
      <c r="C61" s="10" t="s">
        <v>159</v>
      </c>
      <c r="D61" s="10" t="s">
        <v>175</v>
      </c>
      <c r="E61" s="10" t="s">
        <v>174</v>
      </c>
      <c r="F61" s="10">
        <v>12</v>
      </c>
      <c r="G61" s="10" t="s">
        <v>173</v>
      </c>
      <c r="H61" s="10">
        <v>1.1</v>
      </c>
      <c r="I61" s="10" t="s">
        <v>144</v>
      </c>
      <c r="J61" s="10" t="s">
        <v>121</v>
      </c>
      <c r="K61" s="10">
        <v>82031.30358</v>
      </c>
      <c r="L61" s="10">
        <v>77968.03855</v>
      </c>
      <c r="M61" s="10">
        <v>73904.77351</v>
      </c>
      <c r="N61" s="10">
        <v>69841.50848</v>
      </c>
      <c r="O61" s="10">
        <v>65778.24345</v>
      </c>
      <c r="P61" s="10">
        <v>61714.97841</v>
      </c>
      <c r="Q61" s="10">
        <v>55176.80528</v>
      </c>
      <c r="R61" s="10">
        <v>48638.63215</v>
      </c>
      <c r="S61" s="10">
        <v>42100.45901</v>
      </c>
      <c r="T61" s="10">
        <v>53180.693</v>
      </c>
      <c r="U61" s="10">
        <v>52136.67232</v>
      </c>
      <c r="V61" s="10">
        <v>48170.55601</v>
      </c>
      <c r="W61" s="10">
        <v>49319.76491</v>
      </c>
      <c r="X61" s="10">
        <v>50004.98125</v>
      </c>
      <c r="Y61" s="10">
        <v>44119.45313</v>
      </c>
      <c r="Z61" s="10">
        <v>43100.9417</v>
      </c>
      <c r="AA61" s="10">
        <v>38832.82146</v>
      </c>
      <c r="AB61" s="10">
        <v>30324.9753</v>
      </c>
    </row>
    <row r="62" spans="1:28" ht="12.75">
      <c r="A62" s="33" t="s">
        <v>68</v>
      </c>
      <c r="B62" s="10" t="s">
        <v>240</v>
      </c>
      <c r="C62" s="11" t="s">
        <v>178</v>
      </c>
      <c r="D62" s="11" t="s">
        <v>175</v>
      </c>
      <c r="E62" s="11" t="s">
        <v>174</v>
      </c>
      <c r="F62" s="11">
        <v>12</v>
      </c>
      <c r="G62" s="11" t="s">
        <v>173</v>
      </c>
      <c r="H62" s="11">
        <v>1.1</v>
      </c>
      <c r="I62" s="11" t="s">
        <v>154</v>
      </c>
      <c r="J62" s="11" t="s">
        <v>108</v>
      </c>
      <c r="K62" s="10">
        <v>1322.545713</v>
      </c>
      <c r="L62" s="10">
        <v>1246.656619</v>
      </c>
      <c r="M62" s="10">
        <v>1364.752827</v>
      </c>
      <c r="N62" s="10">
        <v>1166.834563</v>
      </c>
      <c r="O62" s="10">
        <v>1239.582171</v>
      </c>
      <c r="P62" s="10">
        <v>1276.164987</v>
      </c>
      <c r="Q62" s="10">
        <v>1343.525631</v>
      </c>
      <c r="R62" s="10">
        <v>1200.320571</v>
      </c>
      <c r="S62" s="10">
        <v>1184.776701</v>
      </c>
      <c r="T62" s="10">
        <v>1248.781126</v>
      </c>
      <c r="U62" s="10">
        <v>1293.133817</v>
      </c>
      <c r="V62" s="10">
        <v>1380.477354</v>
      </c>
      <c r="W62" s="10">
        <v>1507.703331</v>
      </c>
      <c r="X62" s="10">
        <v>1725.596231</v>
      </c>
      <c r="Y62" s="10">
        <v>1264.242429</v>
      </c>
      <c r="Z62" s="10">
        <v>1196.228271</v>
      </c>
      <c r="AA62" s="10">
        <v>1230.850157</v>
      </c>
      <c r="AB62" s="10">
        <v>1287.982076</v>
      </c>
    </row>
    <row r="63" spans="1:28" ht="12.75">
      <c r="A63" s="33" t="s">
        <v>56</v>
      </c>
      <c r="B63" s="10" t="s">
        <v>241</v>
      </c>
      <c r="C63" s="11" t="s">
        <v>180</v>
      </c>
      <c r="D63" s="11" t="s">
        <v>175</v>
      </c>
      <c r="E63" s="11" t="s">
        <v>174</v>
      </c>
      <c r="F63" s="11">
        <v>12</v>
      </c>
      <c r="G63" s="11" t="s">
        <v>173</v>
      </c>
      <c r="H63" s="11">
        <v>1.1</v>
      </c>
      <c r="I63" s="11" t="s">
        <v>168</v>
      </c>
      <c r="J63" s="11" t="s">
        <v>103</v>
      </c>
      <c r="K63" s="10">
        <v>243380.5375</v>
      </c>
      <c r="L63" s="10">
        <v>243380.5375</v>
      </c>
      <c r="M63" s="10">
        <v>243380.5375</v>
      </c>
      <c r="N63" s="10">
        <v>243380.5375</v>
      </c>
      <c r="O63" s="10">
        <v>243380.5375</v>
      </c>
      <c r="P63" s="10">
        <v>243380.5375</v>
      </c>
      <c r="Q63" s="10">
        <v>243380.5375</v>
      </c>
      <c r="R63" s="10">
        <v>243380.5375</v>
      </c>
      <c r="S63" s="10">
        <v>243380.5375</v>
      </c>
      <c r="T63" s="10">
        <v>243380.5375</v>
      </c>
      <c r="U63" s="10">
        <v>243380.5375</v>
      </c>
      <c r="V63" s="10">
        <v>243380.5375</v>
      </c>
      <c r="W63" s="10">
        <v>243380.5375</v>
      </c>
      <c r="X63" s="10">
        <v>250233.695</v>
      </c>
      <c r="Y63" s="10">
        <v>246490</v>
      </c>
      <c r="Z63" s="10">
        <v>250027.3</v>
      </c>
      <c r="AA63" s="10">
        <v>290188.3699</v>
      </c>
      <c r="AB63" s="10">
        <v>283861.0117</v>
      </c>
    </row>
    <row r="64" spans="1:28" ht="12.75">
      <c r="A64" s="33" t="s">
        <v>57</v>
      </c>
      <c r="B64" s="10" t="s">
        <v>242</v>
      </c>
      <c r="C64" s="11" t="s">
        <v>159</v>
      </c>
      <c r="D64" s="11" t="s">
        <v>175</v>
      </c>
      <c r="E64" s="11" t="s">
        <v>174</v>
      </c>
      <c r="F64" s="11">
        <v>12</v>
      </c>
      <c r="G64" s="11" t="s">
        <v>173</v>
      </c>
      <c r="H64" s="11">
        <v>1.1</v>
      </c>
      <c r="I64" s="11" t="s">
        <v>155</v>
      </c>
      <c r="J64" s="11" t="s">
        <v>110</v>
      </c>
      <c r="K64" s="11">
        <v>61221.30141</v>
      </c>
      <c r="L64" s="11">
        <v>64637.57594</v>
      </c>
      <c r="M64" s="11">
        <v>74799.9304</v>
      </c>
      <c r="N64" s="11">
        <v>67006.33598</v>
      </c>
      <c r="O64" s="11">
        <v>62706.99904</v>
      </c>
      <c r="P64" s="11">
        <v>71280.64675</v>
      </c>
      <c r="Q64" s="11">
        <v>60413.33071</v>
      </c>
      <c r="R64" s="11">
        <v>56772.54106</v>
      </c>
      <c r="S64" s="11">
        <v>61064.01369</v>
      </c>
      <c r="T64" s="11">
        <v>65656.26292</v>
      </c>
      <c r="U64" s="11">
        <v>55481.23245</v>
      </c>
      <c r="V64" s="11">
        <v>53083.83962</v>
      </c>
      <c r="W64" s="11">
        <v>61596.89187</v>
      </c>
      <c r="X64" s="11">
        <v>47453.41545</v>
      </c>
      <c r="Y64" s="11">
        <v>46600.6748</v>
      </c>
      <c r="Z64" s="10">
        <v>56967.36325</v>
      </c>
      <c r="AA64" s="10">
        <v>46509.94129</v>
      </c>
      <c r="AB64" s="10">
        <v>39495.56343</v>
      </c>
    </row>
    <row r="65" spans="1:28" ht="12.75">
      <c r="A65" s="33" t="s">
        <v>58</v>
      </c>
      <c r="B65" s="10" t="s">
        <v>243</v>
      </c>
      <c r="C65" s="11" t="s">
        <v>180</v>
      </c>
      <c r="D65" s="11" t="s">
        <v>175</v>
      </c>
      <c r="E65" s="11" t="s">
        <v>174</v>
      </c>
      <c r="F65" s="11">
        <v>12</v>
      </c>
      <c r="G65" s="11" t="s">
        <v>173</v>
      </c>
      <c r="H65" s="11">
        <v>1.1</v>
      </c>
      <c r="I65" s="11" t="s">
        <v>169</v>
      </c>
      <c r="J65" s="11" t="s">
        <v>105</v>
      </c>
      <c r="K65" s="10">
        <v>261977.225</v>
      </c>
      <c r="L65" s="10">
        <v>215016.358</v>
      </c>
      <c r="M65" s="10">
        <v>193061.2</v>
      </c>
      <c r="N65" s="10">
        <v>197382.3</v>
      </c>
      <c r="O65" s="10">
        <v>186647.4</v>
      </c>
      <c r="P65" s="10">
        <v>190648.6</v>
      </c>
      <c r="Q65" s="10">
        <v>197664.3</v>
      </c>
      <c r="R65" s="10">
        <v>167407.75</v>
      </c>
      <c r="S65" s="10">
        <v>148921.1</v>
      </c>
      <c r="T65" s="10">
        <v>131119.65</v>
      </c>
      <c r="U65" s="10">
        <v>132880.4869</v>
      </c>
      <c r="V65" s="10">
        <v>142054.529</v>
      </c>
      <c r="W65" s="10">
        <v>144501.5437</v>
      </c>
      <c r="X65" s="10">
        <v>149980.4763</v>
      </c>
      <c r="Y65" s="10">
        <v>140571.5754</v>
      </c>
      <c r="Z65" s="10">
        <v>103040</v>
      </c>
      <c r="AA65" s="10">
        <v>110688</v>
      </c>
      <c r="AB65" s="10">
        <v>87269.67</v>
      </c>
    </row>
    <row r="66" spans="1:28" ht="12.75">
      <c r="A66" s="33" t="s">
        <v>62</v>
      </c>
      <c r="B66" s="10" t="s">
        <v>244</v>
      </c>
      <c r="C66" s="11" t="s">
        <v>159</v>
      </c>
      <c r="D66" s="11" t="s">
        <v>175</v>
      </c>
      <c r="E66" s="11" t="s">
        <v>174</v>
      </c>
      <c r="F66" s="11">
        <v>12</v>
      </c>
      <c r="G66" s="11" t="s">
        <v>173</v>
      </c>
      <c r="H66" s="11">
        <v>1.1</v>
      </c>
      <c r="I66" s="11" t="s">
        <v>157</v>
      </c>
      <c r="J66" s="11" t="s">
        <v>114</v>
      </c>
      <c r="K66" s="11">
        <v>14444.27435</v>
      </c>
      <c r="L66" s="11">
        <v>16799.55616</v>
      </c>
      <c r="M66" s="11">
        <v>15981.07523</v>
      </c>
      <c r="N66" s="11">
        <v>14808.58912</v>
      </c>
      <c r="O66" s="11">
        <v>15166.89002</v>
      </c>
      <c r="P66" s="11">
        <v>12374.67894</v>
      </c>
      <c r="Q66" s="11">
        <v>16965.70821</v>
      </c>
      <c r="R66" s="11">
        <v>12040.11167</v>
      </c>
      <c r="S66" s="11">
        <v>12524.07963</v>
      </c>
      <c r="T66" s="11">
        <v>11374.60551</v>
      </c>
      <c r="U66" s="11">
        <v>9371.982539</v>
      </c>
      <c r="V66" s="11">
        <v>10575.60494</v>
      </c>
      <c r="W66" s="11">
        <v>11674.9525</v>
      </c>
      <c r="X66" s="11">
        <v>13251.87608</v>
      </c>
      <c r="Y66" s="11">
        <v>12225.08423</v>
      </c>
      <c r="Z66" s="10">
        <v>12411.76219</v>
      </c>
      <c r="AA66" s="10">
        <v>12840.34996</v>
      </c>
      <c r="AB66" s="10">
        <v>12637.77351</v>
      </c>
    </row>
    <row r="67" spans="1:28" ht="12.75">
      <c r="A67" s="33" t="s">
        <v>59</v>
      </c>
      <c r="B67" s="10" t="s">
        <v>245</v>
      </c>
      <c r="C67" s="10" t="s">
        <v>180</v>
      </c>
      <c r="D67" s="10" t="s">
        <v>175</v>
      </c>
      <c r="E67" s="10" t="s">
        <v>174</v>
      </c>
      <c r="F67" s="10">
        <v>12</v>
      </c>
      <c r="G67" s="10" t="s">
        <v>173</v>
      </c>
      <c r="H67" s="10">
        <v>1.1</v>
      </c>
      <c r="I67" s="10" t="s">
        <v>171</v>
      </c>
      <c r="J67" s="10" t="s">
        <v>125</v>
      </c>
      <c r="K67" s="10">
        <v>15185</v>
      </c>
      <c r="L67" s="10">
        <v>15185</v>
      </c>
      <c r="M67" s="10">
        <v>15185</v>
      </c>
      <c r="N67" s="10">
        <v>15185</v>
      </c>
      <c r="O67" s="10">
        <v>15185</v>
      </c>
      <c r="P67" s="10">
        <v>15185</v>
      </c>
      <c r="Q67" s="10">
        <v>15185</v>
      </c>
      <c r="R67" s="10">
        <v>15185</v>
      </c>
      <c r="S67" s="10">
        <v>15185</v>
      </c>
      <c r="T67" s="10">
        <v>15185</v>
      </c>
      <c r="U67" s="10">
        <v>15185</v>
      </c>
      <c r="V67" s="10">
        <v>16218</v>
      </c>
      <c r="W67" s="10">
        <v>17128</v>
      </c>
      <c r="X67" s="10">
        <v>16431</v>
      </c>
      <c r="Y67" s="10">
        <v>16676</v>
      </c>
      <c r="Z67" s="10">
        <v>14998</v>
      </c>
      <c r="AA67" s="10">
        <v>13194</v>
      </c>
      <c r="AB67" s="10">
        <v>12470</v>
      </c>
    </row>
    <row r="68" spans="1:28" ht="12.75">
      <c r="A68" s="33" t="s">
        <v>60</v>
      </c>
      <c r="B68" s="10" t="s">
        <v>246</v>
      </c>
      <c r="C68" s="11" t="s">
        <v>180</v>
      </c>
      <c r="D68" s="11" t="s">
        <v>175</v>
      </c>
      <c r="E68" s="11" t="s">
        <v>174</v>
      </c>
      <c r="F68" s="11">
        <v>12</v>
      </c>
      <c r="G68" s="11" t="s">
        <v>173</v>
      </c>
      <c r="H68" s="11">
        <v>1.1</v>
      </c>
      <c r="I68" s="11" t="s">
        <v>170</v>
      </c>
      <c r="J68" s="11" t="s">
        <v>123</v>
      </c>
      <c r="K68" s="10">
        <v>147124.1</v>
      </c>
      <c r="L68" s="10">
        <v>137133.5</v>
      </c>
      <c r="M68" s="10">
        <v>129487.1</v>
      </c>
      <c r="N68" s="10">
        <v>124672.4</v>
      </c>
      <c r="O68" s="10">
        <v>112938.9</v>
      </c>
      <c r="P68" s="10">
        <v>118983</v>
      </c>
      <c r="Q68" s="10">
        <v>80576.2</v>
      </c>
      <c r="R68" s="10">
        <v>74313.3</v>
      </c>
      <c r="S68" s="10">
        <v>78073.1</v>
      </c>
      <c r="T68" s="10">
        <v>69210.74</v>
      </c>
      <c r="U68" s="10">
        <v>25481.2</v>
      </c>
      <c r="V68" s="10">
        <v>22871.9</v>
      </c>
      <c r="W68" s="10">
        <v>18474.906</v>
      </c>
      <c r="X68" s="10">
        <v>17289.223</v>
      </c>
      <c r="Y68" s="10">
        <v>15506.576</v>
      </c>
      <c r="Z68" s="10">
        <v>15202.5</v>
      </c>
      <c r="AA68" s="10">
        <v>12657</v>
      </c>
      <c r="AB68" s="10">
        <v>11225</v>
      </c>
    </row>
    <row r="69" spans="1:28" ht="12.75">
      <c r="A69" s="33" t="s">
        <v>65</v>
      </c>
      <c r="B69" s="10" t="s">
        <v>247</v>
      </c>
      <c r="C69" s="10" t="s">
        <v>179</v>
      </c>
      <c r="D69" s="10" t="s">
        <v>175</v>
      </c>
      <c r="E69" s="10" t="s">
        <v>174</v>
      </c>
      <c r="F69" s="10">
        <v>12</v>
      </c>
      <c r="G69" s="10" t="s">
        <v>173</v>
      </c>
      <c r="H69" s="10">
        <v>1.1</v>
      </c>
      <c r="I69" s="10" t="s">
        <v>172</v>
      </c>
      <c r="J69" s="10" t="s">
        <v>112</v>
      </c>
      <c r="K69" s="10">
        <v>89164.41137</v>
      </c>
      <c r="L69" s="10">
        <v>97561.45075</v>
      </c>
      <c r="M69" s="10">
        <v>112236.9548</v>
      </c>
      <c r="N69" s="10">
        <v>106613.926</v>
      </c>
      <c r="O69" s="10">
        <v>125504.8208</v>
      </c>
      <c r="P69" s="10">
        <v>128739.2782</v>
      </c>
      <c r="Q69" s="10">
        <v>139331.465</v>
      </c>
      <c r="R69" s="10">
        <v>156733.4826</v>
      </c>
      <c r="S69" s="10">
        <v>173068.5404</v>
      </c>
      <c r="T69" s="10">
        <v>188556.9605</v>
      </c>
      <c r="U69" s="10">
        <v>209034.5294</v>
      </c>
      <c r="V69" s="10">
        <v>215749.1013</v>
      </c>
      <c r="W69" s="10">
        <v>198126.5964</v>
      </c>
      <c r="X69" s="10">
        <v>198829.9178</v>
      </c>
      <c r="Y69" s="10">
        <v>203925.9045</v>
      </c>
      <c r="Z69" s="10">
        <v>169403</v>
      </c>
      <c r="AA69" s="10">
        <v>198135</v>
      </c>
      <c r="AB69" s="10">
        <v>202093.8</v>
      </c>
    </row>
    <row r="70" spans="1:28" ht="12.75">
      <c r="A70" s="33" t="s">
        <v>63</v>
      </c>
      <c r="B70" s="10" t="s">
        <v>228</v>
      </c>
      <c r="C70" s="10" t="s">
        <v>159</v>
      </c>
      <c r="D70" s="10" t="s">
        <v>175</v>
      </c>
      <c r="E70" s="10" t="s">
        <v>174</v>
      </c>
      <c r="F70" s="10">
        <v>12</v>
      </c>
      <c r="G70" s="10" t="s">
        <v>173</v>
      </c>
      <c r="H70" s="10">
        <v>1.1</v>
      </c>
      <c r="I70" s="10" t="s">
        <v>158</v>
      </c>
      <c r="J70" s="10" t="s">
        <v>122</v>
      </c>
      <c r="K70" s="10">
        <v>775202.5657</v>
      </c>
      <c r="L70" s="10">
        <v>729933.4952</v>
      </c>
      <c r="M70" s="10">
        <v>660836.2893</v>
      </c>
      <c r="N70" s="10">
        <v>562544.8663</v>
      </c>
      <c r="O70" s="10">
        <v>517961.6523</v>
      </c>
      <c r="P70" s="10">
        <v>486723.301</v>
      </c>
      <c r="Q70" s="10">
        <v>442730.474</v>
      </c>
      <c r="R70" s="10">
        <v>359284.9889</v>
      </c>
      <c r="S70" s="10">
        <v>353580.5223</v>
      </c>
      <c r="T70" s="10">
        <v>313649.1965</v>
      </c>
      <c r="U70" s="10">
        <v>347459.5161</v>
      </c>
      <c r="V70" s="10">
        <v>373296.3256</v>
      </c>
      <c r="W70" s="10">
        <v>345551.3783</v>
      </c>
      <c r="X70" s="10">
        <v>381842.8717</v>
      </c>
      <c r="Y70" s="10">
        <v>358161.3007</v>
      </c>
      <c r="Z70" s="10">
        <v>374044.5734</v>
      </c>
      <c r="AA70" s="10">
        <v>391773.0517</v>
      </c>
      <c r="AB70" s="10">
        <v>360471.2843</v>
      </c>
    </row>
    <row r="71" spans="1:28" s="40" customFormat="1" ht="12.75">
      <c r="A71" s="37" t="s">
        <v>131</v>
      </c>
      <c r="B71" s="38"/>
      <c r="C71" s="39"/>
      <c r="D71" s="39"/>
      <c r="E71" s="39"/>
      <c r="F71" s="39"/>
      <c r="G71" s="39"/>
      <c r="H71" s="39"/>
      <c r="I71" s="39"/>
      <c r="J71" s="39"/>
      <c r="K71" s="39">
        <f aca="true" t="shared" si="1" ref="K71:AB71">SUM(K39:K70)-K52</f>
        <v>3750339.984312</v>
      </c>
      <c r="L71" s="39">
        <f t="shared" si="1"/>
        <v>3725995.303993</v>
      </c>
      <c r="M71" s="39">
        <f t="shared" si="1"/>
        <v>3477598.913268</v>
      </c>
      <c r="N71" s="39">
        <f t="shared" si="1"/>
        <v>3221265.6775799994</v>
      </c>
      <c r="O71" s="39">
        <f t="shared" si="1"/>
        <v>2878204.482213</v>
      </c>
      <c r="P71" s="39">
        <f t="shared" si="1"/>
        <v>2817683.569558</v>
      </c>
      <c r="Q71" s="39">
        <f t="shared" si="1"/>
        <v>2734867.465105</v>
      </c>
      <c r="R71" s="39">
        <f t="shared" si="1"/>
        <v>2546300.8792784004</v>
      </c>
      <c r="S71" s="39">
        <f t="shared" si="1"/>
        <v>2413903.3901976007</v>
      </c>
      <c r="T71" s="39">
        <f t="shared" si="1"/>
        <v>2293452.2463772995</v>
      </c>
      <c r="U71" s="39">
        <f t="shared" si="1"/>
        <v>2302219.9526236</v>
      </c>
      <c r="V71" s="39">
        <f t="shared" si="1"/>
        <v>2329349.6777679</v>
      </c>
      <c r="W71" s="39">
        <f t="shared" si="1"/>
        <v>2343047.289276999</v>
      </c>
      <c r="X71" s="39">
        <f t="shared" si="1"/>
        <v>2443739.1354839997</v>
      </c>
      <c r="Y71" s="39">
        <f t="shared" si="1"/>
        <v>2381868.556171</v>
      </c>
      <c r="Z71" s="39">
        <f t="shared" si="1"/>
        <v>2320644.0154069997</v>
      </c>
      <c r="AA71" s="39">
        <f t="shared" si="1"/>
        <v>2349138.5919509996</v>
      </c>
      <c r="AB71" s="39">
        <f t="shared" si="1"/>
        <v>2278913.6493079</v>
      </c>
    </row>
    <row r="72" spans="1:2" ht="12.75">
      <c r="A72" s="36" t="s">
        <v>75</v>
      </c>
      <c r="B72" s="17" t="s">
        <v>251</v>
      </c>
    </row>
    <row r="73" ht="12.75">
      <c r="A73" s="36" t="s">
        <v>75</v>
      </c>
    </row>
    <row r="74" spans="1:28" ht="12.75">
      <c r="A74" s="33" t="s">
        <v>55</v>
      </c>
      <c r="B74" s="10" t="s">
        <v>253</v>
      </c>
      <c r="C74" s="11" t="s">
        <v>159</v>
      </c>
      <c r="D74" s="11" t="s">
        <v>250</v>
      </c>
      <c r="E74" s="11" t="s">
        <v>174</v>
      </c>
      <c r="F74" s="11">
        <v>12</v>
      </c>
      <c r="G74" s="11" t="s">
        <v>173</v>
      </c>
      <c r="H74" s="11">
        <v>1.1</v>
      </c>
      <c r="I74" s="11" t="s">
        <v>147</v>
      </c>
      <c r="J74" s="11" t="s">
        <v>116</v>
      </c>
      <c r="K74">
        <v>10887927.755</v>
      </c>
      <c r="L74">
        <v>11645243.678</v>
      </c>
      <c r="M74">
        <v>8569690.741</v>
      </c>
      <c r="N74">
        <v>8310261.456</v>
      </c>
      <c r="O74">
        <v>8599601.549</v>
      </c>
      <c r="P74">
        <v>9717016.659</v>
      </c>
      <c r="Q74">
        <v>10897341.947</v>
      </c>
      <c r="R74">
        <v>10968331.353</v>
      </c>
      <c r="S74">
        <v>10017506.3</v>
      </c>
      <c r="T74">
        <v>9982597.033</v>
      </c>
      <c r="U74">
        <v>9678563.326</v>
      </c>
      <c r="V74">
        <v>11364867.429</v>
      </c>
      <c r="W74">
        <v>10586324.871</v>
      </c>
      <c r="X74">
        <v>13000563.985</v>
      </c>
      <c r="Y74">
        <v>12931943.934</v>
      </c>
      <c r="Z74">
        <v>12743414.099</v>
      </c>
      <c r="AA74">
        <v>12047568.779</v>
      </c>
      <c r="AB74">
        <v>10434170.465</v>
      </c>
    </row>
    <row r="75" spans="1:28" ht="12.75">
      <c r="A75" s="33" t="s">
        <v>37</v>
      </c>
      <c r="B75" s="10" t="s">
        <v>88</v>
      </c>
      <c r="C75" s="11" t="s">
        <v>159</v>
      </c>
      <c r="D75" s="11" t="s">
        <v>250</v>
      </c>
      <c r="E75" s="11" t="s">
        <v>174</v>
      </c>
      <c r="F75" s="11">
        <v>12</v>
      </c>
      <c r="G75" s="11" t="s">
        <v>173</v>
      </c>
      <c r="H75" s="11">
        <v>1.1</v>
      </c>
      <c r="I75" s="11" t="s">
        <v>143</v>
      </c>
      <c r="J75" s="11" t="s">
        <v>119</v>
      </c>
      <c r="K75">
        <v>23503948.446</v>
      </c>
      <c r="L75">
        <v>23607608.141</v>
      </c>
      <c r="M75">
        <v>22414690.717</v>
      </c>
      <c r="N75">
        <v>22607971.183</v>
      </c>
      <c r="O75">
        <v>24318617.391</v>
      </c>
      <c r="P75">
        <v>24022082.642</v>
      </c>
      <c r="Q75">
        <v>23325915.498</v>
      </c>
      <c r="R75">
        <v>22448550.725</v>
      </c>
      <c r="S75">
        <v>25127377.686</v>
      </c>
      <c r="T75">
        <v>21843236.309</v>
      </c>
      <c r="U75">
        <v>23085859.012</v>
      </c>
      <c r="V75">
        <v>21462617.41</v>
      </c>
      <c r="W75">
        <v>22925302.3</v>
      </c>
      <c r="X75">
        <v>23898159.705</v>
      </c>
      <c r="Y75">
        <v>24333790.875</v>
      </c>
      <c r="Z75">
        <v>24396398.947</v>
      </c>
      <c r="AA75">
        <v>22740412.403</v>
      </c>
      <c r="AB75">
        <v>21862242.462</v>
      </c>
    </row>
    <row r="76" spans="1:28" ht="12.75">
      <c r="A76" s="33" t="s">
        <v>38</v>
      </c>
      <c r="B76" s="10" t="s">
        <v>89</v>
      </c>
      <c r="C76" s="11" t="s">
        <v>180</v>
      </c>
      <c r="D76" s="11" t="s">
        <v>250</v>
      </c>
      <c r="E76" s="11" t="s">
        <v>174</v>
      </c>
      <c r="F76" s="11">
        <v>12</v>
      </c>
      <c r="G76" s="11" t="s">
        <v>173</v>
      </c>
      <c r="H76" s="11">
        <v>1.1</v>
      </c>
      <c r="I76" s="11" t="s">
        <v>160</v>
      </c>
      <c r="J76" s="11" t="s">
        <v>102</v>
      </c>
      <c r="K76">
        <v>37939358.193</v>
      </c>
      <c r="L76">
        <v>35823311.857</v>
      </c>
      <c r="M76">
        <v>32881789.255</v>
      </c>
      <c r="N76">
        <v>32969429.419</v>
      </c>
      <c r="O76">
        <v>29830201.093</v>
      </c>
      <c r="P76">
        <v>30350152.349</v>
      </c>
      <c r="Q76">
        <v>29470317.86</v>
      </c>
      <c r="R76">
        <v>29928819.325</v>
      </c>
      <c r="S76">
        <v>26457744.74</v>
      </c>
      <c r="T76">
        <v>24498732.53</v>
      </c>
      <c r="U76">
        <v>24881394.36</v>
      </c>
      <c r="V76">
        <v>27805164.482</v>
      </c>
      <c r="W76">
        <v>25200664.309</v>
      </c>
      <c r="X76">
        <v>27264062.28</v>
      </c>
      <c r="Y76">
        <v>27043488.34</v>
      </c>
      <c r="Z76">
        <v>27262521.64</v>
      </c>
      <c r="AA76">
        <v>27502235.36</v>
      </c>
      <c r="AB76">
        <v>31102883.84</v>
      </c>
    </row>
    <row r="77" spans="1:28" ht="12.75">
      <c r="A77" s="33" t="s">
        <v>69</v>
      </c>
      <c r="B77" s="10" t="s">
        <v>90</v>
      </c>
      <c r="C77" s="10" t="s">
        <v>178</v>
      </c>
      <c r="D77" s="10" t="s">
        <v>250</v>
      </c>
      <c r="E77" s="10" t="s">
        <v>174</v>
      </c>
      <c r="F77" s="10">
        <v>12</v>
      </c>
      <c r="G77" s="10" t="s">
        <v>173</v>
      </c>
      <c r="H77" s="10">
        <v>1.1</v>
      </c>
      <c r="I77" s="10" t="s">
        <v>177</v>
      </c>
      <c r="J77" s="10" t="s">
        <v>130</v>
      </c>
      <c r="K77">
        <v>2119660.693</v>
      </c>
      <c r="L77">
        <v>2236208.088</v>
      </c>
      <c r="M77">
        <v>2352377.854</v>
      </c>
      <c r="N77">
        <v>1933796.89</v>
      </c>
      <c r="O77">
        <v>1867129.975</v>
      </c>
      <c r="P77">
        <v>1907547.247</v>
      </c>
      <c r="Q77">
        <v>2070091.561</v>
      </c>
      <c r="R77">
        <v>2049688.287</v>
      </c>
      <c r="S77">
        <v>2351791.066</v>
      </c>
      <c r="T77">
        <v>2169155.906</v>
      </c>
      <c r="U77">
        <v>2149106.542</v>
      </c>
      <c r="V77">
        <v>2225352.471</v>
      </c>
      <c r="W77">
        <v>2256377.05</v>
      </c>
      <c r="X77">
        <v>2286733.47</v>
      </c>
      <c r="Y77">
        <v>2343019.742</v>
      </c>
      <c r="Z77">
        <v>2454213.076</v>
      </c>
      <c r="AA77">
        <v>2607483.129</v>
      </c>
      <c r="AB77">
        <v>2454868.406</v>
      </c>
    </row>
    <row r="78" spans="1:28" ht="12.75">
      <c r="A78" s="33" t="s">
        <v>48</v>
      </c>
      <c r="B78" s="10" t="s">
        <v>91</v>
      </c>
      <c r="C78" s="11" t="s">
        <v>180</v>
      </c>
      <c r="D78" s="11" t="s">
        <v>250</v>
      </c>
      <c r="E78" s="11" t="s">
        <v>174</v>
      </c>
      <c r="F78" s="11">
        <v>12</v>
      </c>
      <c r="G78" s="11" t="s">
        <v>173</v>
      </c>
      <c r="H78" s="11">
        <v>1.1</v>
      </c>
      <c r="I78" s="11" t="s">
        <v>161</v>
      </c>
      <c r="J78" s="11" t="s">
        <v>107</v>
      </c>
      <c r="K78">
        <v>1707796.167</v>
      </c>
      <c r="L78">
        <v>1771265.473</v>
      </c>
      <c r="M78">
        <v>2069869.429</v>
      </c>
      <c r="N78">
        <v>2206444.535</v>
      </c>
      <c r="O78">
        <v>2301736.886</v>
      </c>
      <c r="P78">
        <v>2115108.055</v>
      </c>
      <c r="Q78">
        <v>2238499.877</v>
      </c>
      <c r="R78">
        <v>2365575.644</v>
      </c>
      <c r="S78">
        <v>2598754.213</v>
      </c>
      <c r="T78">
        <v>2770614.163</v>
      </c>
      <c r="U78">
        <v>2903765.561</v>
      </c>
      <c r="V78">
        <v>2836083.66</v>
      </c>
      <c r="W78">
        <v>2946613.081</v>
      </c>
      <c r="X78">
        <v>3177171.599</v>
      </c>
      <c r="Y78">
        <v>3319542.008</v>
      </c>
      <c r="Z78">
        <v>3471844</v>
      </c>
      <c r="AA78">
        <v>3653380</v>
      </c>
      <c r="AB78">
        <v>3801668</v>
      </c>
    </row>
    <row r="79" spans="1:28" ht="12.75">
      <c r="A79" s="33" t="s">
        <v>39</v>
      </c>
      <c r="B79" s="10" t="s">
        <v>92</v>
      </c>
      <c r="C79" s="11" t="s">
        <v>180</v>
      </c>
      <c r="D79" s="11" t="s">
        <v>250</v>
      </c>
      <c r="E79" s="11" t="s">
        <v>174</v>
      </c>
      <c r="F79" s="11">
        <v>12</v>
      </c>
      <c r="G79" s="11" t="s">
        <v>173</v>
      </c>
      <c r="H79" s="11">
        <v>1.1</v>
      </c>
      <c r="I79" s="11" t="s">
        <v>162</v>
      </c>
      <c r="J79" s="11" t="s">
        <v>120</v>
      </c>
      <c r="K79">
        <v>54018232.386</v>
      </c>
      <c r="L79">
        <v>54106060.412</v>
      </c>
      <c r="M79">
        <v>47838774.395</v>
      </c>
      <c r="N79">
        <v>50161794.544</v>
      </c>
      <c r="O79">
        <v>50714169.415</v>
      </c>
      <c r="P79">
        <v>54017616.637</v>
      </c>
      <c r="Q79">
        <v>56472348.569</v>
      </c>
      <c r="R79">
        <v>56197293.938</v>
      </c>
      <c r="S79">
        <v>53331468.608</v>
      </c>
      <c r="T79">
        <v>50553539.464</v>
      </c>
      <c r="U79">
        <v>57125553.385</v>
      </c>
      <c r="V79">
        <v>56748754.057</v>
      </c>
      <c r="W79">
        <v>54838210.637</v>
      </c>
      <c r="X79">
        <v>55496773.779</v>
      </c>
      <c r="Y79">
        <v>54808236.665</v>
      </c>
      <c r="Z79">
        <v>54855795.192</v>
      </c>
      <c r="AA79">
        <v>56132798.952</v>
      </c>
      <c r="AB79">
        <v>58994289.208</v>
      </c>
    </row>
    <row r="80" spans="1:28" ht="12.75">
      <c r="A80" s="33" t="s">
        <v>41</v>
      </c>
      <c r="B80" s="10" t="s">
        <v>93</v>
      </c>
      <c r="C80" s="10" t="s">
        <v>159</v>
      </c>
      <c r="D80" s="10" t="s">
        <v>250</v>
      </c>
      <c r="E80" s="10" t="s">
        <v>174</v>
      </c>
      <c r="F80" s="10">
        <v>12</v>
      </c>
      <c r="G80" s="10" t="s">
        <v>173</v>
      </c>
      <c r="H80" s="10">
        <v>1.1</v>
      </c>
      <c r="I80" s="10" t="s">
        <v>149</v>
      </c>
      <c r="J80" s="10" t="s">
        <v>126</v>
      </c>
      <c r="K80">
        <v>335781503.115</v>
      </c>
      <c r="L80">
        <v>328394215.695</v>
      </c>
      <c r="M80">
        <v>315838479.028</v>
      </c>
      <c r="N80">
        <v>307334898.261</v>
      </c>
      <c r="O80">
        <v>307220872.152</v>
      </c>
      <c r="P80">
        <v>302102789.88</v>
      </c>
      <c r="Q80">
        <v>314098842.409</v>
      </c>
      <c r="R80">
        <v>299883228.971</v>
      </c>
      <c r="S80">
        <v>305592281.847</v>
      </c>
      <c r="T80">
        <v>296234884.125</v>
      </c>
      <c r="U80">
        <v>309536379.809</v>
      </c>
      <c r="V80">
        <v>321333639.282</v>
      </c>
      <c r="W80">
        <v>322451326.995</v>
      </c>
      <c r="X80">
        <v>328125943.397</v>
      </c>
      <c r="Y80">
        <v>325939988.071</v>
      </c>
      <c r="Z80">
        <v>326626267.626</v>
      </c>
      <c r="AA80">
        <v>330321889.086</v>
      </c>
      <c r="AB80">
        <v>345672725.058</v>
      </c>
    </row>
    <row r="81" spans="1:28" ht="12.75">
      <c r="A81" s="33" t="s">
        <v>40</v>
      </c>
      <c r="B81" s="10" t="s">
        <v>248</v>
      </c>
      <c r="C81" s="11" t="s">
        <v>159</v>
      </c>
      <c r="D81" s="11" t="s">
        <v>250</v>
      </c>
      <c r="E81" s="11" t="s">
        <v>174</v>
      </c>
      <c r="F81" s="11">
        <v>12</v>
      </c>
      <c r="G81" s="11" t="s">
        <v>173</v>
      </c>
      <c r="H81" s="11">
        <v>1.1</v>
      </c>
      <c r="I81" s="11" t="s">
        <v>142</v>
      </c>
      <c r="J81" s="11" t="s">
        <v>127</v>
      </c>
      <c r="K81">
        <v>24736080.964</v>
      </c>
      <c r="L81">
        <v>33578940.7</v>
      </c>
      <c r="M81">
        <v>28327445</v>
      </c>
      <c r="N81">
        <v>29843022.4</v>
      </c>
      <c r="O81">
        <v>33458270.767</v>
      </c>
      <c r="P81">
        <v>29828421.611</v>
      </c>
      <c r="Q81">
        <v>42057274.219</v>
      </c>
      <c r="R81">
        <v>32859998.682</v>
      </c>
      <c r="S81">
        <v>29070322.474</v>
      </c>
      <c r="T81">
        <v>25886743.454</v>
      </c>
      <c r="U81">
        <v>22520818.452</v>
      </c>
      <c r="V81">
        <v>23987302.243</v>
      </c>
      <c r="W81">
        <v>24091367.65</v>
      </c>
      <c r="X81">
        <v>28868709.133</v>
      </c>
      <c r="Y81">
        <v>22850195.771</v>
      </c>
      <c r="Z81">
        <v>19610358.275</v>
      </c>
      <c r="AA81">
        <v>27271438.457</v>
      </c>
      <c r="AB81">
        <v>22544652.56</v>
      </c>
    </row>
    <row r="82" spans="1:28" ht="12.75">
      <c r="A82" s="33" t="s">
        <v>42</v>
      </c>
      <c r="B82" s="10" t="s">
        <v>249</v>
      </c>
      <c r="C82" s="11" t="s">
        <v>180</v>
      </c>
      <c r="D82" s="11" t="s">
        <v>250</v>
      </c>
      <c r="E82" s="11" t="s">
        <v>174</v>
      </c>
      <c r="F82" s="11">
        <v>12</v>
      </c>
      <c r="G82" s="11" t="s">
        <v>173</v>
      </c>
      <c r="H82" s="11">
        <v>1.1</v>
      </c>
      <c r="I82" s="11" t="s">
        <v>163</v>
      </c>
      <c r="J82" s="11" t="s">
        <v>106</v>
      </c>
      <c r="K82">
        <v>28866690</v>
      </c>
      <c r="L82">
        <v>26648459.863</v>
      </c>
      <c r="M82">
        <v>19480593.151</v>
      </c>
      <c r="N82">
        <v>15234672.276</v>
      </c>
      <c r="O82">
        <v>15575946.527</v>
      </c>
      <c r="P82">
        <v>14040579</v>
      </c>
      <c r="Q82">
        <v>14683577.586</v>
      </c>
      <c r="R82">
        <v>14173403</v>
      </c>
      <c r="S82">
        <v>12783634</v>
      </c>
      <c r="T82">
        <v>12266394</v>
      </c>
      <c r="U82">
        <v>11750644</v>
      </c>
      <c r="V82">
        <v>11554140.894</v>
      </c>
      <c r="W82">
        <v>11294406</v>
      </c>
      <c r="X82">
        <v>13051300</v>
      </c>
      <c r="Y82">
        <v>12930986</v>
      </c>
      <c r="Z82">
        <v>12145948</v>
      </c>
      <c r="AA82">
        <v>11446425</v>
      </c>
      <c r="AB82">
        <v>13549523.441</v>
      </c>
    </row>
    <row r="83" spans="1:28" ht="12.75">
      <c r="A83" s="33" t="s">
        <v>45</v>
      </c>
      <c r="B83" s="10" t="s">
        <v>95</v>
      </c>
      <c r="C83" s="10" t="s">
        <v>159</v>
      </c>
      <c r="D83" s="10" t="s">
        <v>250</v>
      </c>
      <c r="E83" s="10" t="s">
        <v>174</v>
      </c>
      <c r="F83" s="10">
        <v>12</v>
      </c>
      <c r="G83" s="10" t="s">
        <v>173</v>
      </c>
      <c r="H83" s="10">
        <v>1.1</v>
      </c>
      <c r="I83" s="10" t="s">
        <v>156</v>
      </c>
      <c r="J83" s="10" t="s">
        <v>113</v>
      </c>
      <c r="K83">
        <v>64341376.238</v>
      </c>
      <c r="L83">
        <v>65021295.712</v>
      </c>
      <c r="M83">
        <v>72580635.57</v>
      </c>
      <c r="N83">
        <v>66831542.497</v>
      </c>
      <c r="O83">
        <v>65841757.771</v>
      </c>
      <c r="P83">
        <v>71632986.675</v>
      </c>
      <c r="Q83">
        <v>58825109.825</v>
      </c>
      <c r="R83">
        <v>70428933.785</v>
      </c>
      <c r="S83">
        <v>69516380.405</v>
      </c>
      <c r="T83">
        <v>85387996.912</v>
      </c>
      <c r="U83">
        <v>89776256.464</v>
      </c>
      <c r="V83">
        <v>84244671.276</v>
      </c>
      <c r="W83">
        <v>98191151.962</v>
      </c>
      <c r="X83">
        <v>91082175.857</v>
      </c>
      <c r="Y83">
        <v>99645017.724</v>
      </c>
      <c r="Z83">
        <v>110047158.156</v>
      </c>
      <c r="AA83">
        <v>101420122.329</v>
      </c>
      <c r="AB83">
        <v>107364915.238</v>
      </c>
    </row>
    <row r="84" spans="1:28" ht="12.75">
      <c r="A84" s="33" t="s">
        <v>61</v>
      </c>
      <c r="B84" s="10" t="s">
        <v>96</v>
      </c>
      <c r="C84" s="10" t="s">
        <v>159</v>
      </c>
      <c r="D84" s="10" t="s">
        <v>250</v>
      </c>
      <c r="E84" s="10" t="s">
        <v>174</v>
      </c>
      <c r="F84" s="10">
        <v>12</v>
      </c>
      <c r="G84" s="10" t="s">
        <v>173</v>
      </c>
      <c r="H84" s="10">
        <v>1.1</v>
      </c>
      <c r="I84" s="10" t="s">
        <v>146</v>
      </c>
      <c r="J84" s="10" t="s">
        <v>111</v>
      </c>
      <c r="K84">
        <v>16450055.541</v>
      </c>
      <c r="L84">
        <v>16215692.265</v>
      </c>
      <c r="M84">
        <v>15981328.989</v>
      </c>
      <c r="N84">
        <v>18726655.777</v>
      </c>
      <c r="O84">
        <v>23279168.863</v>
      </c>
      <c r="P84">
        <v>21048329.506</v>
      </c>
      <c r="Q84">
        <v>26520546.705</v>
      </c>
      <c r="R84">
        <v>24354865.858</v>
      </c>
      <c r="S84">
        <v>20924944.851</v>
      </c>
      <c r="T84">
        <v>20334971.51</v>
      </c>
      <c r="U84">
        <v>18996064.204</v>
      </c>
      <c r="V84">
        <v>24382254.975</v>
      </c>
      <c r="W84">
        <v>26859692.704</v>
      </c>
      <c r="X84">
        <v>33643978.837</v>
      </c>
      <c r="Y84">
        <v>29410651.153</v>
      </c>
      <c r="Z84">
        <v>18658009.039</v>
      </c>
      <c r="AA84">
        <v>29413125.38</v>
      </c>
      <c r="AB84">
        <v>27330345.109</v>
      </c>
    </row>
    <row r="85" spans="1:28" ht="12.75">
      <c r="A85" s="33" t="s">
        <v>46</v>
      </c>
      <c r="B85" s="10" t="s">
        <v>97</v>
      </c>
      <c r="C85" s="10" t="s">
        <v>159</v>
      </c>
      <c r="D85" s="10" t="s">
        <v>250</v>
      </c>
      <c r="E85" s="10" t="s">
        <v>174</v>
      </c>
      <c r="F85" s="10">
        <v>12</v>
      </c>
      <c r="G85" s="10" t="s">
        <v>173</v>
      </c>
      <c r="H85" s="10">
        <v>1.1</v>
      </c>
      <c r="I85" s="10" t="s">
        <v>148</v>
      </c>
      <c r="J85" s="10" t="s">
        <v>118</v>
      </c>
      <c r="K85">
        <v>47924893.27</v>
      </c>
      <c r="L85">
        <v>59785144.577</v>
      </c>
      <c r="M85">
        <v>52219614.095</v>
      </c>
      <c r="N85">
        <v>39943776.587</v>
      </c>
      <c r="O85">
        <v>36105108.561</v>
      </c>
      <c r="P85">
        <v>38758641.294</v>
      </c>
      <c r="Q85">
        <v>43200431.221</v>
      </c>
      <c r="R85">
        <v>38736058.627</v>
      </c>
      <c r="S85">
        <v>51602804.41</v>
      </c>
      <c r="T85">
        <v>45367850.402</v>
      </c>
      <c r="U85">
        <v>43671348.459</v>
      </c>
      <c r="V85">
        <v>37124014.445</v>
      </c>
      <c r="W85">
        <v>42654940.246</v>
      </c>
      <c r="X85">
        <v>45802161.328</v>
      </c>
      <c r="Y85">
        <v>44834526.39</v>
      </c>
      <c r="Z85">
        <v>50136074.111</v>
      </c>
      <c r="AA85">
        <v>46670588.94</v>
      </c>
      <c r="AB85">
        <v>47493428.493</v>
      </c>
    </row>
    <row r="86" spans="1:28" ht="12.75">
      <c r="A86" s="33" t="s">
        <v>44</v>
      </c>
      <c r="B86" s="10" t="s">
        <v>76</v>
      </c>
      <c r="C86" s="10" t="s">
        <v>159</v>
      </c>
      <c r="D86" s="10" t="s">
        <v>250</v>
      </c>
      <c r="E86" s="10" t="s">
        <v>174</v>
      </c>
      <c r="F86" s="10">
        <v>12</v>
      </c>
      <c r="G86" s="10" t="s">
        <v>173</v>
      </c>
      <c r="H86" s="10">
        <v>1.1</v>
      </c>
      <c r="I86" s="10" t="s">
        <v>150</v>
      </c>
      <c r="J86" s="10" t="s">
        <v>104</v>
      </c>
      <c r="K86">
        <v>40582324.553</v>
      </c>
      <c r="L86">
        <v>39391564.402</v>
      </c>
      <c r="M86">
        <v>41754291.987</v>
      </c>
      <c r="N86">
        <v>41678899.759</v>
      </c>
      <c r="O86">
        <v>43470283.523</v>
      </c>
      <c r="P86">
        <v>42212278.925</v>
      </c>
      <c r="Q86">
        <v>41150480.324</v>
      </c>
      <c r="R86">
        <v>44532418.726</v>
      </c>
      <c r="S86">
        <v>47014091.13</v>
      </c>
      <c r="T86">
        <v>47669639.197</v>
      </c>
      <c r="U86">
        <v>51504005.248</v>
      </c>
      <c r="V86">
        <v>51971460.332</v>
      </c>
      <c r="W86">
        <v>51285083.14</v>
      </c>
      <c r="X86">
        <v>52686972.946</v>
      </c>
      <c r="Y86">
        <v>53841000.767</v>
      </c>
      <c r="Z86">
        <v>54268809.175</v>
      </c>
      <c r="AA86">
        <v>51392067.968</v>
      </c>
      <c r="AB86">
        <v>54764016.683</v>
      </c>
    </row>
    <row r="87" spans="2:28" ht="12.75">
      <c r="B87" s="10" t="s">
        <v>6</v>
      </c>
      <c r="C87" s="10" t="s">
        <v>179</v>
      </c>
      <c r="D87" s="10" t="s">
        <v>250</v>
      </c>
      <c r="E87" s="10" t="s">
        <v>174</v>
      </c>
      <c r="F87" s="10">
        <v>12</v>
      </c>
      <c r="G87" s="10" t="s">
        <v>173</v>
      </c>
      <c r="H87" s="10">
        <v>1.1</v>
      </c>
      <c r="I87" s="10" t="s">
        <v>181</v>
      </c>
      <c r="J87" s="10" t="s">
        <v>182</v>
      </c>
      <c r="K87">
        <v>3686210.454</v>
      </c>
      <c r="L87">
        <v>2484668.604</v>
      </c>
      <c r="M87">
        <v>3446753.011</v>
      </c>
      <c r="N87">
        <v>3682759.994</v>
      </c>
      <c r="O87">
        <v>2540570.476</v>
      </c>
      <c r="P87">
        <v>2905785.084</v>
      </c>
      <c r="Q87">
        <v>2734964.179</v>
      </c>
      <c r="R87">
        <v>3573522.683</v>
      </c>
      <c r="S87">
        <v>4261244.06</v>
      </c>
      <c r="T87">
        <v>4406805.167</v>
      </c>
      <c r="U87">
        <v>3810329.308</v>
      </c>
      <c r="V87">
        <v>4475793.111</v>
      </c>
      <c r="W87">
        <v>5149434.797</v>
      </c>
      <c r="X87">
        <v>5738477.805</v>
      </c>
      <c r="Y87">
        <v>4647789.756</v>
      </c>
      <c r="Z87">
        <v>4712112.273</v>
      </c>
      <c r="AA87">
        <v>4684634.999</v>
      </c>
      <c r="AB87">
        <v>5446524.931</v>
      </c>
    </row>
    <row r="88" spans="1:28" ht="12.75">
      <c r="A88" s="33" t="s">
        <v>52</v>
      </c>
      <c r="B88" s="10" t="s">
        <v>77</v>
      </c>
      <c r="C88" s="11" t="s">
        <v>180</v>
      </c>
      <c r="D88" s="11" t="s">
        <v>250</v>
      </c>
      <c r="E88" s="11" t="s">
        <v>174</v>
      </c>
      <c r="F88" s="11">
        <v>12</v>
      </c>
      <c r="G88" s="11" t="s">
        <v>173</v>
      </c>
      <c r="H88" s="11">
        <v>1.1</v>
      </c>
      <c r="I88" s="11" t="s">
        <v>164</v>
      </c>
      <c r="J88" s="11" t="s">
        <v>129</v>
      </c>
      <c r="K88">
        <v>20379980.808</v>
      </c>
      <c r="L88">
        <v>21078545.922</v>
      </c>
      <c r="M88">
        <v>22069678.544</v>
      </c>
      <c r="N88">
        <v>23018070.537</v>
      </c>
      <c r="O88">
        <v>22365132.75</v>
      </c>
      <c r="P88">
        <v>22183260.7</v>
      </c>
      <c r="Q88">
        <v>22934137.011</v>
      </c>
      <c r="R88">
        <v>22820670.448</v>
      </c>
      <c r="S88">
        <v>23969873.457</v>
      </c>
      <c r="T88">
        <v>23812583.025</v>
      </c>
      <c r="U88">
        <v>22011453.225</v>
      </c>
      <c r="V88">
        <v>22086995.864</v>
      </c>
      <c r="W88">
        <v>20257613.793</v>
      </c>
      <c r="X88">
        <v>21388088.721</v>
      </c>
      <c r="Y88">
        <v>19226262.712</v>
      </c>
      <c r="Z88">
        <v>16912751.558</v>
      </c>
      <c r="AA88">
        <v>17475836.575</v>
      </c>
      <c r="AB88">
        <v>18169996.634</v>
      </c>
    </row>
    <row r="89" spans="1:28" ht="12.75">
      <c r="A89" s="33" t="s">
        <v>43</v>
      </c>
      <c r="B89" s="10" t="s">
        <v>78</v>
      </c>
      <c r="C89" s="10" t="s">
        <v>159</v>
      </c>
      <c r="D89" s="10" t="s">
        <v>250</v>
      </c>
      <c r="E89" s="10" t="s">
        <v>174</v>
      </c>
      <c r="F89" s="10">
        <v>12</v>
      </c>
      <c r="G89" s="10" t="s">
        <v>173</v>
      </c>
      <c r="H89" s="10">
        <v>1.1</v>
      </c>
      <c r="I89" s="10" t="s">
        <v>152</v>
      </c>
      <c r="J89" s="10" t="s">
        <v>117</v>
      </c>
      <c r="K89">
        <v>10876490</v>
      </c>
      <c r="L89">
        <v>11361810</v>
      </c>
      <c r="M89">
        <v>12027130</v>
      </c>
      <c r="N89">
        <v>12047520</v>
      </c>
      <c r="O89">
        <v>12368400</v>
      </c>
      <c r="P89">
        <v>13051271</v>
      </c>
      <c r="Q89">
        <v>13765810</v>
      </c>
      <c r="R89">
        <v>14404190</v>
      </c>
      <c r="S89">
        <v>14730090</v>
      </c>
      <c r="T89">
        <v>15411990</v>
      </c>
      <c r="U89">
        <v>15667305</v>
      </c>
      <c r="V89">
        <v>16799706</v>
      </c>
      <c r="W89">
        <v>15830458</v>
      </c>
      <c r="X89">
        <v>15108590</v>
      </c>
      <c r="Y89">
        <v>14736822</v>
      </c>
      <c r="Z89">
        <v>15136447.758</v>
      </c>
      <c r="AA89">
        <v>14410774.855</v>
      </c>
      <c r="AB89">
        <v>13932813.251</v>
      </c>
    </row>
    <row r="90" spans="1:28" ht="12.75">
      <c r="A90" s="33" t="s">
        <v>66</v>
      </c>
      <c r="B90" s="10" t="s">
        <v>79</v>
      </c>
      <c r="C90" s="11" t="s">
        <v>178</v>
      </c>
      <c r="D90" s="11" t="s">
        <v>250</v>
      </c>
      <c r="E90" s="11" t="s">
        <v>174</v>
      </c>
      <c r="F90" s="11">
        <v>12</v>
      </c>
      <c r="G90" s="11" t="s">
        <v>173</v>
      </c>
      <c r="H90" s="11">
        <v>1.1</v>
      </c>
      <c r="I90" s="11" t="s">
        <v>151</v>
      </c>
      <c r="J90" s="11" t="s">
        <v>132</v>
      </c>
      <c r="K90">
        <v>13331.337</v>
      </c>
      <c r="L90">
        <v>14908.072</v>
      </c>
      <c r="M90">
        <v>13922.366</v>
      </c>
      <c r="N90">
        <v>16274.035</v>
      </c>
      <c r="O90">
        <v>16135.512</v>
      </c>
      <c r="P90">
        <v>18950.958</v>
      </c>
      <c r="Q90">
        <v>15338.96</v>
      </c>
      <c r="R90">
        <v>10250.698</v>
      </c>
      <c r="S90">
        <v>13556.641</v>
      </c>
      <c r="T90">
        <v>10685.976</v>
      </c>
      <c r="U90">
        <v>9517.914</v>
      </c>
      <c r="V90">
        <v>9270.421</v>
      </c>
      <c r="W90">
        <v>10963.899</v>
      </c>
      <c r="X90">
        <v>10231.117</v>
      </c>
      <c r="Y90">
        <v>9930.375</v>
      </c>
      <c r="Z90">
        <v>12676.922</v>
      </c>
      <c r="AA90">
        <v>15067.361</v>
      </c>
      <c r="AB90">
        <v>29094.206</v>
      </c>
    </row>
    <row r="91" spans="1:28" ht="12.75">
      <c r="A91" s="33" t="s">
        <v>47</v>
      </c>
      <c r="B91" s="10" t="s">
        <v>80</v>
      </c>
      <c r="C91" s="11" t="s">
        <v>159</v>
      </c>
      <c r="D91" s="11" t="s">
        <v>250</v>
      </c>
      <c r="E91" s="11" t="s">
        <v>174</v>
      </c>
      <c r="F91" s="11">
        <v>12</v>
      </c>
      <c r="G91" s="11" t="s">
        <v>173</v>
      </c>
      <c r="H91" s="11">
        <v>1.1</v>
      </c>
      <c r="I91" s="11" t="s">
        <v>153</v>
      </c>
      <c r="J91" s="11" t="s">
        <v>124</v>
      </c>
      <c r="K91">
        <v>107135662.815</v>
      </c>
      <c r="L91">
        <v>103189604.929</v>
      </c>
      <c r="M91">
        <v>102891281.081</v>
      </c>
      <c r="N91">
        <v>97850921.163</v>
      </c>
      <c r="O91">
        <v>100243476.027</v>
      </c>
      <c r="P91">
        <v>109477073.821</v>
      </c>
      <c r="Q91">
        <v>105254548.752</v>
      </c>
      <c r="R91">
        <v>101754269.744</v>
      </c>
      <c r="S91">
        <v>114707422.159</v>
      </c>
      <c r="T91">
        <v>111636370</v>
      </c>
      <c r="U91">
        <v>115158921.838</v>
      </c>
      <c r="V91">
        <v>116319969.36</v>
      </c>
      <c r="W91">
        <v>122835430.714</v>
      </c>
      <c r="X91">
        <v>124934273.443</v>
      </c>
      <c r="Y91">
        <v>122472578.687</v>
      </c>
      <c r="Z91">
        <v>120462909.915</v>
      </c>
      <c r="AA91">
        <v>122055996.191</v>
      </c>
      <c r="AB91">
        <v>120807706.298</v>
      </c>
    </row>
    <row r="92" spans="1:28" ht="12.75">
      <c r="A92" s="33" t="s">
        <v>50</v>
      </c>
      <c r="B92" s="10" t="s">
        <v>82</v>
      </c>
      <c r="C92" s="11" t="s">
        <v>180</v>
      </c>
      <c r="D92" s="11" t="s">
        <v>250</v>
      </c>
      <c r="E92" s="11" t="s">
        <v>174</v>
      </c>
      <c r="F92" s="11">
        <v>12</v>
      </c>
      <c r="G92" s="11" t="s">
        <v>173</v>
      </c>
      <c r="H92" s="11">
        <v>1.1</v>
      </c>
      <c r="I92" s="11" t="s">
        <v>166</v>
      </c>
      <c r="J92" s="11" t="s">
        <v>115</v>
      </c>
      <c r="K92">
        <v>12224750.504</v>
      </c>
      <c r="L92">
        <v>13076377.098</v>
      </c>
      <c r="M92">
        <v>7713688.104</v>
      </c>
      <c r="N92">
        <v>6023720.735</v>
      </c>
      <c r="O92">
        <v>6375728.272</v>
      </c>
      <c r="P92">
        <v>5686868.7</v>
      </c>
      <c r="Q92">
        <v>6230296.712</v>
      </c>
      <c r="R92">
        <v>5541988.486</v>
      </c>
      <c r="S92">
        <v>6119255.919</v>
      </c>
      <c r="T92">
        <v>5061389.202</v>
      </c>
      <c r="U92">
        <v>3996362.523</v>
      </c>
      <c r="V92">
        <v>4155140.76</v>
      </c>
      <c r="W92">
        <v>3955767.995</v>
      </c>
      <c r="X92">
        <v>3855641.074</v>
      </c>
      <c r="Y92">
        <v>3807993.647</v>
      </c>
      <c r="Z92">
        <v>3960222.484</v>
      </c>
      <c r="AA92">
        <v>3769696.917</v>
      </c>
      <c r="AB92">
        <v>3347626.102</v>
      </c>
    </row>
    <row r="93" spans="1:28" ht="12.75">
      <c r="A93" s="33" t="s">
        <v>51</v>
      </c>
      <c r="B93" s="10" t="s">
        <v>84</v>
      </c>
      <c r="C93" s="10" t="s">
        <v>159</v>
      </c>
      <c r="D93" s="10" t="s">
        <v>250</v>
      </c>
      <c r="E93" s="10" t="s">
        <v>174</v>
      </c>
      <c r="F93" s="10">
        <v>12</v>
      </c>
      <c r="G93" s="10" t="s">
        <v>173</v>
      </c>
      <c r="H93" s="10">
        <v>1.1</v>
      </c>
      <c r="I93" s="10" t="s">
        <v>145</v>
      </c>
      <c r="J93" s="10" t="s">
        <v>133</v>
      </c>
      <c r="K93">
        <v>6098040.078</v>
      </c>
      <c r="L93">
        <v>5616023.726</v>
      </c>
      <c r="M93">
        <v>4731709.643</v>
      </c>
      <c r="N93">
        <v>3828627.722</v>
      </c>
      <c r="O93">
        <v>3589092.027</v>
      </c>
      <c r="P93">
        <v>3251974.835</v>
      </c>
      <c r="Q93">
        <v>3309742.952</v>
      </c>
      <c r="R93">
        <v>3184732.728</v>
      </c>
      <c r="S93">
        <v>3079249.693</v>
      </c>
      <c r="T93">
        <v>2652275.631</v>
      </c>
      <c r="U93">
        <v>2249712.087</v>
      </c>
      <c r="V93">
        <v>2341115.319</v>
      </c>
      <c r="W93">
        <v>2252080.851</v>
      </c>
      <c r="X93">
        <v>2192332.158</v>
      </c>
      <c r="Y93">
        <v>1993918.71</v>
      </c>
      <c r="Z93">
        <v>1995672.109</v>
      </c>
      <c r="AA93">
        <v>2018969.033</v>
      </c>
      <c r="AB93">
        <v>1910005.9</v>
      </c>
    </row>
    <row r="94" spans="1:28" ht="12.75">
      <c r="A94" s="33" t="s">
        <v>49</v>
      </c>
      <c r="B94" s="10" t="s">
        <v>85</v>
      </c>
      <c r="C94" s="11" t="s">
        <v>180</v>
      </c>
      <c r="D94" s="11" t="s">
        <v>250</v>
      </c>
      <c r="E94" s="11" t="s">
        <v>174</v>
      </c>
      <c r="F94" s="11">
        <v>12</v>
      </c>
      <c r="G94" s="11" t="s">
        <v>173</v>
      </c>
      <c r="H94" s="11">
        <v>1.1</v>
      </c>
      <c r="I94" s="11" t="s">
        <v>165</v>
      </c>
      <c r="J94" s="11" t="s">
        <v>128</v>
      </c>
      <c r="K94">
        <v>1299245.472</v>
      </c>
      <c r="L94">
        <v>1242900.19</v>
      </c>
      <c r="M94">
        <v>1140241.639</v>
      </c>
      <c r="N94">
        <v>1227907.912</v>
      </c>
      <c r="O94">
        <v>977543.263</v>
      </c>
      <c r="P94">
        <v>833066.95</v>
      </c>
      <c r="Q94">
        <v>720168.033</v>
      </c>
      <c r="R94">
        <v>446751.062</v>
      </c>
      <c r="S94">
        <v>164195.559</v>
      </c>
      <c r="T94">
        <v>182384.646</v>
      </c>
      <c r="U94">
        <v>186096.314</v>
      </c>
      <c r="V94">
        <v>211593.103</v>
      </c>
      <c r="W94">
        <v>1164355.229</v>
      </c>
      <c r="X94">
        <v>1195775.675</v>
      </c>
      <c r="Y94">
        <v>1438078.584</v>
      </c>
      <c r="Z94">
        <v>1452840.515</v>
      </c>
      <c r="AA94">
        <v>1522685.389</v>
      </c>
      <c r="AB94">
        <v>1358547.162</v>
      </c>
    </row>
    <row r="95" spans="1:28" ht="12.75">
      <c r="A95" s="33" t="s">
        <v>53</v>
      </c>
      <c r="B95" s="10" t="s">
        <v>86</v>
      </c>
      <c r="C95" s="11" t="s">
        <v>180</v>
      </c>
      <c r="D95" s="11" t="s">
        <v>250</v>
      </c>
      <c r="E95" s="11" t="s">
        <v>174</v>
      </c>
      <c r="F95" s="11">
        <v>12</v>
      </c>
      <c r="G95" s="11" t="s">
        <v>173</v>
      </c>
      <c r="H95" s="11">
        <v>1.1</v>
      </c>
      <c r="I95" s="11" t="s">
        <v>167</v>
      </c>
      <c r="J95" s="11" t="s">
        <v>109</v>
      </c>
      <c r="K95">
        <v>1349553.3</v>
      </c>
      <c r="L95">
        <v>1491170</v>
      </c>
      <c r="M95">
        <v>1574800</v>
      </c>
      <c r="N95">
        <v>1611600</v>
      </c>
      <c r="O95">
        <v>1725730</v>
      </c>
      <c r="P95">
        <v>1680310</v>
      </c>
      <c r="Q95">
        <v>1710440</v>
      </c>
      <c r="R95">
        <v>1713450</v>
      </c>
      <c r="S95">
        <v>1735691.7</v>
      </c>
      <c r="T95">
        <v>1802299.99</v>
      </c>
      <c r="U95">
        <v>1664957</v>
      </c>
      <c r="V95">
        <v>1782950</v>
      </c>
      <c r="W95">
        <v>1799390</v>
      </c>
      <c r="X95">
        <v>1973040</v>
      </c>
      <c r="Y95">
        <v>1923910</v>
      </c>
      <c r="Z95">
        <v>1961267.387</v>
      </c>
      <c r="AA95">
        <v>1975700</v>
      </c>
      <c r="AB95">
        <v>2017090</v>
      </c>
    </row>
    <row r="96" spans="1:28" ht="12.75">
      <c r="A96" s="33" t="s">
        <v>54</v>
      </c>
      <c r="B96" s="10" t="s">
        <v>87</v>
      </c>
      <c r="C96" s="10" t="s">
        <v>159</v>
      </c>
      <c r="D96" s="10" t="s">
        <v>250</v>
      </c>
      <c r="E96" s="10" t="s">
        <v>174</v>
      </c>
      <c r="F96" s="10">
        <v>12</v>
      </c>
      <c r="G96" s="10" t="s">
        <v>173</v>
      </c>
      <c r="H96" s="10">
        <v>1.1</v>
      </c>
      <c r="I96" s="10" t="s">
        <v>144</v>
      </c>
      <c r="J96" s="10" t="s">
        <v>121</v>
      </c>
      <c r="K96">
        <v>39923269.477</v>
      </c>
      <c r="L96">
        <v>40454398.767</v>
      </c>
      <c r="M96">
        <v>40959247.185</v>
      </c>
      <c r="N96">
        <v>42220399.514</v>
      </c>
      <c r="O96">
        <v>45315369.611</v>
      </c>
      <c r="P96">
        <v>48273447.407</v>
      </c>
      <c r="Q96">
        <v>49067568.028</v>
      </c>
      <c r="R96">
        <v>49676591.559</v>
      </c>
      <c r="S96">
        <v>51428150.467</v>
      </c>
      <c r="T96">
        <v>48468939.258</v>
      </c>
      <c r="U96">
        <v>49670768.428</v>
      </c>
      <c r="V96">
        <v>53198437.978</v>
      </c>
      <c r="W96">
        <v>54381394.346</v>
      </c>
      <c r="X96">
        <v>55227198.561</v>
      </c>
      <c r="Y96">
        <v>56682499.225</v>
      </c>
      <c r="Z96">
        <v>53918333.68</v>
      </c>
      <c r="AA96">
        <v>49809342.142</v>
      </c>
      <c r="AB96">
        <v>52668803.14</v>
      </c>
    </row>
    <row r="97" spans="1:28" ht="12.75">
      <c r="A97" s="33" t="s">
        <v>68</v>
      </c>
      <c r="B97" s="10" t="s">
        <v>0</v>
      </c>
      <c r="C97" s="11" t="s">
        <v>178</v>
      </c>
      <c r="D97" s="11" t="s">
        <v>250</v>
      </c>
      <c r="E97" s="11" t="s">
        <v>174</v>
      </c>
      <c r="F97" s="11">
        <v>12</v>
      </c>
      <c r="G97" s="11" t="s">
        <v>173</v>
      </c>
      <c r="H97" s="11">
        <v>1.1</v>
      </c>
      <c r="I97" s="11" t="s">
        <v>154</v>
      </c>
      <c r="J97" s="11" t="s">
        <v>108</v>
      </c>
      <c r="K97">
        <v>315902.232</v>
      </c>
      <c r="L97">
        <v>353273.185</v>
      </c>
      <c r="M97">
        <v>340368.028</v>
      </c>
      <c r="N97">
        <v>345318.771</v>
      </c>
      <c r="O97">
        <v>394983.432</v>
      </c>
      <c r="P97">
        <v>390737.72</v>
      </c>
      <c r="Q97">
        <v>476861.529</v>
      </c>
      <c r="R97">
        <v>417765.798</v>
      </c>
      <c r="S97">
        <v>448195.416</v>
      </c>
      <c r="T97">
        <v>418151.87</v>
      </c>
      <c r="U97">
        <v>350346.618</v>
      </c>
      <c r="V97">
        <v>385439.394</v>
      </c>
      <c r="W97">
        <v>426711.817</v>
      </c>
      <c r="X97">
        <v>533886.255</v>
      </c>
      <c r="Y97">
        <v>425037.487</v>
      </c>
      <c r="Z97">
        <v>401913.451</v>
      </c>
      <c r="AA97">
        <v>432162.063</v>
      </c>
      <c r="AB97">
        <v>586841.919</v>
      </c>
    </row>
    <row r="98" spans="1:28" ht="12.75">
      <c r="A98" s="33" t="s">
        <v>56</v>
      </c>
      <c r="B98" s="10" t="s">
        <v>1</v>
      </c>
      <c r="C98" s="11" t="s">
        <v>180</v>
      </c>
      <c r="D98" s="11" t="s">
        <v>250</v>
      </c>
      <c r="E98" s="11" t="s">
        <v>174</v>
      </c>
      <c r="F98" s="11">
        <v>12</v>
      </c>
      <c r="G98" s="11" t="s">
        <v>173</v>
      </c>
      <c r="H98" s="11">
        <v>1.1</v>
      </c>
      <c r="I98" s="11" t="s">
        <v>168</v>
      </c>
      <c r="J98" s="11" t="s">
        <v>103</v>
      </c>
      <c r="K98">
        <v>220908963.011</v>
      </c>
      <c r="L98">
        <v>218657538.593</v>
      </c>
      <c r="M98">
        <v>209923495.754</v>
      </c>
      <c r="N98">
        <v>198047796.003</v>
      </c>
      <c r="O98">
        <v>193055306.046</v>
      </c>
      <c r="P98">
        <v>177262381.334</v>
      </c>
      <c r="Q98">
        <v>182880056.519</v>
      </c>
      <c r="R98">
        <v>178179834.185</v>
      </c>
      <c r="S98">
        <v>171423350.579</v>
      </c>
      <c r="T98">
        <v>167272668.414</v>
      </c>
      <c r="U98">
        <v>165445427.525</v>
      </c>
      <c r="V98">
        <v>167305501.502</v>
      </c>
      <c r="W98">
        <v>162528119.569</v>
      </c>
      <c r="X98">
        <v>170490662.621</v>
      </c>
      <c r="Y98">
        <v>168803966.677</v>
      </c>
      <c r="Z98">
        <v>167623558.787</v>
      </c>
      <c r="AA98">
        <v>172208814.667</v>
      </c>
      <c r="AB98">
        <v>168814707.582</v>
      </c>
    </row>
    <row r="99" spans="1:28" ht="12.75">
      <c r="A99" s="33" t="s">
        <v>57</v>
      </c>
      <c r="B99" s="10" t="s">
        <v>2</v>
      </c>
      <c r="C99" s="11" t="s">
        <v>159</v>
      </c>
      <c r="D99" s="11" t="s">
        <v>250</v>
      </c>
      <c r="E99" s="11" t="s">
        <v>174</v>
      </c>
      <c r="F99" s="11">
        <v>12</v>
      </c>
      <c r="G99" s="11" t="s">
        <v>173</v>
      </c>
      <c r="H99" s="11">
        <v>1.1</v>
      </c>
      <c r="I99" s="11" t="s">
        <v>155</v>
      </c>
      <c r="J99" s="11" t="s">
        <v>110</v>
      </c>
      <c r="K99">
        <v>13959967.337</v>
      </c>
      <c r="L99">
        <v>14778396.691</v>
      </c>
      <c r="M99">
        <v>17637862.931</v>
      </c>
      <c r="N99">
        <v>15630048.081</v>
      </c>
      <c r="O99">
        <v>14291628.335</v>
      </c>
      <c r="P99">
        <v>16784398.901</v>
      </c>
      <c r="Q99">
        <v>12972006.585</v>
      </c>
      <c r="R99">
        <v>13608597.748</v>
      </c>
      <c r="S99">
        <v>16032296.627</v>
      </c>
      <c r="T99">
        <v>22009277.878</v>
      </c>
      <c r="U99">
        <v>18652131.958</v>
      </c>
      <c r="V99">
        <v>19124714.061</v>
      </c>
      <c r="W99">
        <v>22402122.051</v>
      </c>
      <c r="X99">
        <v>18068401.322</v>
      </c>
      <c r="Y99">
        <v>19538129.226</v>
      </c>
      <c r="Z99">
        <v>22598420.366</v>
      </c>
      <c r="AA99">
        <v>19553910.657</v>
      </c>
      <c r="AB99">
        <v>17152636.81</v>
      </c>
    </row>
    <row r="100" spans="1:28" ht="12.75">
      <c r="A100" s="33" t="s">
        <v>58</v>
      </c>
      <c r="B100" s="10" t="s">
        <v>3</v>
      </c>
      <c r="C100" s="11" t="s">
        <v>180</v>
      </c>
      <c r="D100" s="11" t="s">
        <v>250</v>
      </c>
      <c r="E100" s="11" t="s">
        <v>174</v>
      </c>
      <c r="F100" s="11">
        <v>12</v>
      </c>
      <c r="G100" s="11" t="s">
        <v>173</v>
      </c>
      <c r="H100" s="11">
        <v>1.1</v>
      </c>
      <c r="I100" s="11" t="s">
        <v>169</v>
      </c>
      <c r="J100" s="11" t="s">
        <v>105</v>
      </c>
      <c r="K100">
        <v>97771277.192</v>
      </c>
      <c r="L100">
        <v>78534918.796</v>
      </c>
      <c r="M100">
        <v>68926080.755</v>
      </c>
      <c r="N100">
        <v>69574224.933</v>
      </c>
      <c r="O100">
        <v>65700078.044</v>
      </c>
      <c r="P100">
        <v>67168980.032</v>
      </c>
      <c r="Q100">
        <v>69920750.233</v>
      </c>
      <c r="R100">
        <v>59513612.629</v>
      </c>
      <c r="S100">
        <v>53094617.118</v>
      </c>
      <c r="T100">
        <v>46431777.937</v>
      </c>
      <c r="U100">
        <v>46657384.039</v>
      </c>
      <c r="V100">
        <v>49826932.037</v>
      </c>
      <c r="W100">
        <v>50741470.933</v>
      </c>
      <c r="X100">
        <v>52462696.726</v>
      </c>
      <c r="Y100">
        <v>49000407.729</v>
      </c>
      <c r="Z100">
        <v>46269439.234</v>
      </c>
      <c r="AA100">
        <v>48788110.27</v>
      </c>
      <c r="AB100">
        <v>48437924.673</v>
      </c>
    </row>
    <row r="101" spans="1:28" ht="12.75">
      <c r="A101" s="33" t="s">
        <v>62</v>
      </c>
      <c r="B101" s="10" t="s">
        <v>4</v>
      </c>
      <c r="C101" s="11" t="s">
        <v>159</v>
      </c>
      <c r="D101" s="11" t="s">
        <v>250</v>
      </c>
      <c r="E101" s="11" t="s">
        <v>174</v>
      </c>
      <c r="F101" s="11">
        <v>12</v>
      </c>
      <c r="G101" s="11" t="s">
        <v>173</v>
      </c>
      <c r="H101" s="11">
        <v>1.1</v>
      </c>
      <c r="I101" s="11" t="s">
        <v>157</v>
      </c>
      <c r="J101" s="11" t="s">
        <v>114</v>
      </c>
      <c r="K101">
        <v>7691362.797</v>
      </c>
      <c r="L101">
        <v>8812342.686</v>
      </c>
      <c r="M101">
        <v>9331454.582</v>
      </c>
      <c r="N101">
        <v>9147684.709</v>
      </c>
      <c r="O101">
        <v>9630811.426</v>
      </c>
      <c r="P101">
        <v>8760049.119</v>
      </c>
      <c r="Q101">
        <v>12606141.432</v>
      </c>
      <c r="R101">
        <v>8670025.936</v>
      </c>
      <c r="S101">
        <v>9623642.529</v>
      </c>
      <c r="T101">
        <v>8222101.247</v>
      </c>
      <c r="U101">
        <v>6801319.409</v>
      </c>
      <c r="V101">
        <v>8011960.229</v>
      </c>
      <c r="W101">
        <v>9130725.55</v>
      </c>
      <c r="X101">
        <v>10215575.883</v>
      </c>
      <c r="Y101">
        <v>9389425.565</v>
      </c>
      <c r="Z101">
        <v>8400168.591</v>
      </c>
      <c r="AA101">
        <v>8122675.497</v>
      </c>
      <c r="AB101">
        <v>8033924.457</v>
      </c>
    </row>
    <row r="102" spans="1:28" ht="12.75">
      <c r="A102" s="33" t="s">
        <v>59</v>
      </c>
      <c r="B102" s="10" t="s">
        <v>94</v>
      </c>
      <c r="C102" s="10" t="s">
        <v>180</v>
      </c>
      <c r="D102" s="10" t="s">
        <v>250</v>
      </c>
      <c r="E102" s="10" t="s">
        <v>174</v>
      </c>
      <c r="F102" s="10">
        <v>12</v>
      </c>
      <c r="G102" s="10" t="s">
        <v>173</v>
      </c>
      <c r="H102" s="10">
        <v>1.1</v>
      </c>
      <c r="I102" s="10" t="s">
        <v>171</v>
      </c>
      <c r="J102" s="10" t="s">
        <v>125</v>
      </c>
      <c r="K102">
        <v>5988820.025</v>
      </c>
      <c r="L102">
        <v>5224460.153</v>
      </c>
      <c r="M102">
        <v>5687435.843</v>
      </c>
      <c r="N102">
        <v>5487343.17</v>
      </c>
      <c r="O102">
        <v>5126394.862</v>
      </c>
      <c r="P102">
        <v>5487555.83</v>
      </c>
      <c r="Q102">
        <v>5113765.714</v>
      </c>
      <c r="R102">
        <v>5552077.64</v>
      </c>
      <c r="S102">
        <v>5793998.52</v>
      </c>
      <c r="T102">
        <v>5153152.34</v>
      </c>
      <c r="U102">
        <v>5441559.982</v>
      </c>
      <c r="V102">
        <v>6148197.527</v>
      </c>
      <c r="W102">
        <v>6403925.335</v>
      </c>
      <c r="X102">
        <v>6141730.891</v>
      </c>
      <c r="Y102">
        <v>6282018.724</v>
      </c>
      <c r="Z102">
        <v>6293271.249</v>
      </c>
      <c r="AA102">
        <v>6340488.664</v>
      </c>
      <c r="AB102">
        <v>6564880.238</v>
      </c>
    </row>
    <row r="103" spans="1:28" ht="12.75">
      <c r="A103" s="33" t="s">
        <v>60</v>
      </c>
      <c r="B103" s="10" t="s">
        <v>81</v>
      </c>
      <c r="C103" s="11" t="s">
        <v>180</v>
      </c>
      <c r="D103" s="11" t="s">
        <v>250</v>
      </c>
      <c r="E103" s="11" t="s">
        <v>174</v>
      </c>
      <c r="F103" s="11">
        <v>12</v>
      </c>
      <c r="G103" s="11" t="s">
        <v>173</v>
      </c>
      <c r="H103" s="11">
        <v>1.1</v>
      </c>
      <c r="I103" s="11" t="s">
        <v>170</v>
      </c>
      <c r="J103" s="11" t="s">
        <v>123</v>
      </c>
      <c r="K103">
        <v>14818238.737</v>
      </c>
      <c r="L103">
        <v>12777435.551</v>
      </c>
      <c r="M103">
        <v>11200685.028</v>
      </c>
      <c r="N103">
        <v>10048187.64</v>
      </c>
      <c r="O103">
        <v>9248597.014</v>
      </c>
      <c r="P103">
        <v>8761306.778</v>
      </c>
      <c r="Q103">
        <v>8529170.56</v>
      </c>
      <c r="R103">
        <v>8464691.989</v>
      </c>
      <c r="S103">
        <v>8669864.692</v>
      </c>
      <c r="T103">
        <v>8809032.298</v>
      </c>
      <c r="U103">
        <v>9144551.365</v>
      </c>
      <c r="V103">
        <v>9905571.511</v>
      </c>
      <c r="W103">
        <v>9487374.915</v>
      </c>
      <c r="X103">
        <v>9858221.235</v>
      </c>
      <c r="Y103">
        <v>9311449.08</v>
      </c>
      <c r="Z103">
        <v>8783508.916</v>
      </c>
      <c r="AA103">
        <v>8275708.433</v>
      </c>
      <c r="AB103">
        <v>7232643.907</v>
      </c>
    </row>
    <row r="104" spans="1:28" ht="12.75">
      <c r="A104" s="33" t="s">
        <v>65</v>
      </c>
      <c r="B104" s="10" t="s">
        <v>83</v>
      </c>
      <c r="C104" s="10" t="s">
        <v>179</v>
      </c>
      <c r="D104" s="10" t="s">
        <v>250</v>
      </c>
      <c r="E104" s="10" t="s">
        <v>174</v>
      </c>
      <c r="F104" s="10">
        <v>12</v>
      </c>
      <c r="G104" s="10" t="s">
        <v>173</v>
      </c>
      <c r="H104" s="10">
        <v>1.1</v>
      </c>
      <c r="I104" s="10" t="s">
        <v>172</v>
      </c>
      <c r="J104" s="10" t="s">
        <v>112</v>
      </c>
      <c r="K104">
        <v>30325449.94</v>
      </c>
      <c r="L104">
        <v>33036203.377</v>
      </c>
      <c r="M104">
        <v>37958319.044</v>
      </c>
      <c r="N104">
        <v>36117846.296</v>
      </c>
      <c r="O104">
        <v>42458305.029</v>
      </c>
      <c r="P104">
        <v>43750166.926</v>
      </c>
      <c r="Q104">
        <v>47289606.313</v>
      </c>
      <c r="R104">
        <v>53229409.122</v>
      </c>
      <c r="S104">
        <v>58893778.785</v>
      </c>
      <c r="T104">
        <v>64542943.602</v>
      </c>
      <c r="U104">
        <v>72089379.98</v>
      </c>
      <c r="V104">
        <v>74515389.285</v>
      </c>
      <c r="W104">
        <v>68814720.077</v>
      </c>
      <c r="X104">
        <v>68973257.568</v>
      </c>
      <c r="Y104">
        <v>70499470.169</v>
      </c>
      <c r="Z104">
        <v>83679692.406</v>
      </c>
      <c r="AA104">
        <v>85311751</v>
      </c>
      <c r="AB104">
        <v>100661511</v>
      </c>
    </row>
    <row r="105" spans="1:28" s="40" customFormat="1" ht="12.75">
      <c r="A105" s="33" t="s">
        <v>63</v>
      </c>
      <c r="B105" s="10" t="s">
        <v>98</v>
      </c>
      <c r="C105" s="10" t="s">
        <v>159</v>
      </c>
      <c r="D105" s="10" t="s">
        <v>250</v>
      </c>
      <c r="E105" s="10" t="s">
        <v>174</v>
      </c>
      <c r="F105" s="10">
        <v>12</v>
      </c>
      <c r="G105" s="10" t="s">
        <v>173</v>
      </c>
      <c r="H105" s="10">
        <v>1.1</v>
      </c>
      <c r="I105" s="10" t="s">
        <v>158</v>
      </c>
      <c r="J105" s="10" t="s">
        <v>122</v>
      </c>
      <c r="K105">
        <v>204091069.82</v>
      </c>
      <c r="L105">
        <v>203011803.357</v>
      </c>
      <c r="M105">
        <v>190958537.725</v>
      </c>
      <c r="N105">
        <v>171741010.94</v>
      </c>
      <c r="O105">
        <v>166811034.933</v>
      </c>
      <c r="P105">
        <v>163619389.734</v>
      </c>
      <c r="Q105">
        <v>163250394.84</v>
      </c>
      <c r="R105">
        <v>149786218</v>
      </c>
      <c r="S105">
        <v>154862962.609</v>
      </c>
      <c r="T105">
        <v>146745606.57</v>
      </c>
      <c r="U105">
        <v>158348635.104</v>
      </c>
      <c r="V105">
        <v>168718818.243</v>
      </c>
      <c r="W105">
        <v>164393523.732</v>
      </c>
      <c r="X105">
        <v>173441901.081</v>
      </c>
      <c r="Y105">
        <v>172791960.459</v>
      </c>
      <c r="Z105">
        <v>172526221.992</v>
      </c>
      <c r="AA105">
        <v>181123757.104</v>
      </c>
      <c r="AB105">
        <v>177132477.377</v>
      </c>
    </row>
    <row r="106" spans="1:28" ht="12.75">
      <c r="A106" s="37" t="s">
        <v>131</v>
      </c>
      <c r="B106" s="38"/>
      <c r="C106" s="39"/>
      <c r="D106" s="39"/>
      <c r="E106" s="39"/>
      <c r="F106" s="39"/>
      <c r="G106" s="39"/>
      <c r="H106" s="39"/>
      <c r="I106" s="39"/>
      <c r="J106" s="39"/>
      <c r="K106" s="39">
        <f aca="true" t="shared" si="2" ref="K106:AB106">SUM(K74:K105)-K87</f>
        <v>1484031222.2029996</v>
      </c>
      <c r="L106" s="39">
        <f t="shared" si="2"/>
        <v>1470937121.9560003</v>
      </c>
      <c r="M106" s="39">
        <f t="shared" si="2"/>
        <v>1407395518.4630003</v>
      </c>
      <c r="N106" s="39">
        <f t="shared" si="2"/>
        <v>1341767667.7450001</v>
      </c>
      <c r="O106" s="39">
        <f t="shared" si="2"/>
        <v>1342276611.056</v>
      </c>
      <c r="P106" s="39">
        <f t="shared" si="2"/>
        <v>1338194741.2250001</v>
      </c>
      <c r="Q106" s="39">
        <f t="shared" si="2"/>
        <v>1371057581.774</v>
      </c>
      <c r="R106" s="39">
        <f t="shared" si="2"/>
        <v>1325902294.693</v>
      </c>
      <c r="S106" s="39">
        <f t="shared" si="2"/>
        <v>1351179294.2</v>
      </c>
      <c r="T106" s="39">
        <f t="shared" si="2"/>
        <v>1323609984.889</v>
      </c>
      <c r="U106" s="39">
        <f t="shared" si="2"/>
        <v>1361125589.131</v>
      </c>
      <c r="V106" s="39">
        <f t="shared" si="2"/>
        <v>1397888025.5500002</v>
      </c>
      <c r="W106" s="39">
        <f t="shared" si="2"/>
        <v>1412397609.751</v>
      </c>
      <c r="X106" s="39">
        <f t="shared" si="2"/>
        <v>1454456210.6469998</v>
      </c>
      <c r="Y106" s="39">
        <f t="shared" si="2"/>
        <v>1442566246.4959998</v>
      </c>
      <c r="Z106" s="39">
        <f t="shared" si="2"/>
        <v>1449066128.6559997</v>
      </c>
      <c r="AA106" s="39">
        <f t="shared" si="2"/>
        <v>1465830982.6010003</v>
      </c>
      <c r="AB106" s="39">
        <f t="shared" si="2"/>
        <v>1496228959.619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1">
    <tabColor indexed="17"/>
  </sheetPr>
  <dimension ref="A1:AJ129"/>
  <sheetViews>
    <sheetView zoomScale="85" zoomScaleNormal="85" workbookViewId="0" topLeftCell="A76">
      <selection activeCell="A100" sqref="A100"/>
    </sheetView>
  </sheetViews>
  <sheetFormatPr defaultColWidth="9.140625" defaultRowHeight="12.75"/>
  <cols>
    <col min="1" max="2" width="23.57421875" style="0" customWidth="1"/>
    <col min="3" max="19" width="10.00390625" style="0" customWidth="1"/>
    <col min="20" max="20" width="12.57421875" style="0" customWidth="1"/>
    <col min="21" max="21" width="11.7109375" style="0" customWidth="1"/>
    <col min="22" max="22" width="10.421875" style="0" bestFit="1" customWidth="1"/>
    <col min="23" max="29" width="9.421875" style="0" bestFit="1" customWidth="1"/>
  </cols>
  <sheetData>
    <row r="1" spans="1:7" ht="12.75">
      <c r="A1" s="43" t="s">
        <v>289</v>
      </c>
      <c r="B1" s="43"/>
      <c r="C1" s="40"/>
      <c r="D1" s="61"/>
      <c r="E1" s="61"/>
      <c r="F1" s="61"/>
      <c r="G1" s="61"/>
    </row>
    <row r="2" spans="1:21" s="2" customFormat="1" ht="12.75">
      <c r="A2" s="9" t="s">
        <v>139</v>
      </c>
      <c r="B2" s="9"/>
      <c r="C2" s="69"/>
      <c r="D2" s="69"/>
      <c r="E2" s="45"/>
      <c r="F2" s="45"/>
      <c r="G2" s="45"/>
      <c r="H2" s="45"/>
      <c r="I2" s="45"/>
      <c r="J2" s="45"/>
      <c r="K2" s="45"/>
      <c r="L2" s="45"/>
      <c r="M2" s="45"/>
      <c r="N2" s="45"/>
      <c r="O2" s="45"/>
      <c r="P2" s="45"/>
      <c r="Q2" s="45"/>
      <c r="R2" s="45"/>
      <c r="S2" s="45"/>
      <c r="T2" s="45"/>
      <c r="U2" s="66" t="s">
        <v>288</v>
      </c>
    </row>
    <row r="3" spans="1:4" s="2" customFormat="1" ht="12.75">
      <c r="A3" s="9" t="s">
        <v>141</v>
      </c>
      <c r="B3" s="9"/>
      <c r="C3" s="9"/>
      <c r="D3" s="9"/>
    </row>
    <row r="4" spans="1:4" s="2" customFormat="1" ht="12.75">
      <c r="A4" s="68" t="s">
        <v>140</v>
      </c>
      <c r="B4" s="68"/>
      <c r="C4" s="9"/>
      <c r="D4" s="9"/>
    </row>
    <row r="5" spans="1:2" s="2" customFormat="1" ht="12.75">
      <c r="A5" s="47"/>
      <c r="B5" s="47"/>
    </row>
    <row r="6" spans="3:36" s="2" customFormat="1" ht="12.75">
      <c r="C6" s="3">
        <v>1990</v>
      </c>
      <c r="D6" s="3">
        <v>1991</v>
      </c>
      <c r="E6" s="3">
        <v>1992</v>
      </c>
      <c r="F6" s="3">
        <v>1993</v>
      </c>
      <c r="G6" s="3">
        <v>1994</v>
      </c>
      <c r="H6" s="3">
        <v>1995</v>
      </c>
      <c r="I6" s="3">
        <v>1996</v>
      </c>
      <c r="J6" s="3">
        <v>1997</v>
      </c>
      <c r="K6" s="3">
        <v>1998</v>
      </c>
      <c r="L6" s="3">
        <v>1999</v>
      </c>
      <c r="M6" s="3">
        <v>2000</v>
      </c>
      <c r="N6" s="3">
        <v>2001</v>
      </c>
      <c r="O6" s="3">
        <v>2002</v>
      </c>
      <c r="P6" s="3">
        <v>2003</v>
      </c>
      <c r="Q6" s="3">
        <v>2004</v>
      </c>
      <c r="R6" s="3">
        <v>2005</v>
      </c>
      <c r="S6" s="3">
        <v>2006</v>
      </c>
      <c r="T6" s="3">
        <v>2007</v>
      </c>
      <c r="U6" s="3"/>
      <c r="V6" s="3"/>
      <c r="W6" s="3"/>
      <c r="X6" s="3"/>
      <c r="Y6" s="3"/>
      <c r="Z6" s="3"/>
      <c r="AA6" s="3"/>
      <c r="AB6" s="3"/>
      <c r="AC6" s="3"/>
      <c r="AD6" s="3"/>
      <c r="AE6" s="3"/>
      <c r="AF6" s="3"/>
      <c r="AG6" s="3"/>
      <c r="AH6" s="3"/>
      <c r="AI6" s="3"/>
      <c r="AJ6" s="3"/>
    </row>
    <row r="7" spans="1:35" s="2" customFormat="1" ht="14.25">
      <c r="A7" s="3" t="s">
        <v>136</v>
      </c>
      <c r="B7" s="3"/>
      <c r="C7" s="35">
        <f>(C55/$C$55)*100</f>
        <v>100</v>
      </c>
      <c r="D7" s="35">
        <f aca="true" t="shared" si="0" ref="D7:T7">(D55/$C$55)*100</f>
        <v>97.80711043176312</v>
      </c>
      <c r="E7" s="35">
        <f t="shared" si="0"/>
        <v>93.58668019521951</v>
      </c>
      <c r="F7" s="35">
        <f t="shared" si="0"/>
        <v>92.18392393042525</v>
      </c>
      <c r="G7" s="35">
        <f t="shared" si="0"/>
        <v>91.62560830523843</v>
      </c>
      <c r="H7" s="35">
        <f t="shared" si="0"/>
        <v>87.61025816156533</v>
      </c>
      <c r="I7" s="35">
        <f t="shared" si="0"/>
        <v>86.07505528629449</v>
      </c>
      <c r="J7" s="35">
        <f t="shared" si="0"/>
        <v>85.79443591400928</v>
      </c>
      <c r="K7" s="35">
        <f t="shared" si="0"/>
        <v>86.01068722454903</v>
      </c>
      <c r="L7" s="35">
        <f t="shared" si="0"/>
        <v>83.67619310473486</v>
      </c>
      <c r="M7" s="35">
        <f t="shared" si="0"/>
        <v>83.61129221970216</v>
      </c>
      <c r="N7" s="35">
        <f t="shared" si="0"/>
        <v>81.76928481064533</v>
      </c>
      <c r="O7" s="35">
        <f t="shared" si="0"/>
        <v>82.10666116541925</v>
      </c>
      <c r="P7" s="35">
        <f t="shared" si="0"/>
        <v>81.28687252237816</v>
      </c>
      <c r="Q7" s="35">
        <f t="shared" si="0"/>
        <v>79.95354825416527</v>
      </c>
      <c r="R7" s="35">
        <f t="shared" si="0"/>
        <v>78.41778074977893</v>
      </c>
      <c r="S7" s="35">
        <f t="shared" si="0"/>
        <v>77.40198847222801</v>
      </c>
      <c r="T7" s="35">
        <f t="shared" si="0"/>
        <v>77.6966725412982</v>
      </c>
      <c r="U7" s="35"/>
      <c r="V7" s="35"/>
      <c r="W7" s="35"/>
      <c r="X7" s="35"/>
      <c r="Y7" s="35"/>
      <c r="Z7" s="35"/>
      <c r="AA7" s="35"/>
      <c r="AB7" s="35"/>
      <c r="AC7" s="35"/>
      <c r="AD7" s="35"/>
      <c r="AE7" s="35"/>
      <c r="AF7" s="35"/>
      <c r="AG7" s="35"/>
      <c r="AH7" s="35"/>
      <c r="AI7" s="35"/>
    </row>
    <row r="8" spans="1:35" s="2" customFormat="1" ht="14.25">
      <c r="A8" s="3" t="s">
        <v>137</v>
      </c>
      <c r="B8" s="3"/>
      <c r="C8" s="35">
        <f aca="true" t="shared" si="1" ref="C8:T8">(C129/$C$129)*100</f>
        <v>100</v>
      </c>
      <c r="D8" s="35">
        <f t="shared" si="1"/>
        <v>93.37842204639612</v>
      </c>
      <c r="E8" s="35">
        <f t="shared" si="1"/>
        <v>87.17331373720864</v>
      </c>
      <c r="F8" s="35">
        <f t="shared" si="1"/>
        <v>82.94403468966193</v>
      </c>
      <c r="G8" s="35">
        <f t="shared" si="1"/>
        <v>78.030855593434</v>
      </c>
      <c r="H8" s="35">
        <f t="shared" si="1"/>
        <v>70.30884694382753</v>
      </c>
      <c r="I8" s="35">
        <f t="shared" si="1"/>
        <v>64.17331119218166</v>
      </c>
      <c r="J8" s="35">
        <f t="shared" si="1"/>
        <v>62.73159681847987</v>
      </c>
      <c r="K8" s="35">
        <f t="shared" si="1"/>
        <v>57.817785865559</v>
      </c>
      <c r="L8" s="35">
        <f t="shared" si="1"/>
        <v>51.91273090926124</v>
      </c>
      <c r="M8" s="35">
        <f t="shared" si="1"/>
        <v>47.71165581016197</v>
      </c>
      <c r="N8" s="35">
        <f t="shared" si="1"/>
        <v>43.82236693566619</v>
      </c>
      <c r="O8" s="35">
        <f t="shared" si="1"/>
        <v>40.674457654017424</v>
      </c>
      <c r="P8" s="35">
        <f t="shared" si="1"/>
        <v>36.00670464262573</v>
      </c>
      <c r="Q8" s="35">
        <f t="shared" si="1"/>
        <v>32.90707752156688</v>
      </c>
      <c r="R8" s="35">
        <f t="shared" si="1"/>
        <v>31.271857861646307</v>
      </c>
      <c r="S8" s="35">
        <f t="shared" si="1"/>
        <v>30.79429279420597</v>
      </c>
      <c r="T8" s="35">
        <f t="shared" si="1"/>
        <v>28.98934053378121</v>
      </c>
      <c r="U8" s="35"/>
      <c r="V8" s="35"/>
      <c r="W8" s="35"/>
      <c r="X8" s="35"/>
      <c r="Y8" s="35"/>
      <c r="Z8" s="35"/>
      <c r="AA8" s="35"/>
      <c r="AB8" s="35"/>
      <c r="AC8" s="35"/>
      <c r="AD8" s="35"/>
      <c r="AE8" s="35"/>
      <c r="AF8" s="35"/>
      <c r="AG8" s="35"/>
      <c r="AH8" s="35"/>
      <c r="AI8" s="35"/>
    </row>
    <row r="9" spans="1:35" s="2" customFormat="1" ht="14.25">
      <c r="A9" s="3" t="s">
        <v>138</v>
      </c>
      <c r="B9" s="3"/>
      <c r="C9" s="35">
        <f aca="true" t="shared" si="2" ref="C9:T9">(C92/$C$92)*100</f>
        <v>100</v>
      </c>
      <c r="D9" s="35">
        <f t="shared" si="2"/>
        <v>98.03722758242638</v>
      </c>
      <c r="E9" s="35">
        <f t="shared" si="2"/>
        <v>91.506041283469</v>
      </c>
      <c r="F9" s="35">
        <f t="shared" si="2"/>
        <v>87.57432751804465</v>
      </c>
      <c r="G9" s="35">
        <f t="shared" si="2"/>
        <v>77.74435973808889</v>
      </c>
      <c r="H9" s="35">
        <f t="shared" si="2"/>
        <v>72.99620104479172</v>
      </c>
      <c r="I9" s="35">
        <f t="shared" si="2"/>
        <v>67.94074398255414</v>
      </c>
      <c r="J9" s="35">
        <f t="shared" si="2"/>
        <v>65.19731622484875</v>
      </c>
      <c r="K9" s="35">
        <f t="shared" si="2"/>
        <v>60.803939594303976</v>
      </c>
      <c r="L9" s="35">
        <f t="shared" si="2"/>
        <v>57.37252693703574</v>
      </c>
      <c r="M9" s="35">
        <f t="shared" si="2"/>
        <v>55.96106205661015</v>
      </c>
      <c r="N9" s="35">
        <f t="shared" si="2"/>
        <v>53.91689842213672</v>
      </c>
      <c r="O9" s="35">
        <f t="shared" si="2"/>
        <v>53.89827550893867</v>
      </c>
      <c r="P9" s="35">
        <f t="shared" si="2"/>
        <v>54.04394034855028</v>
      </c>
      <c r="Q9" s="35">
        <f t="shared" si="2"/>
        <v>52.23867645298375</v>
      </c>
      <c r="R9" s="35">
        <f t="shared" si="2"/>
        <v>49.694378724530885</v>
      </c>
      <c r="S9" s="35">
        <f t="shared" si="2"/>
        <v>49.085052345713315</v>
      </c>
      <c r="T9" s="35">
        <f t="shared" si="2"/>
        <v>46.827894491609406</v>
      </c>
      <c r="U9" s="35"/>
      <c r="V9" s="35"/>
      <c r="W9" s="35"/>
      <c r="X9" s="35"/>
      <c r="Y9" s="35"/>
      <c r="Z9" s="35"/>
      <c r="AA9" s="35"/>
      <c r="AB9" s="35"/>
      <c r="AC9" s="35"/>
      <c r="AD9" s="35"/>
      <c r="AE9" s="35"/>
      <c r="AF9" s="35"/>
      <c r="AG9" s="35"/>
      <c r="AH9" s="35"/>
      <c r="AI9" s="35"/>
    </row>
    <row r="12" spans="1:14" ht="12.75">
      <c r="A12" s="1" t="s">
        <v>254</v>
      </c>
      <c r="B12" s="1"/>
      <c r="H12" s="9" t="s">
        <v>290</v>
      </c>
      <c r="I12" s="9"/>
      <c r="J12" s="9"/>
      <c r="K12" s="9"/>
      <c r="L12" s="9"/>
      <c r="M12" s="9"/>
      <c r="N12" s="9"/>
    </row>
    <row r="13" spans="8:14" ht="12.75">
      <c r="H13" s="9" t="s">
        <v>141</v>
      </c>
      <c r="I13" s="9"/>
      <c r="J13" s="9"/>
      <c r="K13" s="9"/>
      <c r="L13" s="9"/>
      <c r="M13" s="9"/>
      <c r="N13" s="9"/>
    </row>
    <row r="14" spans="3:20" ht="12.75">
      <c r="C14" s="3">
        <v>1990</v>
      </c>
      <c r="D14" s="3">
        <v>1991</v>
      </c>
      <c r="E14" s="3">
        <v>1992</v>
      </c>
      <c r="F14" s="3">
        <v>1993</v>
      </c>
      <c r="G14" s="3">
        <v>1994</v>
      </c>
      <c r="H14" s="3">
        <v>1995</v>
      </c>
      <c r="I14" s="3">
        <v>1996</v>
      </c>
      <c r="J14" s="3">
        <v>1997</v>
      </c>
      <c r="K14" s="3">
        <v>1998</v>
      </c>
      <c r="L14" s="3">
        <v>1999</v>
      </c>
      <c r="M14" s="3">
        <v>2000</v>
      </c>
      <c r="N14" s="3">
        <v>2001</v>
      </c>
      <c r="O14" s="3">
        <v>2002</v>
      </c>
      <c r="P14" s="3">
        <v>2003</v>
      </c>
      <c r="Q14" s="3">
        <v>2004</v>
      </c>
      <c r="R14" s="3">
        <v>2005</v>
      </c>
      <c r="S14" s="3">
        <v>2006</v>
      </c>
      <c r="T14" s="3">
        <v>2007</v>
      </c>
    </row>
    <row r="15" spans="1:20" ht="12.75">
      <c r="A15" s="1" t="s">
        <v>255</v>
      </c>
      <c r="B15" s="1"/>
      <c r="C15" s="7">
        <f>('Emissions data'!K106/'Emissions data'!$K$106)*100</f>
        <v>100</v>
      </c>
      <c r="D15" s="7">
        <f>('Emissions data'!L106/'Emissions data'!$K$106)*100</f>
        <v>99.11766679493701</v>
      </c>
      <c r="E15" s="7">
        <f>('Emissions data'!M106/'Emissions data'!$K$106)*100</f>
        <v>94.83597766721942</v>
      </c>
      <c r="F15" s="7">
        <f>('Emissions data'!N106/'Emissions data'!$K$106)*100</f>
        <v>90.41370880008755</v>
      </c>
      <c r="G15" s="7">
        <f>('Emissions data'!O106/'Emissions data'!$K$106)*100</f>
        <v>90.44800344991603</v>
      </c>
      <c r="H15" s="7">
        <f>('Emissions data'!P106/'Emissions data'!$K$106)*100</f>
        <v>90.17295062286428</v>
      </c>
      <c r="I15" s="7">
        <f>('Emissions data'!Q106/'Emissions data'!$K$106)*100</f>
        <v>92.38738115891567</v>
      </c>
      <c r="J15" s="7">
        <f>('Emissions data'!R106/'Emissions data'!$K$106)*100</f>
        <v>89.34463607340673</v>
      </c>
      <c r="K15" s="7">
        <f>('Emissions data'!S106/'Emissions data'!$K$106)*100</f>
        <v>91.0479020915891</v>
      </c>
      <c r="L15" s="7">
        <f>('Emissions data'!T106/'Emissions data'!$K$106)*100</f>
        <v>89.19017100759787</v>
      </c>
      <c r="M15" s="7">
        <f>('Emissions data'!U106/'Emissions data'!$K$106)*100</f>
        <v>91.71812349813302</v>
      </c>
      <c r="N15" s="7">
        <f>('Emissions data'!V106/'Emissions data'!$K$106)*100</f>
        <v>94.1953245077201</v>
      </c>
      <c r="O15" s="7">
        <f>('Emissions data'!W106/'Emissions data'!$K$106)*100</f>
        <v>95.17303872180925</v>
      </c>
      <c r="P15" s="7">
        <f>('Emissions data'!X106/'Emissions data'!$K$106)*100</f>
        <v>98.00711662170445</v>
      </c>
      <c r="Q15" s="7">
        <f>('Emissions data'!Y106/'Emissions data'!$K$106)*100</f>
        <v>97.20592295588996</v>
      </c>
      <c r="R15" s="7">
        <f>('Emissions data'!Z106/'Emissions data'!$K$106)*100</f>
        <v>97.64391119109372</v>
      </c>
      <c r="S15" s="7">
        <f>('Emissions data'!AA106/'Emissions data'!$K$106)*100</f>
        <v>98.77359456258733</v>
      </c>
      <c r="T15" s="7">
        <f>('Emissions data'!AB106/'Emissions data'!$K$106)*100</f>
        <v>100.82193266782443</v>
      </c>
    </row>
    <row r="16" spans="1:20" ht="12.75">
      <c r="A16" s="1" t="s">
        <v>256</v>
      </c>
      <c r="B16" s="1"/>
      <c r="C16" s="7">
        <f>('Emissions data'!K36/'Emissions data'!$K$36)*100</f>
        <v>100</v>
      </c>
      <c r="D16" s="7">
        <f>('Emissions data'!L36/'Emissions data'!$K$36)*100</f>
        <v>94.62963665293968</v>
      </c>
      <c r="E16" s="7">
        <f>('Emissions data'!M36/'Emissions data'!$K$36)*100</f>
        <v>88.33699857195838</v>
      </c>
      <c r="F16" s="7">
        <f>('Emissions data'!N36/'Emissions data'!$K$36)*100</f>
        <v>81.35125387801287</v>
      </c>
      <c r="G16" s="7">
        <f>('Emissions data'!O36/'Emissions data'!$K$36)*100</f>
        <v>77.02797532762806</v>
      </c>
      <c r="H16" s="7">
        <f>('Emissions data'!P36/'Emissions data'!$K$36)*100</f>
        <v>72.36545487772143</v>
      </c>
      <c r="I16" s="7">
        <f>('Emissions data'!Q36/'Emissions data'!$K$36)*100</f>
        <v>68.87946968633342</v>
      </c>
      <c r="J16" s="7">
        <f>('Emissions data'!R36/'Emissions data'!$K$36)*100</f>
        <v>65.32744959904299</v>
      </c>
      <c r="K16" s="7">
        <f>('Emissions data'!S36/'Emissions data'!$K$36)*100</f>
        <v>61.20388380221409</v>
      </c>
      <c r="L16" s="7">
        <f>('Emissions data'!T36/'Emissions data'!$K$36)*100</f>
        <v>55.33360416472416</v>
      </c>
      <c r="M16" s="7">
        <f>('Emissions data'!U36/'Emissions data'!$K$36)*100</f>
        <v>52.337709700720126</v>
      </c>
      <c r="N16" s="7">
        <f>('Emissions data'!V36/'Emissions data'!$K$36)*100</f>
        <v>50.48181702653297</v>
      </c>
      <c r="O16" s="7">
        <f>('Emissions data'!W36/'Emissions data'!$K$36)*100</f>
        <v>47.14735294734871</v>
      </c>
      <c r="P16" s="7">
        <f>('Emissions data'!X36/'Emissions data'!$K$36)*100</f>
        <v>43.41307755568505</v>
      </c>
      <c r="Q16" s="7">
        <f>('Emissions data'!Y36/'Emissions data'!$K$36)*100</f>
        <v>40.00776591048022</v>
      </c>
      <c r="R16" s="7">
        <f>('Emissions data'!Z36/'Emissions data'!$K$36)*100</f>
        <v>38.93895596926475</v>
      </c>
      <c r="S16" s="7">
        <f>('Emissions data'!AA36/'Emissions data'!$K$36)*100</f>
        <v>39.296961891203345</v>
      </c>
      <c r="T16" s="7">
        <f>('Emissions data'!AB36/'Emissions data'!$K$36)*100</f>
        <v>37.617587005775356</v>
      </c>
    </row>
    <row r="17" spans="1:20" ht="12.75">
      <c r="A17" s="1" t="s">
        <v>257</v>
      </c>
      <c r="B17" s="1"/>
      <c r="C17" s="7">
        <f>('Emissions data'!K71/'Emissions data'!$K$71)*100</f>
        <v>100</v>
      </c>
      <c r="D17" s="7">
        <f>('Emissions data'!L71/'Emissions data'!$K$71)*100</f>
        <v>99.35086737680221</v>
      </c>
      <c r="E17" s="7">
        <f>('Emissions data'!M71/'Emissions data'!$K$71)*100</f>
        <v>92.72756410925676</v>
      </c>
      <c r="F17" s="7">
        <f>('Emissions data'!N71/'Emissions data'!$K$71)*100</f>
        <v>85.89263082960039</v>
      </c>
      <c r="G17" s="7">
        <f>('Emissions data'!O71/'Emissions data'!$K$71)*100</f>
        <v>76.74516161875405</v>
      </c>
      <c r="H17" s="7">
        <f>('Emissions data'!P71/'Emissions data'!$K$71)*100</f>
        <v>75.1314169207223</v>
      </c>
      <c r="I17" s="7">
        <f>('Emissions data'!Q71/'Emissions data'!$K$71)*100</f>
        <v>72.92318767218944</v>
      </c>
      <c r="J17" s="7">
        <f>('Emissions data'!R71/'Emissions data'!$K$71)*100</f>
        <v>67.89520123321617</v>
      </c>
      <c r="K17" s="7">
        <f>('Emissions data'!S71/'Emissions data'!$K$71)*100</f>
        <v>64.36492158831385</v>
      </c>
      <c r="L17" s="7">
        <f>('Emissions data'!T71/'Emissions data'!$K$71)*100</f>
        <v>61.15318227070108</v>
      </c>
      <c r="M17" s="7">
        <f>('Emissions data'!U71/'Emissions data'!$K$71)*100</f>
        <v>61.386966575136846</v>
      </c>
      <c r="N17" s="7">
        <f>('Emissions data'!V71/'Emissions data'!$K$71)*100</f>
        <v>62.110360327644244</v>
      </c>
      <c r="O17" s="7">
        <f>('Emissions data'!W71/'Emissions data'!$K$71)*100</f>
        <v>62.47559685463639</v>
      </c>
      <c r="P17" s="7">
        <f>('Emissions data'!X71/'Emissions data'!$K$71)*100</f>
        <v>65.16046933628348</v>
      </c>
      <c r="Q17" s="7">
        <f>('Emissions data'!Y71/'Emissions data'!$K$71)*100</f>
        <v>63.5107367901194</v>
      </c>
      <c r="R17" s="7">
        <f>('Emissions data'!Z71/'Emissions data'!$K$71)*100</f>
        <v>61.87823037683133</v>
      </c>
      <c r="S17" s="7">
        <f>('Emissions data'!AA71/'Emissions data'!$K$71)*100</f>
        <v>62.63801686720808</v>
      </c>
      <c r="T17" s="7">
        <f>('Emissions data'!AB71/'Emissions data'!$K$71)*100</f>
        <v>60.76552149513898</v>
      </c>
    </row>
    <row r="18" spans="1:20" ht="12.75">
      <c r="A18" s="1" t="s">
        <v>258</v>
      </c>
      <c r="B18" s="1"/>
      <c r="C18" s="7">
        <f>(('New Cronos Data - output2'!B50+'New Cronos Data - output2'!B99)/('New Cronos Data - output2'!$B$50+'New Cronos Data - output2'!$B$99))*100</f>
        <v>100</v>
      </c>
      <c r="D18" s="7">
        <f>(('New Cronos Data - output2'!C50+'New Cronos Data - output2'!C99)/('New Cronos Data - output2'!$B$50+'New Cronos Data - output2'!$B$99))*100</f>
        <v>101.33993976244523</v>
      </c>
      <c r="E18" s="7">
        <f>(('New Cronos Data - output2'!D50+'New Cronos Data - output2'!D99)/('New Cronos Data - output2'!$B$50+'New Cronos Data - output2'!$B$99))*100</f>
        <v>101.3349094864717</v>
      </c>
      <c r="F18" s="7">
        <f>(('New Cronos Data - output2'!E50+'New Cronos Data - output2'!E99)/('New Cronos Data - output2'!$B$50+'New Cronos Data - output2'!$B$99))*100</f>
        <v>98.07969214711042</v>
      </c>
      <c r="G18" s="7">
        <f>(('New Cronos Data - output2'!F50+'New Cronos Data - output2'!F99)/('New Cronos Data - output2'!$B$50+'New Cronos Data - output2'!$B$99))*100</f>
        <v>98.71476448876676</v>
      </c>
      <c r="H18" s="7">
        <f>(('New Cronos Data - output2'!G50+'New Cronos Data - output2'!G99)/('New Cronos Data - output2'!$B$50+'New Cronos Data - output2'!$B$99))*100</f>
        <v>102.92510547859932</v>
      </c>
      <c r="I18" s="7">
        <f>(('New Cronos Data - output2'!H50+'New Cronos Data - output2'!H99)/('New Cronos Data - output2'!$B$50+'New Cronos Data - output2'!$B$99))*100</f>
        <v>107.33351358488905</v>
      </c>
      <c r="J18" s="7">
        <f>(('New Cronos Data - output2'!I50+'New Cronos Data - output2'!I99)/('New Cronos Data - output2'!$B$50+'New Cronos Data - output2'!$B$99))*100</f>
        <v>104.13803077271326</v>
      </c>
      <c r="K18" s="7">
        <f>(('New Cronos Data - output2'!J50+'New Cronos Data - output2'!J99)/('New Cronos Data - output2'!$B$50+'New Cronos Data - output2'!$B$99))*100</f>
        <v>105.85649880216555</v>
      </c>
      <c r="L18" s="7">
        <f>(('New Cronos Data - output2'!K50+'New Cronos Data - output2'!K99)/('New Cronos Data - output2'!$B$50+'New Cronos Data - output2'!$B$99))*100</f>
        <v>106.58966152530542</v>
      </c>
      <c r="M18" s="7">
        <f>(('New Cronos Data - output2'!L50+'New Cronos Data - output2'!L99)/('New Cronos Data - output2'!$B$50+'New Cronos Data - output2'!$B$99))*100</f>
        <v>109.69585693895132</v>
      </c>
      <c r="N18" s="7">
        <f>(('New Cronos Data - output2'!M50+'New Cronos Data - output2'!M99)/('New Cronos Data - output2'!$B$50+'New Cronos Data - output2'!$B$99))*100</f>
        <v>115.19646371599062</v>
      </c>
      <c r="O18" s="7">
        <f>(('New Cronos Data - output2'!N50+'New Cronos Data - output2'!N99)/('New Cronos Data - output2'!$B$50+'New Cronos Data - output2'!$B$99))*100</f>
        <v>115.91390682671327</v>
      </c>
      <c r="P18" s="7">
        <f>(('New Cronos Data - output2'!O50+'New Cronos Data - output2'!O99)/('New Cronos Data - output2'!$B$50+'New Cronos Data - output2'!$B$99))*100</f>
        <v>120.56942724020196</v>
      </c>
      <c r="Q18" s="7">
        <f>(('New Cronos Data - output2'!P50+'New Cronos Data - output2'!P99)/('New Cronos Data - output2'!$B$50+'New Cronos Data - output2'!$B$99))*100</f>
        <v>121.57799757289185</v>
      </c>
      <c r="R18" s="7">
        <f>(('New Cronos Data - output2'!Q50+'New Cronos Data - output2'!Q99)/('New Cronos Data - output2'!$B$50+'New Cronos Data - output2'!$B$99))*100</f>
        <v>124.51756509491503</v>
      </c>
      <c r="S18" s="7">
        <f>(('New Cronos Data - output2'!R50+'New Cronos Data - output2'!R99)/('New Cronos Data - output2'!$B$50+'New Cronos Data - output2'!$B$99))*100</f>
        <v>127.61118481862712</v>
      </c>
      <c r="T18" s="7">
        <f>(('New Cronos Data - output2'!S50+'New Cronos Data - output2'!S99)/('New Cronos Data - output2'!$B$50+'New Cronos Data - output2'!$B$99))*100</f>
        <v>129.7635141507951</v>
      </c>
    </row>
    <row r="19" spans="1:35" ht="12.75">
      <c r="A19" s="1"/>
      <c r="B19" s="1"/>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22" s="2" customFormat="1" ht="12.75">
      <c r="A20" s="3"/>
      <c r="B20" s="3"/>
      <c r="C20" s="4"/>
      <c r="D20" s="4"/>
      <c r="E20" s="44" t="s">
        <v>259</v>
      </c>
      <c r="F20" s="44"/>
      <c r="G20" s="44"/>
      <c r="H20" s="44"/>
      <c r="I20" s="44"/>
      <c r="J20" s="44"/>
      <c r="K20" s="44"/>
      <c r="L20" s="44"/>
      <c r="M20" s="4"/>
      <c r="N20" s="4"/>
      <c r="O20" s="4"/>
      <c r="P20" s="4"/>
      <c r="Q20" s="4"/>
      <c r="R20" s="4"/>
      <c r="S20" s="4"/>
      <c r="T20" s="4"/>
      <c r="U20" s="5"/>
      <c r="V20" s="6"/>
    </row>
    <row r="21" spans="1:22" s="2" customFormat="1" ht="12.75">
      <c r="A21" s="3" t="s">
        <v>135</v>
      </c>
      <c r="B21" s="3"/>
      <c r="C21" s="2" t="s">
        <v>100</v>
      </c>
      <c r="E21" s="9" t="s">
        <v>260</v>
      </c>
      <c r="F21" s="9"/>
      <c r="G21" s="9"/>
      <c r="H21" s="9"/>
      <c r="I21" s="9"/>
      <c r="J21" s="9"/>
      <c r="K21" s="9"/>
      <c r="L21" s="9"/>
      <c r="T21" s="4"/>
      <c r="U21" s="5"/>
      <c r="V21" s="6"/>
    </row>
    <row r="22" spans="1:22" s="2" customFormat="1" ht="12.75">
      <c r="A22" s="3"/>
      <c r="B22" s="3"/>
      <c r="C22" s="4"/>
      <c r="D22" s="4"/>
      <c r="E22" s="44" t="s">
        <v>261</v>
      </c>
      <c r="F22" s="44"/>
      <c r="G22" s="44"/>
      <c r="H22" s="44"/>
      <c r="I22" s="44"/>
      <c r="J22" s="44"/>
      <c r="K22" s="44"/>
      <c r="L22" s="44"/>
      <c r="M22" s="4"/>
      <c r="N22" s="4"/>
      <c r="O22" s="4"/>
      <c r="P22" s="4"/>
      <c r="Q22" s="4"/>
      <c r="R22" s="4"/>
      <c r="S22" s="4"/>
      <c r="T22" s="4"/>
      <c r="U22" s="5"/>
      <c r="V22" s="6"/>
    </row>
    <row r="23" spans="1:22" s="2" customFormat="1" ht="12.75">
      <c r="A23" s="3"/>
      <c r="B23" s="3"/>
      <c r="C23" s="3">
        <v>1990</v>
      </c>
      <c r="D23" s="3">
        <v>1991</v>
      </c>
      <c r="E23" s="3">
        <v>1992</v>
      </c>
      <c r="F23" s="3">
        <v>1993</v>
      </c>
      <c r="G23" s="3">
        <v>1994</v>
      </c>
      <c r="H23" s="3">
        <v>1995</v>
      </c>
      <c r="I23" s="3">
        <v>1996</v>
      </c>
      <c r="J23" s="3">
        <v>1997</v>
      </c>
      <c r="K23" s="3">
        <v>1998</v>
      </c>
      <c r="L23" s="3">
        <v>1999</v>
      </c>
      <c r="M23" s="3">
        <v>2000</v>
      </c>
      <c r="N23" s="3">
        <v>2001</v>
      </c>
      <c r="O23" s="3">
        <v>2002</v>
      </c>
      <c r="P23" s="3">
        <v>2003</v>
      </c>
      <c r="Q23" s="3">
        <v>2004</v>
      </c>
      <c r="R23" s="3">
        <v>2005</v>
      </c>
      <c r="S23" s="3">
        <v>2006</v>
      </c>
      <c r="T23" s="3">
        <v>2007</v>
      </c>
      <c r="U23" s="3" t="s">
        <v>101</v>
      </c>
      <c r="V23" s="6"/>
    </row>
    <row r="24" spans="1:22" s="2" customFormat="1" ht="12.75">
      <c r="A24" s="33" t="s">
        <v>51</v>
      </c>
      <c r="B24" s="10" t="s">
        <v>133</v>
      </c>
      <c r="C24" s="4" t="e">
        <f>((VLOOKUP($A24,'Emissions data'!$A$74:$AB$106,C$23-1979,0))/((VLOOKUP($A24,'New Cronos Data - output2'!$A$13:$S$50,C$97-1988,0)+(VLOOKUP($A24,'New Cronos Data - output2'!$A$62:$S$99,C$97-1988,0)))))/1000</f>
        <v>#DIV/0!</v>
      </c>
      <c r="D24" s="4">
        <f>((VLOOKUP($A24,'Emissions data'!$A$74:$AB$106,D$23-1979,0))/((VLOOKUP($A24,'New Cronos Data - output2'!$A$13:$S$50,D$97-1988,0)+(VLOOKUP($A24,'New Cronos Data - output2'!$A$62:$S$99,D$97-1988,0)))))/1000</f>
        <v>1872.0079086666667</v>
      </c>
      <c r="E24" s="4">
        <f>((VLOOKUP($A24,'Emissions data'!$A$74:$AB$106,E$23-1979,0))/((VLOOKUP($A24,'New Cronos Data - output2'!$A$13:$S$50,E$97-1988,0)+(VLOOKUP($A24,'New Cronos Data - output2'!$A$62:$S$99,E$97-1988,0)))))/1000</f>
        <v>1577.2365476666669</v>
      </c>
      <c r="F24" s="4">
        <f>((VLOOKUP($A24,'Emissions data'!$A$74:$AB$106,F$23-1979,0))/((VLOOKUP($A24,'New Cronos Data - output2'!$A$13:$S$50,F$97-1988,0)+(VLOOKUP($A24,'New Cronos Data - output2'!$A$62:$S$99,F$97-1988,0)))))/1000</f>
        <v>1276.2092406666668</v>
      </c>
      <c r="G24" s="4">
        <f>((VLOOKUP($A24,'Emissions data'!$A$74:$AB$106,G$23-1979,0))/((VLOOKUP($A24,'New Cronos Data - output2'!$A$13:$S$50,G$97-1988,0)+(VLOOKUP($A24,'New Cronos Data - output2'!$A$62:$S$99,G$97-1988,0)))))/1000</f>
        <v>1196.364009</v>
      </c>
      <c r="H24" s="4">
        <f>((VLOOKUP($A24,'Emissions data'!$A$74:$AB$106,H$23-1979,0))/((VLOOKUP($A24,'New Cronos Data - output2'!$A$13:$S$50,H$97-1988,0)+(VLOOKUP($A24,'New Cronos Data - output2'!$A$62:$S$99,H$97-1988,0)))))/1000</f>
        <v>1083.9916116666666</v>
      </c>
      <c r="I24" s="4">
        <f>((VLOOKUP($A24,'Emissions data'!$A$74:$AB$106,I$23-1979,0))/((VLOOKUP($A24,'New Cronos Data - output2'!$A$13:$S$50,I$97-1988,0)+(VLOOKUP($A24,'New Cronos Data - output2'!$A$62:$S$99,I$97-1988,0)))))/1000</f>
        <v>827.435738</v>
      </c>
      <c r="J24" s="4">
        <f>((VLOOKUP($A24,'Emissions data'!$A$74:$AB$106,J$23-1979,0))/((VLOOKUP($A24,'New Cronos Data - output2'!$A$13:$S$50,J$97-1988,0)+(VLOOKUP($A24,'New Cronos Data - output2'!$A$62:$S$99,J$97-1988,0)))))/1000</f>
        <v>796.183182</v>
      </c>
      <c r="K24" s="4">
        <f>((VLOOKUP($A24,'Emissions data'!$A$74:$AB$106,K$23-1979,0))/((VLOOKUP($A24,'New Cronos Data - output2'!$A$13:$S$50,K$97-1988,0)+(VLOOKUP($A24,'New Cronos Data - output2'!$A$62:$S$99,K$97-1988,0)))))/1000</f>
        <v>769.8124232499999</v>
      </c>
      <c r="L24" s="4">
        <f>((VLOOKUP($A24,'Emissions data'!$A$74:$AB$106,L$23-1979,0))/((VLOOKUP($A24,'New Cronos Data - output2'!$A$13:$S$50,L$97-1988,0)+(VLOOKUP($A24,'New Cronos Data - output2'!$A$62:$S$99,L$97-1988,0)))))/1000</f>
        <v>663.06890775</v>
      </c>
      <c r="M24" s="4">
        <f>((VLOOKUP($A24,'Emissions data'!$A$74:$AB$106,M$23-1979,0))/((VLOOKUP($A24,'New Cronos Data - output2'!$A$13:$S$50,M$97-1988,0)+(VLOOKUP($A24,'New Cronos Data - output2'!$A$62:$S$99,M$97-1988,0)))))/1000</f>
        <v>562.42802175</v>
      </c>
      <c r="N24" s="4">
        <f>((VLOOKUP($A24,'Emissions data'!$A$74:$AB$106,N$23-1979,0))/((VLOOKUP($A24,'New Cronos Data - output2'!$A$13:$S$50,N$97-1988,0)+(VLOOKUP($A24,'New Cronos Data - output2'!$A$62:$S$99,N$97-1988,0)))))/1000</f>
        <v>585.27882975</v>
      </c>
      <c r="O24" s="4">
        <f>((VLOOKUP($A24,'Emissions data'!$A$74:$AB$106,O$23-1979,0))/((VLOOKUP($A24,'New Cronos Data - output2'!$A$13:$S$50,O$97-1988,0)+(VLOOKUP($A24,'New Cronos Data - output2'!$A$62:$S$99,O$97-1988,0)))))/1000</f>
        <v>11.260404255</v>
      </c>
      <c r="P24" s="4">
        <f>((VLOOKUP($A24,'Emissions data'!$A$74:$AB$106,P$23-1979,0))/((VLOOKUP($A24,'New Cronos Data - output2'!$A$13:$S$50,P$97-1988,0)+(VLOOKUP($A24,'New Cronos Data - output2'!$A$62:$S$99,P$97-1988,0)))))/1000</f>
        <v>11.072384636363635</v>
      </c>
      <c r="Q24" s="4">
        <f>((VLOOKUP($A24,'Emissions data'!$A$74:$AB$106,Q$23-1979,0))/((VLOOKUP($A24,'New Cronos Data - output2'!$A$13:$S$50,Q$97-1988,0)+(VLOOKUP($A24,'New Cronos Data - output2'!$A$62:$S$99,Q$97-1988,0)))))/1000</f>
        <v>8.307994625</v>
      </c>
      <c r="R24" s="4">
        <f>((VLOOKUP($A24,'Emissions data'!$A$74:$AB$106,R$23-1979,0))/((VLOOKUP($A24,'New Cronos Data - output2'!$A$13:$S$50,R$97-1988,0)+(VLOOKUP($A24,'New Cronos Data - output2'!$A$62:$S$99,R$97-1988,0)))))/1000</f>
        <v>8.492221740425531</v>
      </c>
      <c r="S24" s="4">
        <f>((VLOOKUP($A24,'Emissions data'!$A$74:$AB$106,S$23-1979,0))/((VLOOKUP($A24,'New Cronos Data - output2'!$A$13:$S$50,S$97-1988,0)+(VLOOKUP($A24,'New Cronos Data - output2'!$A$62:$S$99,S$97-1988,0)))))/1000</f>
        <v>8.20719119105691</v>
      </c>
      <c r="T24" s="4">
        <f>((VLOOKUP($A24,'Emissions data'!$A$74:$AB$106,T$23-1979,0))/((VLOOKUP($A24,'New Cronos Data - output2'!$A$13:$S$50,T$97-1988,0)+(VLOOKUP($A24,'New Cronos Data - output2'!$A$62:$S$99,T$97-1988,0)))))/1000</f>
        <v>8.565048878923767</v>
      </c>
      <c r="U24" s="70" t="e">
        <f aca="true" t="shared" si="3" ref="U24:U54">T24/C24-1</f>
        <v>#DIV/0!</v>
      </c>
      <c r="V24" s="6"/>
    </row>
    <row r="25" spans="1:21" s="2" customFormat="1" ht="12.75">
      <c r="A25" s="33" t="s">
        <v>49</v>
      </c>
      <c r="B25" s="11" t="s">
        <v>128</v>
      </c>
      <c r="C25" s="4">
        <f>((VLOOKUP($A25,'Emissions data'!$A$74:$AB$106,C$23-1979,0))/((VLOOKUP($A25,'New Cronos Data - output2'!$A$13:$S$50,C$97-1988,0)+(VLOOKUP($A25,'New Cronos Data - output2'!$A$62:$S$99,C$97-1988,0)))))/1000</f>
        <v>0.5298717259380098</v>
      </c>
      <c r="D25" s="4">
        <f>((VLOOKUP($A25,'Emissions data'!$A$74:$AB$106,D$23-1979,0))/((VLOOKUP($A25,'New Cronos Data - output2'!$A$13:$S$50,D$97-1988,0)+(VLOOKUP($A25,'New Cronos Data - output2'!$A$62:$S$99,D$97-1988,0)))))/1000</f>
        <v>0.5170133901830283</v>
      </c>
      <c r="E25" s="4">
        <f>((VLOOKUP($A25,'Emissions data'!$A$74:$AB$106,E$23-1979,0))/((VLOOKUP($A25,'New Cronos Data - output2'!$A$13:$S$50,E$97-1988,0)+(VLOOKUP($A25,'New Cronos Data - output2'!$A$62:$S$99,E$97-1988,0)))))/1000</f>
        <v>0.6244477760131434</v>
      </c>
      <c r="F25" s="4">
        <f>((VLOOKUP($A25,'Emissions data'!$A$74:$AB$106,F$23-1979,0))/((VLOOKUP($A25,'New Cronos Data - output2'!$A$13:$S$50,F$97-1988,0)+(VLOOKUP($A25,'New Cronos Data - output2'!$A$62:$S$99,F$97-1988,0)))))/1000</f>
        <v>0.9002257419354838</v>
      </c>
      <c r="G25" s="4">
        <f>((VLOOKUP($A25,'Emissions data'!$A$74:$AB$106,G$23-1979,0))/((VLOOKUP($A25,'New Cronos Data - output2'!$A$13:$S$50,G$97-1988,0)+(VLOOKUP($A25,'New Cronos Data - output2'!$A$62:$S$99,G$97-1988,0)))))/1000</f>
        <v>0.8207751998320739</v>
      </c>
      <c r="H25" s="4">
        <f>((VLOOKUP($A25,'Emissions data'!$A$74:$AB$106,H$23-1979,0))/((VLOOKUP($A25,'New Cronos Data - output2'!$A$13:$S$50,H$97-1988,0)+(VLOOKUP($A25,'New Cronos Data - output2'!$A$62:$S$99,H$97-1988,0)))))/1000</f>
        <v>0.7339796916299559</v>
      </c>
      <c r="I25" s="4">
        <f>((VLOOKUP($A25,'Emissions data'!$A$74:$AB$106,I$23-1979,0))/((VLOOKUP($A25,'New Cronos Data - output2'!$A$13:$S$50,I$97-1988,0)+(VLOOKUP($A25,'New Cronos Data - output2'!$A$62:$S$99,I$97-1988,0)))))/1000</f>
        <v>0.6087641868131868</v>
      </c>
      <c r="J25" s="4">
        <f>((VLOOKUP($A25,'Emissions data'!$A$74:$AB$106,J$23-1979,0))/((VLOOKUP($A25,'New Cronos Data - output2'!$A$13:$S$50,J$97-1988,0)+(VLOOKUP($A25,'New Cronos Data - output2'!$A$62:$S$99,J$97-1988,0)))))/1000</f>
        <v>0.3757368057190916</v>
      </c>
      <c r="K25" s="4">
        <f>((VLOOKUP($A25,'Emissions data'!$A$74:$AB$106,K$23-1979,0))/((VLOOKUP($A25,'New Cronos Data - output2'!$A$13:$S$50,K$97-1988,0)+(VLOOKUP($A25,'New Cronos Data - output2'!$A$62:$S$99,K$97-1988,0)))))/1000</f>
        <v>0.14428432249560635</v>
      </c>
      <c r="L25" s="4">
        <f>((VLOOKUP($A25,'Emissions data'!$A$74:$AB$106,L$23-1979,0))/((VLOOKUP($A25,'New Cronos Data - output2'!$A$13:$S$50,L$97-1988,0)+(VLOOKUP($A25,'New Cronos Data - output2'!$A$62:$S$99,L$97-1988,0)))))/1000</f>
        <v>0.1889996331606218</v>
      </c>
      <c r="M25" s="4">
        <f>((VLOOKUP($A25,'Emissions data'!$A$74:$AB$106,M$23-1979,0))/((VLOOKUP($A25,'New Cronos Data - output2'!$A$13:$S$50,M$97-1988,0)+(VLOOKUP($A25,'New Cronos Data - output2'!$A$62:$S$99,M$97-1988,0)))))/1000</f>
        <v>0.21765650760233918</v>
      </c>
      <c r="N25" s="4">
        <f>((VLOOKUP($A25,'Emissions data'!$A$74:$AB$106,N$23-1979,0))/((VLOOKUP($A25,'New Cronos Data - output2'!$A$13:$S$50,N$97-1988,0)+(VLOOKUP($A25,'New Cronos Data - output2'!$A$62:$S$99,N$97-1988,0)))))/1000</f>
        <v>0.22999250326086956</v>
      </c>
      <c r="O25" s="4">
        <f>((VLOOKUP($A25,'Emissions data'!$A$74:$AB$106,O$23-1979,0))/((VLOOKUP($A25,'New Cronos Data - output2'!$A$13:$S$50,O$97-1988,0)+(VLOOKUP($A25,'New Cronos Data - output2'!$A$62:$S$99,O$97-1988,0)))))/1000</f>
        <v>1.290859455654102</v>
      </c>
      <c r="P25" s="4">
        <f>((VLOOKUP($A25,'Emissions data'!$A$74:$AB$106,P$23-1979,0))/((VLOOKUP($A25,'New Cronos Data - output2'!$A$13:$S$50,P$97-1988,0)+(VLOOKUP($A25,'New Cronos Data - output2'!$A$62:$S$99,P$97-1988,0)))))/1000</f>
        <v>1.2983449239956568</v>
      </c>
      <c r="Q25" s="4">
        <f>((VLOOKUP($A25,'Emissions data'!$A$74:$AB$106,Q$23-1979,0))/((VLOOKUP($A25,'New Cronos Data - output2'!$A$13:$S$50,Q$97-1988,0)+(VLOOKUP($A25,'New Cronos Data - output2'!$A$62:$S$99,Q$97-1988,0)))))/1000</f>
        <v>1.6780380210035006</v>
      </c>
      <c r="R25" s="4">
        <f>((VLOOKUP($A25,'Emissions data'!$A$74:$AB$106,R$23-1979,0))/((VLOOKUP($A25,'New Cronos Data - output2'!$A$13:$S$50,R$97-1988,0)+(VLOOKUP($A25,'New Cronos Data - output2'!$A$62:$S$99,R$97-1988,0)))))/1000</f>
        <v>1.6932873135198134</v>
      </c>
      <c r="S25" s="4">
        <f>((VLOOKUP($A25,'Emissions data'!$A$74:$AB$106,S$23-1979,0))/((VLOOKUP($A25,'New Cronos Data - output2'!$A$13:$S$50,S$97-1988,0)+(VLOOKUP($A25,'New Cronos Data - output2'!$A$62:$S$99,S$97-1988,0)))))/1000</f>
        <v>1.7186065338600451</v>
      </c>
      <c r="T25" s="4">
        <f>((VLOOKUP($A25,'Emissions data'!$A$74:$AB$106,T$23-1979,0))/((VLOOKUP($A25,'New Cronos Data - output2'!$A$13:$S$50,T$97-1988,0)+(VLOOKUP($A25,'New Cronos Data - output2'!$A$62:$S$99,T$97-1988,0)))))/1000</f>
        <v>1.6192457234803337</v>
      </c>
      <c r="U25" s="70">
        <f t="shared" si="3"/>
        <v>2.0559202241143373</v>
      </c>
    </row>
    <row r="26" spans="1:21" s="2" customFormat="1" ht="12.75">
      <c r="A26" s="33" t="s">
        <v>38</v>
      </c>
      <c r="B26" s="11" t="s">
        <v>102</v>
      </c>
      <c r="C26" s="4">
        <f>((VLOOKUP($A26,'Emissions data'!$A$74:$AB$106,C$23-1979,0))/((VLOOKUP($A26,'New Cronos Data - output2'!$A$13:$S$50,C$97-1988,0)+(VLOOKUP($A26,'New Cronos Data - output2'!$A$62:$S$99,C$97-1988,0)))))/1000</f>
        <v>6.438038043950451</v>
      </c>
      <c r="D26" s="4">
        <f>((VLOOKUP($A26,'Emissions data'!$A$74:$AB$106,D$23-1979,0))/((VLOOKUP($A26,'New Cronos Data - output2'!$A$13:$S$50,D$97-1988,0)+(VLOOKUP($A26,'New Cronos Data - output2'!$A$62:$S$99,D$97-1988,0)))))/1000</f>
        <v>6.802755764717054</v>
      </c>
      <c r="E26" s="4">
        <f>((VLOOKUP($A26,'Emissions data'!$A$74:$AB$106,E$23-1979,0))/((VLOOKUP($A26,'New Cronos Data - output2'!$A$13:$S$50,E$97-1988,0)+(VLOOKUP($A26,'New Cronos Data - output2'!$A$62:$S$99,E$97-1988,0)))))/1000</f>
        <v>7.539965433386837</v>
      </c>
      <c r="F26" s="4">
        <f>((VLOOKUP($A26,'Emissions data'!$A$74:$AB$106,F$23-1979,0))/((VLOOKUP($A26,'New Cronos Data - output2'!$A$13:$S$50,F$97-1988,0)+(VLOOKUP($A26,'New Cronos Data - output2'!$A$62:$S$99,F$97-1988,0)))))/1000</f>
        <v>8.098607079096045</v>
      </c>
      <c r="G26" s="4">
        <f>((VLOOKUP($A26,'Emissions data'!$A$74:$AB$106,G$23-1979,0))/((VLOOKUP($A26,'New Cronos Data - output2'!$A$13:$S$50,G$97-1988,0)+(VLOOKUP($A26,'New Cronos Data - output2'!$A$62:$S$99,G$97-1988,0)))))/1000</f>
        <v>7.980257114232209</v>
      </c>
      <c r="H26" s="4">
        <f>((VLOOKUP($A26,'Emissions data'!$A$74:$AB$106,H$23-1979,0))/((VLOOKUP($A26,'New Cronos Data - output2'!$A$13:$S$50,H$97-1988,0)+(VLOOKUP($A26,'New Cronos Data - output2'!$A$62:$S$99,H$97-1988,0)))))/1000</f>
        <v>7.930533668408675</v>
      </c>
      <c r="I26" s="4">
        <f>((VLOOKUP($A26,'Emissions data'!$A$74:$AB$106,I$23-1979,0))/((VLOOKUP($A26,'New Cronos Data - output2'!$A$13:$S$50,I$97-1988,0)+(VLOOKUP($A26,'New Cronos Data - output2'!$A$62:$S$99,I$97-1988,0)))))/1000</f>
        <v>7.591529587841319</v>
      </c>
      <c r="J26" s="4">
        <f>((VLOOKUP($A26,'Emissions data'!$A$74:$AB$106,J$23-1979,0))/((VLOOKUP($A26,'New Cronos Data - output2'!$A$13:$S$50,J$97-1988,0)+(VLOOKUP($A26,'New Cronos Data - output2'!$A$62:$S$99,J$97-1988,0)))))/1000</f>
        <v>9.402707924913605</v>
      </c>
      <c r="K26" s="4">
        <f>((VLOOKUP($A26,'Emissions data'!$A$74:$AB$106,K$23-1979,0))/((VLOOKUP($A26,'New Cronos Data - output2'!$A$13:$S$50,K$97-1988,0)+(VLOOKUP($A26,'New Cronos Data - output2'!$A$62:$S$99,K$97-1988,0)))))/1000</f>
        <v>8.743471493721083</v>
      </c>
      <c r="L26" s="4">
        <f>((VLOOKUP($A26,'Emissions data'!$A$74:$AB$106,L$23-1979,0))/((VLOOKUP($A26,'New Cronos Data - output2'!$A$13:$S$50,L$97-1988,0)+(VLOOKUP($A26,'New Cronos Data - output2'!$A$62:$S$99,L$97-1988,0)))))/1000</f>
        <v>8.841116033922772</v>
      </c>
      <c r="M26" s="4">
        <f>((VLOOKUP($A26,'Emissions data'!$A$74:$AB$106,M$23-1979,0))/((VLOOKUP($A26,'New Cronos Data - output2'!$A$13:$S$50,M$97-1988,0)+(VLOOKUP($A26,'New Cronos Data - output2'!$A$62:$S$99,M$97-1988,0)))))/1000</f>
        <v>9.144209614112459</v>
      </c>
      <c r="N26" s="4">
        <f>((VLOOKUP($A26,'Emissions data'!$A$74:$AB$106,N$23-1979,0))/((VLOOKUP($A26,'New Cronos Data - output2'!$A$13:$S$50,N$97-1988,0)+(VLOOKUP($A26,'New Cronos Data - output2'!$A$62:$S$99,N$97-1988,0)))))/1000</f>
        <v>9.330592108053692</v>
      </c>
      <c r="O26" s="4">
        <f>((VLOOKUP($A26,'Emissions data'!$A$74:$AB$106,O$23-1979,0))/((VLOOKUP($A26,'New Cronos Data - output2'!$A$13:$S$50,O$97-1988,0)+(VLOOKUP($A26,'New Cronos Data - output2'!$A$62:$S$99,O$97-1988,0)))))/1000</f>
        <v>9.29570797085946</v>
      </c>
      <c r="P26" s="4">
        <f>((VLOOKUP($A26,'Emissions data'!$A$74:$AB$106,P$23-1979,0))/((VLOOKUP($A26,'New Cronos Data - output2'!$A$13:$S$50,P$97-1988,0)+(VLOOKUP($A26,'New Cronos Data - output2'!$A$62:$S$99,P$97-1988,0)))))/1000</f>
        <v>9.176729141703131</v>
      </c>
      <c r="Q26" s="4">
        <f>((VLOOKUP($A26,'Emissions data'!$A$74:$AB$106,Q$23-1979,0))/((VLOOKUP($A26,'New Cronos Data - output2'!$A$13:$S$50,Q$97-1988,0)+(VLOOKUP($A26,'New Cronos Data - output2'!$A$62:$S$99,Q$97-1988,0)))))/1000</f>
        <v>9.390100118055555</v>
      </c>
      <c r="R26" s="4">
        <f>((VLOOKUP($A26,'Emissions data'!$A$74:$AB$106,R$23-1979,0))/((VLOOKUP($A26,'New Cronos Data - output2'!$A$13:$S$50,R$97-1988,0)+(VLOOKUP($A26,'New Cronos Data - output2'!$A$62:$S$99,R$97-1988,0)))))/1000</f>
        <v>9.365345805565099</v>
      </c>
      <c r="S26" s="4">
        <f>((VLOOKUP($A26,'Emissions data'!$A$74:$AB$106,S$23-1979,0))/((VLOOKUP($A26,'New Cronos Data - output2'!$A$13:$S$50,S$97-1988,0)+(VLOOKUP($A26,'New Cronos Data - output2'!$A$62:$S$99,S$97-1988,0)))))/1000</f>
        <v>9.357684709084722</v>
      </c>
      <c r="T26" s="4">
        <f>((VLOOKUP($A26,'Emissions data'!$A$74:$AB$106,T$23-1979,0))/((VLOOKUP($A26,'New Cronos Data - output2'!$A$13:$S$50,T$97-1988,0)+(VLOOKUP($A26,'New Cronos Data - output2'!$A$62:$S$99,T$97-1988,0)))))/1000</f>
        <v>9.584864049306624</v>
      </c>
      <c r="U26" s="70">
        <f t="shared" si="3"/>
        <v>0.48878648803778213</v>
      </c>
    </row>
    <row r="27" spans="1:22" s="2" customFormat="1" ht="12.75">
      <c r="A27" s="33" t="s">
        <v>69</v>
      </c>
      <c r="B27" s="10" t="s">
        <v>130</v>
      </c>
      <c r="C27" s="4">
        <f>((VLOOKUP($A27,'Emissions data'!$A$74:$AB$106,C$23-1979,0))/((VLOOKUP($A27,'New Cronos Data - output2'!$A$13:$S$50,C$97-1988,0)+(VLOOKUP($A27,'New Cronos Data - output2'!$A$62:$S$99,C$97-1988,0)))))/1000</f>
        <v>14.618349606896553</v>
      </c>
      <c r="D27" s="4">
        <f>((VLOOKUP($A27,'Emissions data'!$A$74:$AB$106,D$23-1979,0))/((VLOOKUP($A27,'New Cronos Data - output2'!$A$13:$S$50,D$97-1988,0)+(VLOOKUP($A27,'New Cronos Data - output2'!$A$62:$S$99,D$97-1988,0)))))/1000</f>
        <v>11.467733784615383</v>
      </c>
      <c r="E27" s="4">
        <f>((VLOOKUP($A27,'Emissions data'!$A$74:$AB$106,E$23-1979,0))/((VLOOKUP($A27,'New Cronos Data - output2'!$A$13:$S$50,E$97-1988,0)+(VLOOKUP($A27,'New Cronos Data - output2'!$A$62:$S$99,E$97-1988,0)))))/1000</f>
        <v>12.125659041237114</v>
      </c>
      <c r="F27" s="4">
        <f>((VLOOKUP($A27,'Emissions data'!$A$74:$AB$106,F$23-1979,0))/((VLOOKUP($A27,'New Cronos Data - output2'!$A$13:$S$50,F$97-1988,0)+(VLOOKUP($A27,'New Cronos Data - output2'!$A$62:$S$99,F$97-1988,0)))))/1000</f>
        <v>14.761808320610685</v>
      </c>
      <c r="G27" s="4">
        <f>((VLOOKUP($A27,'Emissions data'!$A$74:$AB$106,G$23-1979,0))/((VLOOKUP($A27,'New Cronos Data - output2'!$A$13:$S$50,G$97-1988,0)+(VLOOKUP($A27,'New Cronos Data - output2'!$A$62:$S$99,G$97-1988,0)))))/1000</f>
        <v>15.30434405737705</v>
      </c>
      <c r="H27" s="4">
        <f>((VLOOKUP($A27,'Emissions data'!$A$74:$AB$106,H$23-1979,0))/((VLOOKUP($A27,'New Cronos Data - output2'!$A$13:$S$50,H$97-1988,0)+(VLOOKUP($A27,'New Cronos Data - output2'!$A$62:$S$99,H$97-1988,0)))))/1000</f>
        <v>13.822806137681159</v>
      </c>
      <c r="I27" s="4">
        <f>((VLOOKUP($A27,'Emissions data'!$A$74:$AB$106,I$23-1979,0))/((VLOOKUP($A27,'New Cronos Data - output2'!$A$13:$S$50,I$97-1988,0)+(VLOOKUP($A27,'New Cronos Data - output2'!$A$62:$S$99,I$97-1988,0)))))/1000</f>
        <v>12.857711559006212</v>
      </c>
      <c r="J27" s="4">
        <f>((VLOOKUP($A27,'Emissions data'!$A$74:$AB$106,J$23-1979,0))/((VLOOKUP($A27,'New Cronos Data - output2'!$A$13:$S$50,J$97-1988,0)+(VLOOKUP($A27,'New Cronos Data - output2'!$A$62:$S$99,J$97-1988,0)))))/1000</f>
        <v>12.574774766871165</v>
      </c>
      <c r="K27" s="4">
        <f>((VLOOKUP($A27,'Emissions data'!$A$74:$AB$106,K$23-1979,0))/((VLOOKUP($A27,'New Cronos Data - output2'!$A$13:$S$50,K$97-1988,0)+(VLOOKUP($A27,'New Cronos Data - output2'!$A$62:$S$99,K$97-1988,0)))))/1000</f>
        <v>12.509526946808512</v>
      </c>
      <c r="L27" s="4">
        <f>((VLOOKUP($A27,'Emissions data'!$A$74:$AB$106,L$23-1979,0))/((VLOOKUP($A27,'New Cronos Data - output2'!$A$13:$S$50,L$97-1988,0)+(VLOOKUP($A27,'New Cronos Data - output2'!$A$62:$S$99,L$97-1988,0)))))/1000</f>
        <v>13.728834848101265</v>
      </c>
      <c r="M27" s="4">
        <f>((VLOOKUP($A27,'Emissions data'!$A$74:$AB$106,M$23-1979,0))/((VLOOKUP($A27,'New Cronos Data - output2'!$A$13:$S$50,M$97-1988,0)+(VLOOKUP($A27,'New Cronos Data - output2'!$A$62:$S$99,M$97-1988,0)))))/1000</f>
        <v>15.68690906569343</v>
      </c>
      <c r="N27" s="4">
        <f>((VLOOKUP($A27,'Emissions data'!$A$74:$AB$106,N$23-1979,0))/((VLOOKUP($A27,'New Cronos Data - output2'!$A$13:$S$50,N$97-1988,0)+(VLOOKUP($A27,'New Cronos Data - output2'!$A$62:$S$99,N$97-1988,0)))))/1000</f>
        <v>15.138452183673468</v>
      </c>
      <c r="O27" s="4">
        <f>((VLOOKUP($A27,'Emissions data'!$A$74:$AB$106,O$23-1979,0))/((VLOOKUP($A27,'New Cronos Data - output2'!$A$13:$S$50,O$97-1988,0)+(VLOOKUP($A27,'New Cronos Data - output2'!$A$62:$S$99,O$97-1988,0)))))/1000</f>
        <v>16.232928417266187</v>
      </c>
      <c r="P27" s="4">
        <f>((VLOOKUP($A27,'Emissions data'!$A$74:$AB$106,P$23-1979,0))/((VLOOKUP($A27,'New Cronos Data - output2'!$A$13:$S$50,P$97-1988,0)+(VLOOKUP($A27,'New Cronos Data - output2'!$A$62:$S$99,P$97-1988,0)))))/1000</f>
        <v>14.848918636363639</v>
      </c>
      <c r="Q27" s="4">
        <f>((VLOOKUP($A27,'Emissions data'!$A$74:$AB$106,Q$23-1979,0))/((VLOOKUP($A27,'New Cronos Data - output2'!$A$13:$S$50,Q$97-1988,0)+(VLOOKUP($A27,'New Cronos Data - output2'!$A$62:$S$99,Q$97-1988,0)))))/1000</f>
        <v>14.735973220125787</v>
      </c>
      <c r="R27" s="4">
        <f>((VLOOKUP($A27,'Emissions data'!$A$74:$AB$106,R$23-1979,0))/((VLOOKUP($A27,'New Cronos Data - output2'!$A$13:$S$50,R$97-1988,0)+(VLOOKUP($A27,'New Cronos Data - output2'!$A$62:$S$99,R$97-1988,0)))))/1000</f>
        <v>14.784416120481927</v>
      </c>
      <c r="S27" s="4">
        <f>((VLOOKUP($A27,'Emissions data'!$A$74:$AB$106,S$23-1979,0))/((VLOOKUP($A27,'New Cronos Data - output2'!$A$13:$S$50,S$97-1988,0)+(VLOOKUP($A27,'New Cronos Data - output2'!$A$62:$S$99,S$97-1988,0)))))/1000</f>
        <v>18.362557246478875</v>
      </c>
      <c r="T27" s="4">
        <f>((VLOOKUP($A27,'Emissions data'!$A$74:$AB$106,T$23-1979,0))/((VLOOKUP($A27,'New Cronos Data - output2'!$A$13:$S$50,T$97-1988,0)+(VLOOKUP($A27,'New Cronos Data - output2'!$A$62:$S$99,T$97-1988,0)))))/1000</f>
        <v>19.178659421875</v>
      </c>
      <c r="U27" s="70">
        <f t="shared" si="3"/>
        <v>0.31195791163915065</v>
      </c>
      <c r="V27" s="6"/>
    </row>
    <row r="28" spans="1:22" s="2" customFormat="1" ht="12.75">
      <c r="A28" s="33" t="s">
        <v>42</v>
      </c>
      <c r="B28" s="11" t="s">
        <v>106</v>
      </c>
      <c r="C28" s="4">
        <f>((VLOOKUP($A28,'Emissions data'!$A$74:$AB$106,C$23-1979,0))/((VLOOKUP($A28,'New Cronos Data - output2'!$A$13:$S$50,C$97-1988,0)+(VLOOKUP($A28,'New Cronos Data - output2'!$A$62:$S$99,C$97-1988,0)))))/1000</f>
        <v>7.954447506200054</v>
      </c>
      <c r="D28" s="4">
        <f>((VLOOKUP($A28,'Emissions data'!$A$74:$AB$106,D$23-1979,0))/((VLOOKUP($A28,'New Cronos Data - output2'!$A$13:$S$50,D$97-1988,0)+(VLOOKUP($A28,'New Cronos Data - output2'!$A$62:$S$99,D$97-1988,0)))))/1000</f>
        <v>7.817090015547082</v>
      </c>
      <c r="E28" s="4">
        <f>((VLOOKUP($A28,'Emissions data'!$A$74:$AB$106,E$23-1979,0))/((VLOOKUP($A28,'New Cronos Data - output2'!$A$13:$S$50,E$97-1988,0)+(VLOOKUP($A28,'New Cronos Data - output2'!$A$62:$S$99,E$97-1988,0)))))/1000</f>
        <v>7.764285831406935</v>
      </c>
      <c r="F28" s="4">
        <f>((VLOOKUP($A28,'Emissions data'!$A$74:$AB$106,F$23-1979,0))/((VLOOKUP($A28,'New Cronos Data - output2'!$A$13:$S$50,F$97-1988,0)+(VLOOKUP($A28,'New Cronos Data - output2'!$A$62:$S$99,F$97-1988,0)))))/1000</f>
        <v>7.930594625715773</v>
      </c>
      <c r="G28" s="4">
        <f>((VLOOKUP($A28,'Emissions data'!$A$74:$AB$106,G$23-1979,0))/((VLOOKUP($A28,'New Cronos Data - output2'!$A$13:$S$50,G$97-1988,0)+(VLOOKUP($A28,'New Cronos Data - output2'!$A$62:$S$99,G$97-1988,0)))))/1000</f>
        <v>8.442247440108401</v>
      </c>
      <c r="H28" s="4">
        <f>((VLOOKUP($A28,'Emissions data'!$A$74:$AB$106,H$23-1979,0))/((VLOOKUP($A28,'New Cronos Data - output2'!$A$13:$S$50,H$97-1988,0)+(VLOOKUP($A28,'New Cronos Data - output2'!$A$62:$S$99,H$97-1988,0)))))/1000</f>
        <v>9.730130977130978</v>
      </c>
      <c r="I28" s="4">
        <f>((VLOOKUP($A28,'Emissions data'!$A$74:$AB$106,I$23-1979,0))/((VLOOKUP($A28,'New Cronos Data - output2'!$A$13:$S$50,I$97-1988,0)+(VLOOKUP($A28,'New Cronos Data - output2'!$A$62:$S$99,I$97-1988,0)))))/1000</f>
        <v>9.565848590228011</v>
      </c>
      <c r="J28" s="4">
        <f>((VLOOKUP($A28,'Emissions data'!$A$74:$AB$106,J$23-1979,0))/((VLOOKUP($A28,'New Cronos Data - output2'!$A$13:$S$50,J$97-1988,0)+(VLOOKUP($A28,'New Cronos Data - output2'!$A$62:$S$99,J$97-1988,0)))))/1000</f>
        <v>9.138235332043843</v>
      </c>
      <c r="K28" s="4">
        <f>((VLOOKUP($A28,'Emissions data'!$A$74:$AB$106,K$23-1979,0))/((VLOOKUP($A28,'New Cronos Data - output2'!$A$13:$S$50,K$97-1988,0)+(VLOOKUP($A28,'New Cronos Data - output2'!$A$62:$S$99,K$97-1988,0)))))/1000</f>
        <v>9.079285511363636</v>
      </c>
      <c r="L28" s="4">
        <f>((VLOOKUP($A28,'Emissions data'!$A$74:$AB$106,L$23-1979,0))/((VLOOKUP($A28,'New Cronos Data - output2'!$A$13:$S$50,L$97-1988,0)+(VLOOKUP($A28,'New Cronos Data - output2'!$A$62:$S$99,L$97-1988,0)))))/1000</f>
        <v>8.831097192224622</v>
      </c>
      <c r="M28" s="4">
        <f>((VLOOKUP($A28,'Emissions data'!$A$74:$AB$106,M$23-1979,0))/((VLOOKUP($A28,'New Cronos Data - output2'!$A$13:$S$50,M$97-1988,0)+(VLOOKUP($A28,'New Cronos Data - output2'!$A$62:$S$99,M$97-1988,0)))))/1000</f>
        <v>8.710633061527057</v>
      </c>
      <c r="N28" s="4">
        <f>((VLOOKUP($A28,'Emissions data'!$A$74:$AB$106,N$23-1979,0))/((VLOOKUP($A28,'New Cronos Data - output2'!$A$13:$S$50,N$97-1988,0)+(VLOOKUP($A28,'New Cronos Data - output2'!$A$62:$S$99,N$97-1988,0)))))/1000</f>
        <v>8.596831022321428</v>
      </c>
      <c r="O28" s="4">
        <f>((VLOOKUP($A28,'Emissions data'!$A$74:$AB$106,O$23-1979,0))/((VLOOKUP($A28,'New Cronos Data - output2'!$A$13:$S$50,O$97-1988,0)+(VLOOKUP($A28,'New Cronos Data - output2'!$A$62:$S$99,O$97-1988,0)))))/1000</f>
        <v>8.32920796460177</v>
      </c>
      <c r="P28" s="4">
        <f>((VLOOKUP($A28,'Emissions data'!$A$74:$AB$106,P$23-1979,0))/((VLOOKUP($A28,'New Cronos Data - output2'!$A$13:$S$50,P$97-1988,0)+(VLOOKUP($A28,'New Cronos Data - output2'!$A$62:$S$99,P$97-1988,0)))))/1000</f>
        <v>8.933127994524298</v>
      </c>
      <c r="Q28" s="4">
        <f>((VLOOKUP($A28,'Emissions data'!$A$74:$AB$106,Q$23-1979,0))/((VLOOKUP($A28,'New Cronos Data - output2'!$A$13:$S$50,Q$97-1988,0)+(VLOOKUP($A28,'New Cronos Data - output2'!$A$62:$S$99,Q$97-1988,0)))))/1000</f>
        <v>8.574924403183024</v>
      </c>
      <c r="R28" s="4">
        <f>((VLOOKUP($A28,'Emissions data'!$A$74:$AB$106,R$23-1979,0))/((VLOOKUP($A28,'New Cronos Data - output2'!$A$13:$S$50,R$97-1988,0)+(VLOOKUP($A28,'New Cronos Data - output2'!$A$62:$S$99,R$97-1988,0)))))/1000</f>
        <v>8.054342175066314</v>
      </c>
      <c r="S28" s="4">
        <f>((VLOOKUP($A28,'Emissions data'!$A$74:$AB$106,S$23-1979,0))/((VLOOKUP($A28,'New Cronos Data - output2'!$A$13:$S$50,S$97-1988,0)+(VLOOKUP($A28,'New Cronos Data - output2'!$A$62:$S$99,S$97-1988,0)))))/1000</f>
        <v>7.856159917638984</v>
      </c>
      <c r="T28" s="4">
        <f>((VLOOKUP($A28,'Emissions data'!$A$74:$AB$106,T$23-1979,0))/((VLOOKUP($A28,'New Cronos Data - output2'!$A$13:$S$50,T$97-1988,0)+(VLOOKUP($A28,'New Cronos Data - output2'!$A$62:$S$99,T$97-1988,0)))))/1000</f>
        <v>8.236792365349544</v>
      </c>
      <c r="U28" s="70">
        <f t="shared" si="3"/>
        <v>0.03549521936368527</v>
      </c>
      <c r="V28" s="6"/>
    </row>
    <row r="29" spans="1:22" s="2" customFormat="1" ht="12.75">
      <c r="A29" s="33" t="s">
        <v>39</v>
      </c>
      <c r="B29" s="11" t="s">
        <v>120</v>
      </c>
      <c r="C29" s="4">
        <f>((VLOOKUP($A29,'Emissions data'!$A$74:$AB$106,C$23-1979,0))/((VLOOKUP($A29,'New Cronos Data - output2'!$A$13:$S$50,C$97-1988,0)+(VLOOKUP($A29,'New Cronos Data - output2'!$A$62:$S$99,C$97-1988,0)))))/1000</f>
        <v>8.247058379541985</v>
      </c>
      <c r="D29" s="4">
        <f>((VLOOKUP($A29,'Emissions data'!$A$74:$AB$106,D$23-1979,0))/((VLOOKUP($A29,'New Cronos Data - output2'!$A$13:$S$50,D$97-1988,0)+(VLOOKUP($A29,'New Cronos Data - output2'!$A$62:$S$99,D$97-1988,0)))))/1000</f>
        <v>8.261728571079555</v>
      </c>
      <c r="E29" s="4">
        <f>((VLOOKUP($A29,'Emissions data'!$A$74:$AB$106,E$23-1979,0))/((VLOOKUP($A29,'New Cronos Data - output2'!$A$13:$S$50,E$97-1988,0)+(VLOOKUP($A29,'New Cronos Data - output2'!$A$62:$S$99,E$97-1988,0)))))/1000</f>
        <v>7.396223623222016</v>
      </c>
      <c r="F29" s="4">
        <f>((VLOOKUP($A29,'Emissions data'!$A$74:$AB$106,F$23-1979,0))/((VLOOKUP($A29,'New Cronos Data - output2'!$A$13:$S$50,F$97-1988,0)+(VLOOKUP($A29,'New Cronos Data - output2'!$A$62:$S$99,F$97-1988,0)))))/1000</f>
        <v>7.7243293107483835</v>
      </c>
      <c r="G29" s="4">
        <f>((VLOOKUP($A29,'Emissions data'!$A$74:$AB$106,G$23-1979,0))/((VLOOKUP($A29,'New Cronos Data - output2'!$A$13:$S$50,G$97-1988,0)+(VLOOKUP($A29,'New Cronos Data - output2'!$A$62:$S$99,G$97-1988,0)))))/1000</f>
        <v>7.750904694329818</v>
      </c>
      <c r="H29" s="4">
        <f>((VLOOKUP($A29,'Emissions data'!$A$74:$AB$106,H$23-1979,0))/((VLOOKUP($A29,'New Cronos Data - output2'!$A$13:$S$50,H$97-1988,0)+(VLOOKUP($A29,'New Cronos Data - output2'!$A$62:$S$99,H$97-1988,0)))))/1000</f>
        <v>7.530686830754218</v>
      </c>
      <c r="I29" s="4">
        <f>((VLOOKUP($A29,'Emissions data'!$A$74:$AB$106,I$23-1979,0))/((VLOOKUP($A29,'New Cronos Data - output2'!$A$13:$S$50,I$97-1988,0)+(VLOOKUP($A29,'New Cronos Data - output2'!$A$62:$S$99,I$97-1988,0)))))/1000</f>
        <v>7.392636283414059</v>
      </c>
      <c r="J29" s="4">
        <f>((VLOOKUP($A29,'Emissions data'!$A$74:$AB$106,J$23-1979,0))/((VLOOKUP($A29,'New Cronos Data - output2'!$A$13:$S$50,J$97-1988,0)+(VLOOKUP($A29,'New Cronos Data - output2'!$A$62:$S$99,J$97-1988,0)))))/1000</f>
        <v>7.6220390530313304</v>
      </c>
      <c r="K29" s="4">
        <f>((VLOOKUP($A29,'Emissions data'!$A$74:$AB$106,K$23-1979,0))/((VLOOKUP($A29,'New Cronos Data - output2'!$A$13:$S$50,K$97-1988,0)+(VLOOKUP($A29,'New Cronos Data - output2'!$A$62:$S$99,K$97-1988,0)))))/1000</f>
        <v>7.624227106218728</v>
      </c>
      <c r="L29" s="4">
        <f>((VLOOKUP($A29,'Emissions data'!$A$74:$AB$106,L$23-1979,0))/((VLOOKUP($A29,'New Cronos Data - output2'!$A$13:$S$50,L$97-1988,0)+(VLOOKUP($A29,'New Cronos Data - output2'!$A$62:$S$99,L$97-1988,0)))))/1000</f>
        <v>7.715741676434677</v>
      </c>
      <c r="M29" s="4">
        <f>((VLOOKUP($A29,'Emissions data'!$A$74:$AB$106,M$23-1979,0))/((VLOOKUP($A29,'New Cronos Data - output2'!$A$13:$S$50,M$97-1988,0)+(VLOOKUP($A29,'New Cronos Data - output2'!$A$62:$S$99,M$97-1988,0)))))/1000</f>
        <v>8.120192378820185</v>
      </c>
      <c r="N29" s="4">
        <f>((VLOOKUP($A29,'Emissions data'!$A$74:$AB$106,N$23-1979,0))/((VLOOKUP($A29,'New Cronos Data - output2'!$A$13:$S$50,N$97-1988,0)+(VLOOKUP($A29,'New Cronos Data - output2'!$A$62:$S$99,N$97-1988,0)))))/1000</f>
        <v>7.786601819017563</v>
      </c>
      <c r="O29" s="4">
        <f>((VLOOKUP($A29,'Emissions data'!$A$74:$AB$106,O$23-1979,0))/((VLOOKUP($A29,'New Cronos Data - output2'!$A$13:$S$50,O$97-1988,0)+(VLOOKUP($A29,'New Cronos Data - output2'!$A$62:$S$99,O$97-1988,0)))))/1000</f>
        <v>7.906316412485583</v>
      </c>
      <c r="P29" s="4">
        <f>((VLOOKUP($A29,'Emissions data'!$A$74:$AB$106,P$23-1979,0))/((VLOOKUP($A29,'New Cronos Data - output2'!$A$13:$S$50,P$97-1988,0)+(VLOOKUP($A29,'New Cronos Data - output2'!$A$62:$S$99,P$97-1988,0)))))/1000</f>
        <v>7.695060146838602</v>
      </c>
      <c r="Q29" s="4">
        <f>((VLOOKUP($A29,'Emissions data'!$A$74:$AB$106,Q$23-1979,0))/((VLOOKUP($A29,'New Cronos Data - output2'!$A$13:$S$50,Q$97-1988,0)+(VLOOKUP($A29,'New Cronos Data - output2'!$A$62:$S$99,Q$97-1988,0)))))/1000</f>
        <v>7.73144825292707</v>
      </c>
      <c r="R29" s="4">
        <f>((VLOOKUP($A29,'Emissions data'!$A$74:$AB$106,R$23-1979,0))/((VLOOKUP($A29,'New Cronos Data - output2'!$A$13:$S$50,R$97-1988,0)+(VLOOKUP($A29,'New Cronos Data - output2'!$A$62:$S$99,R$97-1988,0)))))/1000</f>
        <v>8.057549235017627</v>
      </c>
      <c r="S29" s="4">
        <f>((VLOOKUP($A29,'Emissions data'!$A$74:$AB$106,S$23-1979,0))/((VLOOKUP($A29,'New Cronos Data - output2'!$A$13:$S$50,S$97-1988,0)+(VLOOKUP($A29,'New Cronos Data - output2'!$A$62:$S$99,S$97-1988,0)))))/1000</f>
        <v>8.438484508719183</v>
      </c>
      <c r="T29" s="4">
        <f>((VLOOKUP($A29,'Emissions data'!$A$74:$AB$106,T$23-1979,0))/((VLOOKUP($A29,'New Cronos Data - output2'!$A$13:$S$50,T$97-1988,0)+(VLOOKUP($A29,'New Cronos Data - output2'!$A$62:$S$99,T$97-1988,0)))))/1000</f>
        <v>8.50552035870819</v>
      </c>
      <c r="U29" s="70">
        <f t="shared" si="3"/>
        <v>0.03133989930365444</v>
      </c>
      <c r="V29" s="6"/>
    </row>
    <row r="30" spans="1:22" s="2" customFormat="1" ht="12.75">
      <c r="A30" s="33" t="s">
        <v>41</v>
      </c>
      <c r="B30" s="10" t="s">
        <v>126</v>
      </c>
      <c r="C30" s="4">
        <f>((VLOOKUP($A30,'Emissions data'!$A$74:$AB$106,C$23-1979,0))/((VLOOKUP($A30,'New Cronos Data - output2'!$A$13:$S$50,C$97-1988,0)+(VLOOKUP($A30,'New Cronos Data - output2'!$A$62:$S$99,C$97-1988,0)))))/1000</f>
        <v>9.26370466838635</v>
      </c>
      <c r="D30" s="4">
        <f>((VLOOKUP($A30,'Emissions data'!$A$74:$AB$106,D$23-1979,0))/((VLOOKUP($A30,'New Cronos Data - output2'!$A$13:$S$50,D$97-1988,0)+(VLOOKUP($A30,'New Cronos Data - output2'!$A$62:$S$99,D$97-1988,0)))))/1000</f>
        <v>9.186109141374583</v>
      </c>
      <c r="E30" s="4">
        <f>((VLOOKUP($A30,'Emissions data'!$A$74:$AB$106,E$23-1979,0))/((VLOOKUP($A30,'New Cronos Data - output2'!$A$13:$S$50,E$97-1988,0)+(VLOOKUP($A30,'New Cronos Data - output2'!$A$62:$S$99,E$97-1988,0)))))/1000</f>
        <v>9.256967643483103</v>
      </c>
      <c r="F30" s="4">
        <f>((VLOOKUP($A30,'Emissions data'!$A$74:$AB$106,F$23-1979,0))/((VLOOKUP($A30,'New Cronos Data - output2'!$A$13:$S$50,F$97-1988,0)+(VLOOKUP($A30,'New Cronos Data - output2'!$A$62:$S$99,F$97-1988,0)))))/1000</f>
        <v>9.062450926222983</v>
      </c>
      <c r="G30" s="4">
        <f>((VLOOKUP($A30,'Emissions data'!$A$74:$AB$106,G$23-1979,0))/((VLOOKUP($A30,'New Cronos Data - output2'!$A$13:$S$50,G$97-1988,0)+(VLOOKUP($A30,'New Cronos Data - output2'!$A$62:$S$99,G$97-1988,0)))))/1000</f>
        <v>9.040162198446327</v>
      </c>
      <c r="H30" s="4">
        <f>((VLOOKUP($A30,'Emissions data'!$A$74:$AB$106,H$23-1979,0))/((VLOOKUP($A30,'New Cronos Data - output2'!$A$13:$S$50,H$97-1988,0)+(VLOOKUP($A30,'New Cronos Data - output2'!$A$62:$S$99,H$97-1988,0)))))/1000</f>
        <v>8.743171067056407</v>
      </c>
      <c r="I30" s="4">
        <f>((VLOOKUP($A30,'Emissions data'!$A$74:$AB$106,I$23-1979,0))/((VLOOKUP($A30,'New Cronos Data - output2'!$A$13:$S$50,I$97-1988,0)+(VLOOKUP($A30,'New Cronos Data - output2'!$A$62:$S$99,I$97-1988,0)))))/1000</f>
        <v>8.831187404307363</v>
      </c>
      <c r="J30" s="4">
        <f>((VLOOKUP($A30,'Emissions data'!$A$74:$AB$106,J$23-1979,0))/((VLOOKUP($A30,'New Cronos Data - output2'!$A$13:$S$50,J$97-1988,0)+(VLOOKUP($A30,'New Cronos Data - output2'!$A$62:$S$99,J$97-1988,0)))))/1000</f>
        <v>8.771593218994969</v>
      </c>
      <c r="K30" s="4">
        <f>((VLOOKUP($A30,'Emissions data'!$A$74:$AB$106,K$23-1979,0))/((VLOOKUP($A30,'New Cronos Data - output2'!$A$13:$S$50,K$97-1988,0)+(VLOOKUP($A30,'New Cronos Data - output2'!$A$62:$S$99,K$97-1988,0)))))/1000</f>
        <v>8.604355272187183</v>
      </c>
      <c r="L30" s="4">
        <f>((VLOOKUP($A30,'Emissions data'!$A$74:$AB$106,L$23-1979,0))/((VLOOKUP($A30,'New Cronos Data - output2'!$A$13:$S$50,L$97-1988,0)+(VLOOKUP($A30,'New Cronos Data - output2'!$A$62:$S$99,L$97-1988,0)))))/1000</f>
        <v>8.685457065265195</v>
      </c>
      <c r="M30" s="4">
        <f>((VLOOKUP($A30,'Emissions data'!$A$74:$AB$106,M$23-1979,0))/((VLOOKUP($A30,'New Cronos Data - output2'!$A$13:$S$50,M$97-1988,0)+(VLOOKUP($A30,'New Cronos Data - output2'!$A$62:$S$99,M$97-1988,0)))))/1000</f>
        <v>8.931424526329458</v>
      </c>
      <c r="N30" s="4">
        <f>((VLOOKUP($A30,'Emissions data'!$A$74:$AB$106,N$23-1979,0))/((VLOOKUP($A30,'New Cronos Data - output2'!$A$13:$S$50,N$97-1988,0)+(VLOOKUP($A30,'New Cronos Data - output2'!$A$62:$S$99,N$97-1988,0)))))/1000</f>
        <v>8.971289275838965</v>
      </c>
      <c r="O30" s="4">
        <f>((VLOOKUP($A30,'Emissions data'!$A$74:$AB$106,O$23-1979,0))/((VLOOKUP($A30,'New Cronos Data - output2'!$A$13:$S$50,O$97-1988,0)+(VLOOKUP($A30,'New Cronos Data - output2'!$A$62:$S$99,O$97-1988,0)))))/1000</f>
        <v>9.12116222547522</v>
      </c>
      <c r="P30" s="4">
        <f>((VLOOKUP($A30,'Emissions data'!$A$74:$AB$106,P$23-1979,0))/((VLOOKUP($A30,'New Cronos Data - output2'!$A$13:$S$50,P$97-1988,0)+(VLOOKUP($A30,'New Cronos Data - output2'!$A$62:$S$99,P$97-1988,0)))))/1000</f>
        <v>8.735582327804698</v>
      </c>
      <c r="Q30" s="4">
        <f>((VLOOKUP($A30,'Emissions data'!$A$74:$AB$106,Q$23-1979,0))/((VLOOKUP($A30,'New Cronos Data - output2'!$A$13:$S$50,Q$97-1988,0)+(VLOOKUP($A30,'New Cronos Data - output2'!$A$62:$S$99,Q$97-1988,0)))))/1000</f>
        <v>8.745136649700838</v>
      </c>
      <c r="R30" s="4">
        <f>((VLOOKUP($A30,'Emissions data'!$A$74:$AB$106,R$23-1979,0))/((VLOOKUP($A30,'New Cronos Data - output2'!$A$13:$S$50,R$97-1988,0)+(VLOOKUP($A30,'New Cronos Data - output2'!$A$62:$S$99,R$97-1988,0)))))/1000</f>
        <v>8.658773862096389</v>
      </c>
      <c r="S30" s="4">
        <f>((VLOOKUP($A30,'Emissions data'!$A$74:$AB$106,S$23-1979,0))/((VLOOKUP($A30,'New Cronos Data - output2'!$A$13:$S$50,S$97-1988,0)+(VLOOKUP($A30,'New Cronos Data - output2'!$A$62:$S$99,S$97-1988,0)))))/1000</f>
        <v>8.59564102854615</v>
      </c>
      <c r="T30" s="4">
        <f>((VLOOKUP($A30,'Emissions data'!$A$74:$AB$106,T$23-1979,0))/((VLOOKUP($A30,'New Cronos Data - output2'!$A$13:$S$50,T$97-1988,0)+(VLOOKUP($A30,'New Cronos Data - output2'!$A$62:$S$99,T$97-1988,0)))))/1000</f>
        <v>8.711729757755993</v>
      </c>
      <c r="U30" s="70">
        <f t="shared" si="3"/>
        <v>-0.059584683492128754</v>
      </c>
      <c r="V30" s="6"/>
    </row>
    <row r="31" spans="1:22" s="2" customFormat="1" ht="12.75">
      <c r="A31" s="33" t="s">
        <v>48</v>
      </c>
      <c r="B31" s="11" t="s">
        <v>107</v>
      </c>
      <c r="C31" s="4">
        <f>((VLOOKUP($A31,'Emissions data'!$A$74:$AB$106,C$23-1979,0))/((VLOOKUP($A31,'New Cronos Data - output2'!$A$13:$S$50,C$97-1988,0)+(VLOOKUP($A31,'New Cronos Data - output2'!$A$62:$S$99,C$97-1988,0)))))/1000</f>
        <v>10.045859805882351</v>
      </c>
      <c r="D31" s="4">
        <f>((VLOOKUP($A31,'Emissions data'!$A$74:$AB$106,D$23-1979,0))/((VLOOKUP($A31,'New Cronos Data - output2'!$A$13:$S$50,D$97-1988,0)+(VLOOKUP($A31,'New Cronos Data - output2'!$A$62:$S$99,D$97-1988,0)))))/1000</f>
        <v>9.895337837988826</v>
      </c>
      <c r="E31" s="4">
        <f>((VLOOKUP($A31,'Emissions data'!$A$74:$AB$106,E$23-1979,0))/((VLOOKUP($A31,'New Cronos Data - output2'!$A$13:$S$50,E$97-1988,0)+(VLOOKUP($A31,'New Cronos Data - output2'!$A$62:$S$99,E$97-1988,0)))))/1000</f>
        <v>9.99936922222222</v>
      </c>
      <c r="F31" s="4">
        <f>((VLOOKUP($A31,'Emissions data'!$A$74:$AB$106,F$23-1979,0))/((VLOOKUP($A31,'New Cronos Data - output2'!$A$13:$S$50,F$97-1988,0)+(VLOOKUP($A31,'New Cronos Data - output2'!$A$62:$S$99,F$97-1988,0)))))/1000</f>
        <v>9.938939346846848</v>
      </c>
      <c r="G31" s="4">
        <f>((VLOOKUP($A31,'Emissions data'!$A$74:$AB$106,G$23-1979,0))/((VLOOKUP($A31,'New Cronos Data - output2'!$A$13:$S$50,G$97-1988,0)+(VLOOKUP($A31,'New Cronos Data - output2'!$A$62:$S$99,G$97-1988,0)))))/1000</f>
        <v>9.964228943722944</v>
      </c>
      <c r="H31" s="4">
        <f>((VLOOKUP($A31,'Emissions data'!$A$74:$AB$106,H$23-1979,0))/((VLOOKUP($A31,'New Cronos Data - output2'!$A$13:$S$50,H$97-1988,0)+(VLOOKUP($A31,'New Cronos Data - output2'!$A$62:$S$99,H$97-1988,0)))))/1000</f>
        <v>9.930084765258217</v>
      </c>
      <c r="I31" s="4">
        <f>((VLOOKUP($A31,'Emissions data'!$A$74:$AB$106,I$23-1979,0))/((VLOOKUP($A31,'New Cronos Data - output2'!$A$13:$S$50,I$97-1988,0)+(VLOOKUP($A31,'New Cronos Data - output2'!$A$62:$S$99,I$97-1988,0)))))/1000</f>
        <v>10.038116040358744</v>
      </c>
      <c r="J31" s="4">
        <f>((VLOOKUP($A31,'Emissions data'!$A$74:$AB$106,J$23-1979,0))/((VLOOKUP($A31,'New Cronos Data - output2'!$A$13:$S$50,J$97-1988,0)+(VLOOKUP($A31,'New Cronos Data - output2'!$A$62:$S$99,J$97-1988,0)))))/1000</f>
        <v>10.152685167381973</v>
      </c>
      <c r="K31" s="4">
        <f>((VLOOKUP($A31,'Emissions data'!$A$74:$AB$106,K$23-1979,0))/((VLOOKUP($A31,'New Cronos Data - output2'!$A$13:$S$50,K$97-1988,0)+(VLOOKUP($A31,'New Cronos Data - output2'!$A$62:$S$99,K$97-1988,0)))))/1000</f>
        <v>10.231315799212599</v>
      </c>
      <c r="L31" s="4">
        <f>((VLOOKUP($A31,'Emissions data'!$A$74:$AB$106,L$23-1979,0))/((VLOOKUP($A31,'New Cronos Data - output2'!$A$13:$S$50,L$97-1988,0)+(VLOOKUP($A31,'New Cronos Data - output2'!$A$62:$S$99,L$97-1988,0)))))/1000</f>
        <v>10.261533937037038</v>
      </c>
      <c r="M31" s="4">
        <f>((VLOOKUP($A31,'Emissions data'!$A$74:$AB$106,M$23-1979,0))/((VLOOKUP($A31,'New Cronos Data - output2'!$A$13:$S$50,M$97-1988,0)+(VLOOKUP($A31,'New Cronos Data - output2'!$A$62:$S$99,M$97-1988,0)))))/1000</f>
        <v>10.01298469310345</v>
      </c>
      <c r="N31" s="4">
        <f>((VLOOKUP($A31,'Emissions data'!$A$74:$AB$106,N$23-1979,0))/((VLOOKUP($A31,'New Cronos Data - output2'!$A$13:$S$50,N$97-1988,0)+(VLOOKUP($A31,'New Cronos Data - output2'!$A$62:$S$99,N$97-1988,0)))))/1000</f>
        <v>9.298634950819674</v>
      </c>
      <c r="O31" s="4">
        <f>((VLOOKUP($A31,'Emissions data'!$A$74:$AB$106,O$23-1979,0))/((VLOOKUP($A31,'New Cronos Data - output2'!$A$13:$S$50,O$97-1988,0)+(VLOOKUP($A31,'New Cronos Data - output2'!$A$62:$S$99,O$97-1988,0)))))/1000</f>
        <v>9.066501787692307</v>
      </c>
      <c r="P31" s="4">
        <f>((VLOOKUP($A31,'Emissions data'!$A$74:$AB$106,P$23-1979,0))/((VLOOKUP($A31,'New Cronos Data - output2'!$A$13:$S$50,P$97-1988,0)+(VLOOKUP($A31,'New Cronos Data - output2'!$A$62:$S$99,P$97-1988,0)))))/1000</f>
        <v>9.129803445402299</v>
      </c>
      <c r="Q31" s="4">
        <f>((VLOOKUP($A31,'Emissions data'!$A$74:$AB$106,Q$23-1979,0))/((VLOOKUP($A31,'New Cronos Data - output2'!$A$13:$S$50,Q$97-1988,0)+(VLOOKUP($A31,'New Cronos Data - output2'!$A$62:$S$99,Q$97-1988,0)))))/1000</f>
        <v>9.246635119777158</v>
      </c>
      <c r="R31" s="4">
        <f>((VLOOKUP($A31,'Emissions data'!$A$74:$AB$106,R$23-1979,0))/((VLOOKUP($A31,'New Cronos Data - output2'!$A$13:$S$50,R$97-1988,0)+(VLOOKUP($A31,'New Cronos Data - output2'!$A$62:$S$99,R$97-1988,0)))))/1000</f>
        <v>9.283005347593583</v>
      </c>
      <c r="S31" s="4">
        <f>((VLOOKUP($A31,'Emissions data'!$A$74:$AB$106,S$23-1979,0))/((VLOOKUP($A31,'New Cronos Data - output2'!$A$13:$S$50,S$97-1988,0)+(VLOOKUP($A31,'New Cronos Data - output2'!$A$62:$S$99,S$97-1988,0)))))/1000</f>
        <v>9.202468513853905</v>
      </c>
      <c r="T31" s="4">
        <f>((VLOOKUP($A31,'Emissions data'!$A$74:$AB$106,T$23-1979,0))/((VLOOKUP($A31,'New Cronos Data - output2'!$A$13:$S$50,T$97-1988,0)+(VLOOKUP($A31,'New Cronos Data - output2'!$A$62:$S$99,T$97-1988,0)))))/1000</f>
        <v>9.227349514563105</v>
      </c>
      <c r="U31" s="70">
        <f t="shared" si="3"/>
        <v>-0.08147737546964051</v>
      </c>
      <c r="V31" s="6"/>
    </row>
    <row r="32" spans="1:22" s="2" customFormat="1" ht="12.75">
      <c r="A32" s="33" t="s">
        <v>56</v>
      </c>
      <c r="B32" s="11" t="s">
        <v>103</v>
      </c>
      <c r="C32" s="4">
        <f>((VLOOKUP($A32,'Emissions data'!$A$74:$AB$106,C$23-1979,0))/((VLOOKUP($A32,'New Cronos Data - output2'!$A$13:$S$50,C$97-1988,0)+(VLOOKUP($A32,'New Cronos Data - output2'!$A$62:$S$99,C$97-1988,0)))))/1000</f>
        <v>9.841357999331759</v>
      </c>
      <c r="D32" s="4">
        <f>((VLOOKUP($A32,'Emissions data'!$A$74:$AB$106,D$23-1979,0))/((VLOOKUP($A32,'New Cronos Data - output2'!$A$13:$S$50,D$97-1988,0)+(VLOOKUP($A32,'New Cronos Data - output2'!$A$62:$S$99,D$97-1988,0)))))/1000</f>
        <v>9.670833197390536</v>
      </c>
      <c r="E32" s="4">
        <f>((VLOOKUP($A32,'Emissions data'!$A$74:$AB$106,E$23-1979,0))/((VLOOKUP($A32,'New Cronos Data - output2'!$A$13:$S$50,E$97-1988,0)+(VLOOKUP($A32,'New Cronos Data - output2'!$A$62:$S$99,E$97-1988,0)))))/1000</f>
        <v>9.770700291086804</v>
      </c>
      <c r="F32" s="4">
        <f>((VLOOKUP($A32,'Emissions data'!$A$74:$AB$106,F$23-1979,0))/((VLOOKUP($A32,'New Cronos Data - output2'!$A$13:$S$50,F$97-1988,0)+(VLOOKUP($A32,'New Cronos Data - output2'!$A$62:$S$99,F$97-1988,0)))))/1000</f>
        <v>10.119452046548464</v>
      </c>
      <c r="G32" s="4">
        <f>((VLOOKUP($A32,'Emissions data'!$A$74:$AB$106,G$23-1979,0))/((VLOOKUP($A32,'New Cronos Data - output2'!$A$13:$S$50,G$97-1988,0)+(VLOOKUP($A32,'New Cronos Data - output2'!$A$62:$S$99,G$97-1988,0)))))/1000</f>
        <v>10.108136868212997</v>
      </c>
      <c r="H32" s="4">
        <f>((VLOOKUP($A32,'Emissions data'!$A$74:$AB$106,H$23-1979,0))/((VLOOKUP($A32,'New Cronos Data - output2'!$A$13:$S$50,H$97-1988,0)+(VLOOKUP($A32,'New Cronos Data - output2'!$A$62:$S$99,H$97-1988,0)))))/1000</f>
        <v>8.872879233857242</v>
      </c>
      <c r="I32" s="4">
        <f>((VLOOKUP($A32,'Emissions data'!$A$74:$AB$106,I$23-1979,0))/((VLOOKUP($A32,'New Cronos Data - output2'!$A$13:$S$50,I$97-1988,0)+(VLOOKUP($A32,'New Cronos Data - output2'!$A$62:$S$99,I$97-1988,0)))))/1000</f>
        <v>8.622350613814238</v>
      </c>
      <c r="J32" s="4">
        <f>((VLOOKUP($A32,'Emissions data'!$A$74:$AB$106,J$23-1979,0))/((VLOOKUP($A32,'New Cronos Data - output2'!$A$13:$S$50,J$97-1988,0)+(VLOOKUP($A32,'New Cronos Data - output2'!$A$62:$S$99,J$97-1988,0)))))/1000</f>
        <v>8.689156060909003</v>
      </c>
      <c r="K32" s="4">
        <f>((VLOOKUP($A32,'Emissions data'!$A$74:$AB$106,K$23-1979,0))/((VLOOKUP($A32,'New Cronos Data - output2'!$A$13:$S$50,K$97-1988,0)+(VLOOKUP($A32,'New Cronos Data - output2'!$A$62:$S$99,K$97-1988,0)))))/1000</f>
        <v>8.639854371201048</v>
      </c>
      <c r="L32" s="4">
        <f>((VLOOKUP($A32,'Emissions data'!$A$74:$AB$106,L$23-1979,0))/((VLOOKUP($A32,'New Cronos Data - output2'!$A$13:$S$50,L$97-1988,0)+(VLOOKUP($A32,'New Cronos Data - output2'!$A$62:$S$99,L$97-1988,0)))))/1000</f>
        <v>8.660695268406338</v>
      </c>
      <c r="M32" s="4">
        <f>((VLOOKUP($A32,'Emissions data'!$A$74:$AB$106,M$23-1979,0))/((VLOOKUP($A32,'New Cronos Data - output2'!$A$13:$S$50,M$97-1988,0)+(VLOOKUP($A32,'New Cronos Data - output2'!$A$62:$S$99,M$97-1988,0)))))/1000</f>
        <v>8.749097172131147</v>
      </c>
      <c r="N32" s="4">
        <f>((VLOOKUP($A32,'Emissions data'!$A$74:$AB$106,N$23-1979,0))/((VLOOKUP($A32,'New Cronos Data - output2'!$A$13:$S$50,N$97-1988,0)+(VLOOKUP($A32,'New Cronos Data - output2'!$A$62:$S$99,N$97-1988,0)))))/1000</f>
        <v>8.553888312388159</v>
      </c>
      <c r="O32" s="4">
        <f>((VLOOKUP($A32,'Emissions data'!$A$74:$AB$106,O$23-1979,0))/((VLOOKUP($A32,'New Cronos Data - output2'!$A$13:$S$50,O$97-1988,0)+(VLOOKUP($A32,'New Cronos Data - output2'!$A$62:$S$99,O$97-1988,0)))))/1000</f>
        <v>8.605290388574153</v>
      </c>
      <c r="P32" s="4">
        <f>((VLOOKUP($A32,'Emissions data'!$A$74:$AB$106,P$23-1979,0))/((VLOOKUP($A32,'New Cronos Data - output2'!$A$13:$S$50,P$97-1988,0)+(VLOOKUP($A32,'New Cronos Data - output2'!$A$62:$S$99,P$97-1988,0)))))/1000</f>
        <v>8.700278762043274</v>
      </c>
      <c r="Q32" s="4">
        <f>((VLOOKUP($A32,'Emissions data'!$A$74:$AB$106,Q$23-1979,0))/((VLOOKUP($A32,'New Cronos Data - output2'!$A$13:$S$50,Q$97-1988,0)+(VLOOKUP($A32,'New Cronos Data - output2'!$A$62:$S$99,Q$97-1988,0)))))/1000</f>
        <v>8.593593986509187</v>
      </c>
      <c r="R32" s="4">
        <f>((VLOOKUP($A32,'Emissions data'!$A$74:$AB$106,R$23-1979,0))/((VLOOKUP($A32,'New Cronos Data - output2'!$A$13:$S$50,R$97-1988,0)+(VLOOKUP($A32,'New Cronos Data - output2'!$A$62:$S$99,R$97-1988,0)))))/1000</f>
        <v>8.490278011801651</v>
      </c>
      <c r="S32" s="4">
        <f>((VLOOKUP($A32,'Emissions data'!$A$74:$AB$106,S$23-1979,0))/((VLOOKUP($A32,'New Cronos Data - output2'!$A$13:$S$50,S$97-1988,0)+(VLOOKUP($A32,'New Cronos Data - output2'!$A$62:$S$99,S$97-1988,0)))))/1000</f>
        <v>8.596686035692892</v>
      </c>
      <c r="T32" s="4">
        <f>((VLOOKUP($A32,'Emissions data'!$A$74:$AB$106,T$23-1979,0))/((VLOOKUP($A32,'New Cronos Data - output2'!$A$13:$S$50,T$97-1988,0)+(VLOOKUP($A32,'New Cronos Data - output2'!$A$62:$S$99,T$97-1988,0)))))/1000</f>
        <v>8.579290927580423</v>
      </c>
      <c r="U32" s="70">
        <f t="shared" si="3"/>
        <v>-0.1282411504425539</v>
      </c>
      <c r="V32" s="6"/>
    </row>
    <row r="33" spans="1:22" s="2" customFormat="1" ht="12.75">
      <c r="A33" s="33" t="s">
        <v>57</v>
      </c>
      <c r="B33" s="11" t="s">
        <v>110</v>
      </c>
      <c r="C33" s="4">
        <f>((VLOOKUP($A33,'Emissions data'!$A$74:$AB$106,C$23-1979,0))/((VLOOKUP($A33,'New Cronos Data - output2'!$A$13:$S$50,C$97-1988,0)+(VLOOKUP($A33,'New Cronos Data - output2'!$A$62:$S$99,C$97-1988,0)))))/1000</f>
        <v>8.960184426829269</v>
      </c>
      <c r="D33" s="4">
        <f>((VLOOKUP($A33,'Emissions data'!$A$74:$AB$106,D$23-1979,0))/((VLOOKUP($A33,'New Cronos Data - output2'!$A$13:$S$50,D$97-1988,0)+(VLOOKUP($A33,'New Cronos Data - output2'!$A$62:$S$99,D$97-1988,0)))))/1000</f>
        <v>8.854641516476931</v>
      </c>
      <c r="E33" s="4">
        <f>((VLOOKUP($A33,'Emissions data'!$A$74:$AB$106,E$23-1979,0))/((VLOOKUP($A33,'New Cronos Data - output2'!$A$13:$S$50,E$97-1988,0)+(VLOOKUP($A33,'New Cronos Data - output2'!$A$62:$S$99,E$97-1988,0)))))/1000</f>
        <v>8.697171070512821</v>
      </c>
      <c r="F33" s="4">
        <f>((VLOOKUP($A33,'Emissions data'!$A$74:$AB$106,F$23-1979,0))/((VLOOKUP($A33,'New Cronos Data - output2'!$A$13:$S$50,F$97-1988,0)+(VLOOKUP($A33,'New Cronos Data - output2'!$A$62:$S$99,F$97-1988,0)))))/1000</f>
        <v>8.771070752525253</v>
      </c>
      <c r="G33" s="4">
        <f>((VLOOKUP($A33,'Emissions data'!$A$74:$AB$106,G$23-1979,0))/((VLOOKUP($A33,'New Cronos Data - output2'!$A$13:$S$50,G$97-1988,0)+(VLOOKUP($A33,'New Cronos Data - output2'!$A$62:$S$99,G$97-1988,0)))))/1000</f>
        <v>9.011114965321564</v>
      </c>
      <c r="H33" s="4">
        <f>((VLOOKUP($A33,'Emissions data'!$A$74:$AB$106,H$23-1979,0))/((VLOOKUP($A33,'New Cronos Data - output2'!$A$13:$S$50,H$97-1988,0)+(VLOOKUP($A33,'New Cronos Data - output2'!$A$62:$S$99,H$97-1988,0)))))/1000</f>
        <v>8.829247186217781</v>
      </c>
      <c r="I33" s="4">
        <f>((VLOOKUP($A33,'Emissions data'!$A$74:$AB$106,I$23-1979,0))/((VLOOKUP($A33,'New Cronos Data - output2'!$A$13:$S$50,I$97-1988,0)+(VLOOKUP($A33,'New Cronos Data - output2'!$A$62:$S$99,I$97-1988,0)))))/1000</f>
        <v>8.946211437931035</v>
      </c>
      <c r="J33" s="4">
        <f>((VLOOKUP($A33,'Emissions data'!$A$74:$AB$106,J$23-1979,0))/((VLOOKUP($A33,'New Cronos Data - output2'!$A$13:$S$50,J$97-1988,0)+(VLOOKUP($A33,'New Cronos Data - output2'!$A$62:$S$99,J$97-1988,0)))))/1000</f>
        <v>8.911982808120499</v>
      </c>
      <c r="K33" s="4">
        <f>((VLOOKUP($A33,'Emissions data'!$A$74:$AB$106,K$23-1979,0))/((VLOOKUP($A33,'New Cronos Data - output2'!$A$13:$S$50,K$97-1988,0)+(VLOOKUP($A33,'New Cronos Data - output2'!$A$62:$S$99,K$97-1988,0)))))/1000</f>
        <v>8.289708700620476</v>
      </c>
      <c r="L33" s="4">
        <f>((VLOOKUP($A33,'Emissions data'!$A$74:$AB$106,L$23-1979,0))/((VLOOKUP($A33,'New Cronos Data - output2'!$A$13:$S$50,L$97-1988,0)+(VLOOKUP($A33,'New Cronos Data - output2'!$A$62:$S$99,L$97-1988,0)))))/1000</f>
        <v>8.14856641169937</v>
      </c>
      <c r="M33" s="4">
        <f>((VLOOKUP($A33,'Emissions data'!$A$74:$AB$106,M$23-1979,0))/((VLOOKUP($A33,'New Cronos Data - output2'!$A$13:$S$50,M$97-1988,0)+(VLOOKUP($A33,'New Cronos Data - output2'!$A$62:$S$99,M$97-1988,0)))))/1000</f>
        <v>7.830450024349287</v>
      </c>
      <c r="N33" s="4">
        <f>((VLOOKUP($A33,'Emissions data'!$A$74:$AB$106,N$23-1979,0))/((VLOOKUP($A33,'New Cronos Data - output2'!$A$13:$S$50,N$97-1988,0)+(VLOOKUP($A33,'New Cronos Data - output2'!$A$62:$S$99,N$97-1988,0)))))/1000</f>
        <v>7.998625705144292</v>
      </c>
      <c r="O33" s="4">
        <f>((VLOOKUP($A33,'Emissions data'!$A$74:$AB$106,O$23-1979,0))/((VLOOKUP($A33,'New Cronos Data - output2'!$A$13:$S$50,O$97-1988,0)+(VLOOKUP($A33,'New Cronos Data - output2'!$A$62:$S$99,O$97-1988,0)))))/1000</f>
        <v>7.904771365913903</v>
      </c>
      <c r="P33" s="4">
        <f>((VLOOKUP($A33,'Emissions data'!$A$74:$AB$106,P$23-1979,0))/((VLOOKUP($A33,'New Cronos Data - output2'!$A$13:$S$50,P$97-1988,0)+(VLOOKUP($A33,'New Cronos Data - output2'!$A$62:$S$99,P$97-1988,0)))))/1000</f>
        <v>8.131593754275428</v>
      </c>
      <c r="Q33" s="4">
        <f>((VLOOKUP($A33,'Emissions data'!$A$74:$AB$106,Q$23-1979,0))/((VLOOKUP($A33,'New Cronos Data - output2'!$A$13:$S$50,Q$97-1988,0)+(VLOOKUP($A33,'New Cronos Data - output2'!$A$62:$S$99,Q$97-1988,0)))))/1000</f>
        <v>7.569984202247191</v>
      </c>
      <c r="R33" s="4">
        <f>((VLOOKUP($A33,'Emissions data'!$A$74:$AB$106,R$23-1979,0))/((VLOOKUP($A33,'New Cronos Data - output2'!$A$13:$S$50,R$97-1988,0)+(VLOOKUP($A33,'New Cronos Data - output2'!$A$62:$S$99,R$97-1988,0)))))/1000</f>
        <v>7.460686816110928</v>
      </c>
      <c r="S33" s="4">
        <f>((VLOOKUP($A33,'Emissions data'!$A$74:$AB$106,S$23-1979,0))/((VLOOKUP($A33,'New Cronos Data - output2'!$A$13:$S$50,S$97-1988,0)+(VLOOKUP($A33,'New Cronos Data - output2'!$A$62:$S$99,S$97-1988,0)))))/1000</f>
        <v>7.581973887941063</v>
      </c>
      <c r="T33" s="4">
        <f>((VLOOKUP($A33,'Emissions data'!$A$74:$AB$106,T$23-1979,0))/((VLOOKUP($A33,'New Cronos Data - output2'!$A$13:$S$50,T$97-1988,0)+(VLOOKUP($A33,'New Cronos Data - output2'!$A$62:$S$99,T$97-1988,0)))))/1000</f>
        <v>7.435039796272214</v>
      </c>
      <c r="U33" s="70">
        <f t="shared" si="3"/>
        <v>-0.17021353109544823</v>
      </c>
      <c r="V33" s="6"/>
    </row>
    <row r="34" spans="1:22" s="2" customFormat="1" ht="12.75">
      <c r="A34" s="33" t="s">
        <v>59</v>
      </c>
      <c r="B34" s="10" t="s">
        <v>125</v>
      </c>
      <c r="C34" s="4">
        <f>((VLOOKUP($A34,'Emissions data'!$A$74:$AB$106,C$23-1979,0))/((VLOOKUP($A34,'New Cronos Data - output2'!$A$13:$S$50,C$97-1988,0)+(VLOOKUP($A34,'New Cronos Data - output2'!$A$62:$S$99,C$97-1988,0)))))/1000</f>
        <v>11.674113109161793</v>
      </c>
      <c r="D34" s="4">
        <f>((VLOOKUP($A34,'Emissions data'!$A$74:$AB$106,D$23-1979,0))/((VLOOKUP($A34,'New Cronos Data - output2'!$A$13:$S$50,D$97-1988,0)+(VLOOKUP($A34,'New Cronos Data - output2'!$A$62:$S$99,D$97-1988,0)))))/1000</f>
        <v>10.345465649504952</v>
      </c>
      <c r="E34" s="4">
        <f>((VLOOKUP($A34,'Emissions data'!$A$74:$AB$106,E$23-1979,0))/((VLOOKUP($A34,'New Cronos Data - output2'!$A$13:$S$50,E$97-1988,0)+(VLOOKUP($A34,'New Cronos Data - output2'!$A$62:$S$99,E$97-1988,0)))))/1000</f>
        <v>10.512820412199632</v>
      </c>
      <c r="F34" s="4">
        <f>((VLOOKUP($A34,'Emissions data'!$A$74:$AB$106,F$23-1979,0))/((VLOOKUP($A34,'New Cronos Data - output2'!$A$13:$S$50,F$97-1988,0)+(VLOOKUP($A34,'New Cronos Data - output2'!$A$62:$S$99,F$97-1988,0)))))/1000</f>
        <v>9.97698758181818</v>
      </c>
      <c r="G34" s="4">
        <f>((VLOOKUP($A34,'Emissions data'!$A$74:$AB$106,G$23-1979,0))/((VLOOKUP($A34,'New Cronos Data - output2'!$A$13:$S$50,G$97-1988,0)+(VLOOKUP($A34,'New Cronos Data - output2'!$A$62:$S$99,G$97-1988,0)))))/1000</f>
        <v>9.423519966911766</v>
      </c>
      <c r="H34" s="4">
        <f>((VLOOKUP($A34,'Emissions data'!$A$74:$AB$106,H$23-1979,0))/((VLOOKUP($A34,'New Cronos Data - output2'!$A$13:$S$50,H$97-1988,0)+(VLOOKUP($A34,'New Cronos Data - output2'!$A$62:$S$99,H$97-1988,0)))))/1000</f>
        <v>9.764334217081851</v>
      </c>
      <c r="I34" s="4">
        <f>((VLOOKUP($A34,'Emissions data'!$A$74:$AB$106,I$23-1979,0))/((VLOOKUP($A34,'New Cronos Data - output2'!$A$13:$S$50,I$97-1988,0)+(VLOOKUP($A34,'New Cronos Data - output2'!$A$62:$S$99,I$97-1988,0)))))/1000</f>
        <v>8.987285964850615</v>
      </c>
      <c r="J34" s="4">
        <f>((VLOOKUP($A34,'Emissions data'!$A$74:$AB$106,J$23-1979,0))/((VLOOKUP($A34,'New Cronos Data - output2'!$A$13:$S$50,J$97-1988,0)+(VLOOKUP($A34,'New Cronos Data - output2'!$A$62:$S$99,J$97-1988,0)))))/1000</f>
        <v>9.131706644736841</v>
      </c>
      <c r="K34" s="4">
        <f>((VLOOKUP($A34,'Emissions data'!$A$74:$AB$106,K$23-1979,0))/((VLOOKUP($A34,'New Cronos Data - output2'!$A$13:$S$50,K$97-1988,0)+(VLOOKUP($A34,'New Cronos Data - output2'!$A$62:$S$99,K$97-1988,0)))))/1000</f>
        <v>9.22611229299363</v>
      </c>
      <c r="L34" s="4">
        <f>((VLOOKUP($A34,'Emissions data'!$A$74:$AB$106,L$23-1979,0))/((VLOOKUP($A34,'New Cronos Data - output2'!$A$13:$S$50,L$97-1988,0)+(VLOOKUP($A34,'New Cronos Data - output2'!$A$62:$S$99,L$97-1988,0)))))/1000</f>
        <v>8.719377901861252</v>
      </c>
      <c r="M34" s="4">
        <f>((VLOOKUP($A34,'Emissions data'!$A$74:$AB$106,M$23-1979,0))/((VLOOKUP($A34,'New Cronos Data - output2'!$A$13:$S$50,M$97-1988,0)+(VLOOKUP($A34,'New Cronos Data - output2'!$A$62:$S$99,M$97-1988,0)))))/1000</f>
        <v>9.130134197986578</v>
      </c>
      <c r="N34" s="4">
        <f>((VLOOKUP($A34,'Emissions data'!$A$74:$AB$106,N$23-1979,0))/((VLOOKUP($A34,'New Cronos Data - output2'!$A$13:$S$50,N$97-1988,0)+(VLOOKUP($A34,'New Cronos Data - output2'!$A$62:$S$99,N$97-1988,0)))))/1000</f>
        <v>9.63667323981191</v>
      </c>
      <c r="O34" s="4">
        <f>((VLOOKUP($A34,'Emissions data'!$A$74:$AB$106,O$23-1979,0))/((VLOOKUP($A34,'New Cronos Data - output2'!$A$13:$S$50,O$97-1988,0)+(VLOOKUP($A34,'New Cronos Data - output2'!$A$62:$S$99,O$97-1988,0)))))/1000</f>
        <v>9.431406973490429</v>
      </c>
      <c r="P34" s="4">
        <f>((VLOOKUP($A34,'Emissions data'!$A$74:$AB$106,P$23-1979,0))/((VLOOKUP($A34,'New Cronos Data - output2'!$A$13:$S$50,P$97-1988,0)+(VLOOKUP($A34,'New Cronos Data - output2'!$A$62:$S$99,P$97-1988,0)))))/1000</f>
        <v>8.96603049781022</v>
      </c>
      <c r="Q34" s="4">
        <f>((VLOOKUP($A34,'Emissions data'!$A$74:$AB$106,Q$23-1979,0))/((VLOOKUP($A34,'New Cronos Data - output2'!$A$13:$S$50,Q$97-1988,0)+(VLOOKUP($A34,'New Cronos Data - output2'!$A$62:$S$99,Q$97-1988,0)))))/1000</f>
        <v>9.104374962318841</v>
      </c>
      <c r="R34" s="4">
        <f>((VLOOKUP($A34,'Emissions data'!$A$74:$AB$106,R$23-1979,0))/((VLOOKUP($A34,'New Cronos Data - output2'!$A$13:$S$50,R$97-1988,0)+(VLOOKUP($A34,'New Cronos Data - output2'!$A$62:$S$99,R$97-1988,0)))))/1000</f>
        <v>8.952021691322901</v>
      </c>
      <c r="S34" s="4">
        <f>((VLOOKUP($A34,'Emissions data'!$A$74:$AB$106,S$23-1979,0))/((VLOOKUP($A34,'New Cronos Data - output2'!$A$13:$S$50,S$97-1988,0)+(VLOOKUP($A34,'New Cronos Data - output2'!$A$62:$S$99,S$97-1988,0)))))/1000</f>
        <v>8.892690973352034</v>
      </c>
      <c r="T34" s="4">
        <f>((VLOOKUP($A34,'Emissions data'!$A$74:$AB$106,T$23-1979,0))/((VLOOKUP($A34,'New Cronos Data - output2'!$A$13:$S$50,T$97-1988,0)+(VLOOKUP($A34,'New Cronos Data - output2'!$A$62:$S$99,T$97-1988,0)))))/1000</f>
        <v>9.338378716927453</v>
      </c>
      <c r="U34" s="70">
        <f t="shared" si="3"/>
        <v>-0.20007810189891562</v>
      </c>
      <c r="V34" s="6"/>
    </row>
    <row r="35" spans="1:22" s="2" customFormat="1" ht="12.75">
      <c r="A35" s="33" t="s">
        <v>61</v>
      </c>
      <c r="B35" s="10" t="s">
        <v>111</v>
      </c>
      <c r="C35" s="4">
        <f>((VLOOKUP($A35,'Emissions data'!$A$74:$AB$106,C$23-1979,0))/((VLOOKUP($A35,'New Cronos Data - output2'!$A$13:$S$50,C$97-1988,0)+(VLOOKUP($A35,'New Cronos Data - output2'!$A$62:$S$99,C$97-1988,0)))))/1000</f>
        <v>4.814180726075505</v>
      </c>
      <c r="D35" s="4">
        <f>((VLOOKUP($A35,'Emissions data'!$A$74:$AB$106,D$23-1979,0))/((VLOOKUP($A35,'New Cronos Data - output2'!$A$13:$S$50,D$97-1988,0)+(VLOOKUP($A35,'New Cronos Data - output2'!$A$62:$S$99,D$97-1988,0)))))/1000</f>
        <v>4.445091081414474</v>
      </c>
      <c r="E35" s="4">
        <f>((VLOOKUP($A35,'Emissions data'!$A$74:$AB$106,E$23-1979,0))/((VLOOKUP($A35,'New Cronos Data - output2'!$A$13:$S$50,E$97-1988,0)+(VLOOKUP($A35,'New Cronos Data - output2'!$A$62:$S$99,E$97-1988,0)))))/1000</f>
        <v>4.626904744933411</v>
      </c>
      <c r="F35" s="4">
        <f>((VLOOKUP($A35,'Emissions data'!$A$74:$AB$106,F$23-1979,0))/((VLOOKUP($A35,'New Cronos Data - output2'!$A$13:$S$50,F$97-1988,0)+(VLOOKUP($A35,'New Cronos Data - output2'!$A$62:$S$99,F$97-1988,0)))))/1000</f>
        <v>4.917714227153361</v>
      </c>
      <c r="G35" s="4">
        <f>((VLOOKUP($A35,'Emissions data'!$A$74:$AB$106,G$23-1979,0))/((VLOOKUP($A35,'New Cronos Data - output2'!$A$13:$S$50,G$97-1988,0)+(VLOOKUP($A35,'New Cronos Data - output2'!$A$62:$S$99,G$97-1988,0)))))/1000</f>
        <v>5.360158614552153</v>
      </c>
      <c r="H35" s="4">
        <f>((VLOOKUP($A35,'Emissions data'!$A$74:$AB$106,H$23-1979,0))/((VLOOKUP($A35,'New Cronos Data - output2'!$A$13:$S$50,H$97-1988,0)+(VLOOKUP($A35,'New Cronos Data - output2'!$A$62:$S$99,H$97-1988,0)))))/1000</f>
        <v>5.070664781016623</v>
      </c>
      <c r="I35" s="4">
        <f>((VLOOKUP($A35,'Emissions data'!$A$74:$AB$106,I$23-1979,0))/((VLOOKUP($A35,'New Cronos Data - output2'!$A$13:$S$50,I$97-1988,0)+(VLOOKUP($A35,'New Cronos Data - output2'!$A$62:$S$99,I$97-1988,0)))))/1000</f>
        <v>5.29457909862248</v>
      </c>
      <c r="J35" s="4">
        <f>((VLOOKUP($A35,'Emissions data'!$A$74:$AB$106,J$23-1979,0))/((VLOOKUP($A35,'New Cronos Data - output2'!$A$13:$S$50,J$97-1988,0)+(VLOOKUP($A35,'New Cronos Data - output2'!$A$62:$S$99,J$97-1988,0)))))/1000</f>
        <v>5.178580875611312</v>
      </c>
      <c r="K35" s="4">
        <f>((VLOOKUP($A35,'Emissions data'!$A$74:$AB$106,K$23-1979,0))/((VLOOKUP($A35,'New Cronos Data - output2'!$A$13:$S$50,K$97-1988,0)+(VLOOKUP($A35,'New Cronos Data - output2'!$A$62:$S$99,K$97-1988,0)))))/1000</f>
        <v>5.04337065582068</v>
      </c>
      <c r="L35" s="4">
        <f>((VLOOKUP($A35,'Emissions data'!$A$74:$AB$106,L$23-1979,0))/((VLOOKUP($A35,'New Cronos Data - output2'!$A$13:$S$50,L$97-1988,0)+(VLOOKUP($A35,'New Cronos Data - output2'!$A$62:$S$99,L$97-1988,0)))))/1000</f>
        <v>4.647993488</v>
      </c>
      <c r="M35" s="4">
        <f>((VLOOKUP($A35,'Emissions data'!$A$74:$AB$106,M$23-1979,0))/((VLOOKUP($A35,'New Cronos Data - output2'!$A$13:$S$50,M$97-1988,0)+(VLOOKUP($A35,'New Cronos Data - output2'!$A$62:$S$99,M$97-1988,0)))))/1000</f>
        <v>4.039137615139273</v>
      </c>
      <c r="N35" s="4">
        <f>((VLOOKUP($A35,'Emissions data'!$A$74:$AB$106,N$23-1979,0))/((VLOOKUP($A35,'New Cronos Data - output2'!$A$13:$S$50,N$97-1988,0)+(VLOOKUP($A35,'New Cronos Data - output2'!$A$62:$S$99,N$97-1988,0)))))/1000</f>
        <v>4.437978699490353</v>
      </c>
      <c r="O35" s="4">
        <f>((VLOOKUP($A35,'Emissions data'!$A$74:$AB$106,O$23-1979,0))/((VLOOKUP($A35,'New Cronos Data - output2'!$A$13:$S$50,O$97-1988,0)+(VLOOKUP($A35,'New Cronos Data - output2'!$A$62:$S$99,O$97-1988,0)))))/1000</f>
        <v>4.567974949659864</v>
      </c>
      <c r="P35" s="4">
        <f>((VLOOKUP($A35,'Emissions data'!$A$74:$AB$106,P$23-1979,0))/((VLOOKUP($A35,'New Cronos Data - output2'!$A$13:$S$50,P$97-1988,0)+(VLOOKUP($A35,'New Cronos Data - output2'!$A$62:$S$99,P$97-1988,0)))))/1000</f>
        <v>4.520824890755173</v>
      </c>
      <c r="Q35" s="4">
        <f>((VLOOKUP($A35,'Emissions data'!$A$74:$AB$106,Q$23-1979,0))/((VLOOKUP($A35,'New Cronos Data - output2'!$A$13:$S$50,Q$97-1988,0)+(VLOOKUP($A35,'New Cronos Data - output2'!$A$62:$S$99,Q$97-1988,0)))))/1000</f>
        <v>4.215372101619608</v>
      </c>
      <c r="R35" s="4">
        <f>((VLOOKUP($A35,'Emissions data'!$A$74:$AB$106,R$23-1979,0))/((VLOOKUP($A35,'New Cronos Data - output2'!$A$13:$S$50,R$97-1988,0)+(VLOOKUP($A35,'New Cronos Data - output2'!$A$62:$S$99,R$97-1988,0)))))/1000</f>
        <v>3.2982161992222028</v>
      </c>
      <c r="S35" s="4">
        <f>((VLOOKUP($A35,'Emissions data'!$A$74:$AB$106,S$23-1979,0))/((VLOOKUP($A35,'New Cronos Data - output2'!$A$13:$S$50,S$97-1988,0)+(VLOOKUP($A35,'New Cronos Data - output2'!$A$62:$S$99,S$97-1988,0)))))/1000</f>
        <v>3.8854855191545576</v>
      </c>
      <c r="T35" s="4">
        <f>((VLOOKUP($A35,'Emissions data'!$A$74:$AB$106,T$23-1979,0))/((VLOOKUP($A35,'New Cronos Data - output2'!$A$13:$S$50,T$97-1988,0)+(VLOOKUP($A35,'New Cronos Data - output2'!$A$62:$S$99,T$97-1988,0)))))/1000</f>
        <v>3.8304618232655923</v>
      </c>
      <c r="U35" s="70">
        <f t="shared" si="3"/>
        <v>-0.20433775937860044</v>
      </c>
      <c r="V35" s="6"/>
    </row>
    <row r="36" spans="1:22" s="2" customFormat="1" ht="12.75">
      <c r="A36" s="33" t="s">
        <v>40</v>
      </c>
      <c r="B36" s="11" t="s">
        <v>127</v>
      </c>
      <c r="C36" s="4">
        <f>((VLOOKUP($A36,'Emissions data'!$A$74:$AB$106,C$23-1979,0))/((VLOOKUP($A36,'New Cronos Data - output2'!$A$13:$S$50,C$97-1988,0)+(VLOOKUP($A36,'New Cronos Data - output2'!$A$62:$S$99,C$97-1988,0)))))/1000</f>
        <v>5.728596795738769</v>
      </c>
      <c r="D36" s="4">
        <f>((VLOOKUP($A36,'Emissions data'!$A$74:$AB$106,D$23-1979,0))/((VLOOKUP($A36,'New Cronos Data - output2'!$A$13:$S$50,D$97-1988,0)+(VLOOKUP($A36,'New Cronos Data - output2'!$A$62:$S$99,D$97-1988,0)))))/1000</f>
        <v>6.1264259624156185</v>
      </c>
      <c r="E36" s="4">
        <f>((VLOOKUP($A36,'Emissions data'!$A$74:$AB$106,E$23-1979,0))/((VLOOKUP($A36,'New Cronos Data - output2'!$A$13:$S$50,E$97-1988,0)+(VLOOKUP($A36,'New Cronos Data - output2'!$A$62:$S$99,E$97-1988,0)))))/1000</f>
        <v>5.730820352012947</v>
      </c>
      <c r="F36" s="4">
        <f>((VLOOKUP($A36,'Emissions data'!$A$74:$AB$106,F$23-1979,0))/((VLOOKUP($A36,'New Cronos Data - output2'!$A$13:$S$50,F$97-1988,0)+(VLOOKUP($A36,'New Cronos Data - output2'!$A$62:$S$99,F$97-1988,0)))))/1000</f>
        <v>5.584397904191617</v>
      </c>
      <c r="G36" s="4">
        <f>((VLOOKUP($A36,'Emissions data'!$A$74:$AB$106,G$23-1979,0))/((VLOOKUP($A36,'New Cronos Data - output2'!$A$13:$S$50,G$97-1988,0)+(VLOOKUP($A36,'New Cronos Data - output2'!$A$62:$S$99,G$97-1988,0)))))/1000</f>
        <v>5.685347623959219</v>
      </c>
      <c r="H36" s="4">
        <f>((VLOOKUP($A36,'Emissions data'!$A$74:$AB$106,H$23-1979,0))/((VLOOKUP($A36,'New Cronos Data - output2'!$A$13:$S$50,H$97-1988,0)+(VLOOKUP($A36,'New Cronos Data - output2'!$A$62:$S$99,H$97-1988,0)))))/1000</f>
        <v>5.243174830550185</v>
      </c>
      <c r="I36" s="4">
        <f>((VLOOKUP($A36,'Emissions data'!$A$74:$AB$106,I$23-1979,0))/((VLOOKUP($A36,'New Cronos Data - output2'!$A$13:$S$50,I$97-1988,0)+(VLOOKUP($A36,'New Cronos Data - output2'!$A$62:$S$99,I$97-1988,0)))))/1000</f>
        <v>5.704228159365251</v>
      </c>
      <c r="J36" s="4">
        <f>((VLOOKUP($A36,'Emissions data'!$A$74:$AB$106,J$23-1979,0))/((VLOOKUP($A36,'New Cronos Data - output2'!$A$13:$S$50,J$97-1988,0)+(VLOOKUP($A36,'New Cronos Data - output2'!$A$62:$S$99,J$97-1988,0)))))/1000</f>
        <v>5.196078222960152</v>
      </c>
      <c r="K36" s="4">
        <f>((VLOOKUP($A36,'Emissions data'!$A$74:$AB$106,K$23-1979,0))/((VLOOKUP($A36,'New Cronos Data - output2'!$A$13:$S$50,K$97-1988,0)+(VLOOKUP($A36,'New Cronos Data - output2'!$A$62:$S$99,K$97-1988,0)))))/1000</f>
        <v>4.8547632722110885</v>
      </c>
      <c r="L36" s="4">
        <f>((VLOOKUP($A36,'Emissions data'!$A$74:$AB$106,L$23-1979,0))/((VLOOKUP($A36,'New Cronos Data - output2'!$A$13:$S$50,L$97-1988,0)+(VLOOKUP($A36,'New Cronos Data - output2'!$A$62:$S$99,L$97-1988,0)))))/1000</f>
        <v>4.598817454965357</v>
      </c>
      <c r="M36" s="4">
        <f>((VLOOKUP($A36,'Emissions data'!$A$74:$AB$106,M$23-1979,0))/((VLOOKUP($A36,'New Cronos Data - output2'!$A$13:$S$50,M$97-1988,0)+(VLOOKUP($A36,'New Cronos Data - output2'!$A$62:$S$99,M$97-1988,0)))))/1000</f>
        <v>4.384894558411215</v>
      </c>
      <c r="N36" s="4">
        <f>((VLOOKUP($A36,'Emissions data'!$A$74:$AB$106,N$23-1979,0))/((VLOOKUP($A36,'New Cronos Data - output2'!$A$13:$S$50,N$97-1988,0)+(VLOOKUP($A36,'New Cronos Data - output2'!$A$62:$S$99,N$97-1988,0)))))/1000</f>
        <v>4.351832772677795</v>
      </c>
      <c r="O36" s="4">
        <f>((VLOOKUP($A36,'Emissions data'!$A$74:$AB$106,O$23-1979,0))/((VLOOKUP($A36,'New Cronos Data - output2'!$A$13:$S$50,O$97-1988,0)+(VLOOKUP($A36,'New Cronos Data - output2'!$A$62:$S$99,O$97-1988,0)))))/1000</f>
        <v>4.347837511279552</v>
      </c>
      <c r="P36" s="4">
        <f>((VLOOKUP($A36,'Emissions data'!$A$74:$AB$106,P$23-1979,0))/((VLOOKUP($A36,'New Cronos Data - output2'!$A$13:$S$50,P$97-1988,0)+(VLOOKUP($A36,'New Cronos Data - output2'!$A$62:$S$99,P$97-1988,0)))))/1000</f>
        <v>4.71942277799575</v>
      </c>
      <c r="Q36" s="4">
        <f>((VLOOKUP($A36,'Emissions data'!$A$74:$AB$106,Q$23-1979,0))/((VLOOKUP($A36,'New Cronos Data - output2'!$A$13:$S$50,Q$97-1988,0)+(VLOOKUP($A36,'New Cronos Data - output2'!$A$62:$S$99,Q$97-1988,0)))))/1000</f>
        <v>4.168222504742794</v>
      </c>
      <c r="R36" s="4">
        <f>((VLOOKUP($A36,'Emissions data'!$A$74:$AB$106,R$23-1979,0))/((VLOOKUP($A36,'New Cronos Data - output2'!$A$13:$S$50,R$97-1988,0)+(VLOOKUP($A36,'New Cronos Data - output2'!$A$62:$S$99,R$97-1988,0)))))/1000</f>
        <v>3.915806364816294</v>
      </c>
      <c r="S36" s="4">
        <f>((VLOOKUP($A36,'Emissions data'!$A$74:$AB$106,S$23-1979,0))/((VLOOKUP($A36,'New Cronos Data - output2'!$A$13:$S$50,S$97-1988,0)+(VLOOKUP($A36,'New Cronos Data - output2'!$A$62:$S$99,S$97-1988,0)))))/1000</f>
        <v>4.660987601606562</v>
      </c>
      <c r="T36" s="4">
        <f>((VLOOKUP($A36,'Emissions data'!$A$74:$AB$106,T$23-1979,0))/((VLOOKUP($A36,'New Cronos Data - output2'!$A$13:$S$50,T$97-1988,0)+(VLOOKUP($A36,'New Cronos Data - output2'!$A$62:$S$99,T$97-1988,0)))))/1000</f>
        <v>4.458108079889262</v>
      </c>
      <c r="U36" s="70">
        <f t="shared" si="3"/>
        <v>-0.2217800905091738</v>
      </c>
      <c r="V36" s="6"/>
    </row>
    <row r="37" spans="1:22" s="2" customFormat="1" ht="12.75">
      <c r="A37" s="33" t="s">
        <v>44</v>
      </c>
      <c r="B37" s="10" t="s">
        <v>104</v>
      </c>
      <c r="C37" s="4">
        <f>((VLOOKUP($A37,'Emissions data'!$A$74:$AB$106,C$23-1979,0))/((VLOOKUP($A37,'New Cronos Data - output2'!$A$13:$S$50,C$97-1988,0)+(VLOOKUP($A37,'New Cronos Data - output2'!$A$62:$S$99,C$97-1988,0)))))/1000</f>
        <v>14.687775806369888</v>
      </c>
      <c r="D37" s="4">
        <f>((VLOOKUP($A37,'Emissions data'!$A$74:$AB$106,D$23-1979,0))/((VLOOKUP($A37,'New Cronos Data - output2'!$A$13:$S$50,D$97-1988,0)+(VLOOKUP($A37,'New Cronos Data - output2'!$A$62:$S$99,D$97-1988,0)))))/1000</f>
        <v>14.450317095377844</v>
      </c>
      <c r="E37" s="4">
        <f>((VLOOKUP($A37,'Emissions data'!$A$74:$AB$106,E$23-1979,0))/((VLOOKUP($A37,'New Cronos Data - output2'!$A$13:$S$50,E$97-1988,0)+(VLOOKUP($A37,'New Cronos Data - output2'!$A$62:$S$99,E$97-1988,0)))))/1000</f>
        <v>14.24574956908905</v>
      </c>
      <c r="F37" s="4">
        <f>((VLOOKUP($A37,'Emissions data'!$A$74:$AB$106,F$23-1979,0))/((VLOOKUP($A37,'New Cronos Data - output2'!$A$13:$S$50,F$97-1988,0)+(VLOOKUP($A37,'New Cronos Data - output2'!$A$62:$S$99,F$97-1988,0)))))/1000</f>
        <v>13.865236114105125</v>
      </c>
      <c r="G37" s="4">
        <f>((VLOOKUP($A37,'Emissions data'!$A$74:$AB$106,G$23-1979,0))/((VLOOKUP($A37,'New Cronos Data - output2'!$A$13:$S$50,G$97-1988,0)+(VLOOKUP($A37,'New Cronos Data - output2'!$A$62:$S$99,G$97-1988,0)))))/1000</f>
        <v>13.691427881259843</v>
      </c>
      <c r="H37" s="4">
        <f>((VLOOKUP($A37,'Emissions data'!$A$74:$AB$106,H$23-1979,0))/((VLOOKUP($A37,'New Cronos Data - output2'!$A$13:$S$50,H$97-1988,0)+(VLOOKUP($A37,'New Cronos Data - output2'!$A$62:$S$99,H$97-1988,0)))))/1000</f>
        <v>13.320378329125907</v>
      </c>
      <c r="I37" s="4">
        <f>((VLOOKUP($A37,'Emissions data'!$A$74:$AB$106,I$23-1979,0))/((VLOOKUP($A37,'New Cronos Data - output2'!$A$13:$S$50,I$97-1988,0)+(VLOOKUP($A37,'New Cronos Data - output2'!$A$62:$S$99,I$97-1988,0)))))/1000</f>
        <v>12.887716982148449</v>
      </c>
      <c r="J37" s="4">
        <f>((VLOOKUP($A37,'Emissions data'!$A$74:$AB$106,J$23-1979,0))/((VLOOKUP($A37,'New Cronos Data - output2'!$A$13:$S$50,J$97-1988,0)+(VLOOKUP($A37,'New Cronos Data - output2'!$A$62:$S$99,J$97-1988,0)))))/1000</f>
        <v>13.48649870563295</v>
      </c>
      <c r="K37" s="4">
        <f>((VLOOKUP($A37,'Emissions data'!$A$74:$AB$106,K$23-1979,0))/((VLOOKUP($A37,'New Cronos Data - output2'!$A$13:$S$50,K$97-1988,0)+(VLOOKUP($A37,'New Cronos Data - output2'!$A$62:$S$99,K$97-1988,0)))))/1000</f>
        <v>13.18028907485282</v>
      </c>
      <c r="L37" s="4">
        <f>((VLOOKUP($A37,'Emissions data'!$A$74:$AB$106,L$23-1979,0))/((VLOOKUP($A37,'New Cronos Data - output2'!$A$13:$S$50,L$97-1988,0)+(VLOOKUP($A37,'New Cronos Data - output2'!$A$62:$S$99,L$97-1988,0)))))/1000</f>
        <v>12.594356458916776</v>
      </c>
      <c r="M37" s="4">
        <f>((VLOOKUP($A37,'Emissions data'!$A$74:$AB$106,M$23-1979,0))/((VLOOKUP($A37,'New Cronos Data - output2'!$A$13:$S$50,M$97-1988,0)+(VLOOKUP($A37,'New Cronos Data - output2'!$A$62:$S$99,M$97-1988,0)))))/1000</f>
        <v>12.327430648157012</v>
      </c>
      <c r="N37" s="4">
        <f>((VLOOKUP($A37,'Emissions data'!$A$74:$AB$106,N$23-1979,0))/((VLOOKUP($A37,'New Cronos Data - output2'!$A$13:$S$50,N$97-1988,0)+(VLOOKUP($A37,'New Cronos Data - output2'!$A$62:$S$99,N$97-1988,0)))))/1000</f>
        <v>12.194148365086814</v>
      </c>
      <c r="O37" s="4">
        <f>((VLOOKUP($A37,'Emissions data'!$A$74:$AB$106,O$23-1979,0))/((VLOOKUP($A37,'New Cronos Data - output2'!$A$13:$S$50,O$97-1988,0)+(VLOOKUP($A37,'New Cronos Data - output2'!$A$62:$S$99,O$97-1988,0)))))/1000</f>
        <v>11.971307922502334</v>
      </c>
      <c r="P37" s="4">
        <f>((VLOOKUP($A37,'Emissions data'!$A$74:$AB$106,P$23-1979,0))/((VLOOKUP($A37,'New Cronos Data - output2'!$A$13:$S$50,P$97-1988,0)+(VLOOKUP($A37,'New Cronos Data - output2'!$A$62:$S$99,P$97-1988,0)))))/1000</f>
        <v>11.86376332943031</v>
      </c>
      <c r="Q37" s="4">
        <f>((VLOOKUP($A37,'Emissions data'!$A$74:$AB$106,Q$23-1979,0))/((VLOOKUP($A37,'New Cronos Data - output2'!$A$13:$S$50,Q$97-1988,0)+(VLOOKUP($A37,'New Cronos Data - output2'!$A$62:$S$99,Q$97-1988,0)))))/1000</f>
        <v>11.916998841744135</v>
      </c>
      <c r="R37" s="4">
        <f>((VLOOKUP($A37,'Emissions data'!$A$74:$AB$106,R$23-1979,0))/((VLOOKUP($A37,'New Cronos Data - output2'!$A$13:$S$50,R$97-1988,0)+(VLOOKUP($A37,'New Cronos Data - output2'!$A$62:$S$99,R$97-1988,0)))))/1000</f>
        <v>11.993107</v>
      </c>
      <c r="S37" s="4">
        <f>((VLOOKUP($A37,'Emissions data'!$A$74:$AB$106,S$23-1979,0))/((VLOOKUP($A37,'New Cronos Data - output2'!$A$13:$S$50,S$97-1988,0)+(VLOOKUP($A37,'New Cronos Data - output2'!$A$62:$S$99,S$97-1988,0)))))/1000</f>
        <v>11.435707157988428</v>
      </c>
      <c r="T37" s="4">
        <f>((VLOOKUP($A37,'Emissions data'!$A$74:$AB$106,T$23-1979,0))/((VLOOKUP($A37,'New Cronos Data - output2'!$A$13:$S$50,T$97-1988,0)+(VLOOKUP($A37,'New Cronos Data - output2'!$A$62:$S$99,T$97-1988,0)))))/1000</f>
        <v>11.001208654680594</v>
      </c>
      <c r="U37" s="70">
        <f t="shared" si="3"/>
        <v>-0.2509956034385057</v>
      </c>
      <c r="V37" s="6"/>
    </row>
    <row r="38" spans="1:22" s="2" customFormat="1" ht="12.75">
      <c r="A38" s="33" t="s">
        <v>52</v>
      </c>
      <c r="B38" s="11" t="s">
        <v>129</v>
      </c>
      <c r="C38" s="4">
        <f>((VLOOKUP($A38,'Emissions data'!$A$74:$AB$106,C$23-1979,0))/((VLOOKUP($A38,'New Cronos Data - output2'!$A$13:$S$50,C$97-1988,0)+(VLOOKUP($A38,'New Cronos Data - output2'!$A$62:$S$99,C$97-1988,0)))))/1000</f>
        <v>7.153380416988416</v>
      </c>
      <c r="D38" s="4">
        <f>((VLOOKUP($A38,'Emissions data'!$A$74:$AB$106,D$23-1979,0))/((VLOOKUP($A38,'New Cronos Data - output2'!$A$13:$S$50,D$97-1988,0)+(VLOOKUP($A38,'New Cronos Data - output2'!$A$62:$S$99,D$97-1988,0)))))/1000</f>
        <v>6.936013794669298</v>
      </c>
      <c r="E38" s="4">
        <f>((VLOOKUP($A38,'Emissions data'!$A$74:$AB$106,E$23-1979,0))/((VLOOKUP($A38,'New Cronos Data - output2'!$A$13:$S$50,E$97-1988,0)+(VLOOKUP($A38,'New Cronos Data - output2'!$A$62:$S$99,E$97-1988,0)))))/1000</f>
        <v>7.400965306505701</v>
      </c>
      <c r="F38" s="4">
        <f>((VLOOKUP($A38,'Emissions data'!$A$74:$AB$106,F$23-1979,0))/((VLOOKUP($A38,'New Cronos Data - output2'!$A$13:$S$50,F$97-1988,0)+(VLOOKUP($A38,'New Cronos Data - output2'!$A$62:$S$99,F$97-1988,0)))))/1000</f>
        <v>7.639585309326253</v>
      </c>
      <c r="G38" s="4">
        <f>((VLOOKUP($A38,'Emissions data'!$A$74:$AB$106,G$23-1979,0))/((VLOOKUP($A38,'New Cronos Data - output2'!$A$13:$S$50,G$97-1988,0)+(VLOOKUP($A38,'New Cronos Data - output2'!$A$62:$S$99,G$97-1988,0)))))/1000</f>
        <v>7.677697476828013</v>
      </c>
      <c r="H38" s="4">
        <f>((VLOOKUP($A38,'Emissions data'!$A$74:$AB$106,H$23-1979,0))/((VLOOKUP($A38,'New Cronos Data - output2'!$A$13:$S$50,H$97-1988,0)+(VLOOKUP($A38,'New Cronos Data - output2'!$A$62:$S$99,H$97-1988,0)))))/1000</f>
        <v>7.4315781239530985</v>
      </c>
      <c r="I38" s="4">
        <f>((VLOOKUP($A38,'Emissions data'!$A$74:$AB$106,I$23-1979,0))/((VLOOKUP($A38,'New Cronos Data - output2'!$A$13:$S$50,I$97-1988,0)+(VLOOKUP($A38,'New Cronos Data - output2'!$A$62:$S$99,I$97-1988,0)))))/1000</f>
        <v>7.519389183934426</v>
      </c>
      <c r="J38" s="4">
        <f>((VLOOKUP($A38,'Emissions data'!$A$74:$AB$106,J$23-1979,0))/((VLOOKUP($A38,'New Cronos Data - output2'!$A$13:$S$50,J$97-1988,0)+(VLOOKUP($A38,'New Cronos Data - output2'!$A$62:$S$99,J$97-1988,0)))))/1000</f>
        <v>6.961766457596095</v>
      </c>
      <c r="K38" s="4">
        <f>((VLOOKUP($A38,'Emissions data'!$A$74:$AB$106,K$23-1979,0))/((VLOOKUP($A38,'New Cronos Data - output2'!$A$13:$S$50,K$97-1988,0)+(VLOOKUP($A38,'New Cronos Data - output2'!$A$62:$S$99,K$97-1988,0)))))/1000</f>
        <v>6.755883161499436</v>
      </c>
      <c r="L38" s="4">
        <f>((VLOOKUP($A38,'Emissions data'!$A$74:$AB$106,L$23-1979,0))/((VLOOKUP($A38,'New Cronos Data - output2'!$A$13:$S$50,L$97-1988,0)+(VLOOKUP($A38,'New Cronos Data - output2'!$A$62:$S$99,L$97-1988,0)))))/1000</f>
        <v>6.541918413461538</v>
      </c>
      <c r="M38" s="4">
        <f>((VLOOKUP($A38,'Emissions data'!$A$74:$AB$106,M$23-1979,0))/((VLOOKUP($A38,'New Cronos Data - output2'!$A$13:$S$50,M$97-1988,0)+(VLOOKUP($A38,'New Cronos Data - output2'!$A$62:$S$99,M$97-1988,0)))))/1000</f>
        <v>6.58237237589713</v>
      </c>
      <c r="N38" s="4">
        <f>((VLOOKUP($A38,'Emissions data'!$A$74:$AB$106,N$23-1979,0))/((VLOOKUP($A38,'New Cronos Data - output2'!$A$13:$S$50,N$97-1988,0)+(VLOOKUP($A38,'New Cronos Data - output2'!$A$62:$S$99,N$97-1988,0)))))/1000</f>
        <v>6.285428532726238</v>
      </c>
      <c r="O38" s="4">
        <f>((VLOOKUP($A38,'Emissions data'!$A$74:$AB$106,O$23-1979,0))/((VLOOKUP($A38,'New Cronos Data - output2'!$A$13:$S$50,O$97-1988,0)+(VLOOKUP($A38,'New Cronos Data - output2'!$A$62:$S$99,O$97-1988,0)))))/1000</f>
        <v>6.185530929160306</v>
      </c>
      <c r="P38" s="4">
        <f>((VLOOKUP($A38,'Emissions data'!$A$74:$AB$106,P$23-1979,0))/((VLOOKUP($A38,'New Cronos Data - output2'!$A$13:$S$50,P$97-1988,0)+(VLOOKUP($A38,'New Cronos Data - output2'!$A$62:$S$99,P$97-1988,0)))))/1000</f>
        <v>6.2446974367883215</v>
      </c>
      <c r="Q38" s="4">
        <f>((VLOOKUP($A38,'Emissions data'!$A$74:$AB$106,Q$23-1979,0))/((VLOOKUP($A38,'New Cronos Data - output2'!$A$13:$S$50,Q$97-1988,0)+(VLOOKUP($A38,'New Cronos Data - output2'!$A$62:$S$99,Q$97-1988,0)))))/1000</f>
        <v>5.842073142509876</v>
      </c>
      <c r="R38" s="4">
        <f>((VLOOKUP($A38,'Emissions data'!$A$74:$AB$106,R$23-1979,0))/((VLOOKUP($A38,'New Cronos Data - output2'!$A$13:$S$50,R$97-1988,0)+(VLOOKUP($A38,'New Cronos Data - output2'!$A$62:$S$99,R$97-1988,0)))))/1000</f>
        <v>5.098809634609586</v>
      </c>
      <c r="S38" s="4">
        <f>((VLOOKUP($A38,'Emissions data'!$A$74:$AB$106,S$23-1979,0))/((VLOOKUP($A38,'New Cronos Data - output2'!$A$13:$S$50,S$97-1988,0)+(VLOOKUP($A38,'New Cronos Data - output2'!$A$62:$S$99,S$97-1988,0)))))/1000</f>
        <v>5.257471893802647</v>
      </c>
      <c r="T38" s="4">
        <f>((VLOOKUP($A38,'Emissions data'!$A$74:$AB$106,T$23-1979,0))/((VLOOKUP($A38,'New Cronos Data - output2'!$A$13:$S$50,T$97-1988,0)+(VLOOKUP($A38,'New Cronos Data - output2'!$A$62:$S$99,T$97-1988,0)))))/1000</f>
        <v>5.248410350664356</v>
      </c>
      <c r="U38" s="70">
        <f t="shared" si="3"/>
        <v>-0.26630347545895716</v>
      </c>
      <c r="V38" s="6"/>
    </row>
    <row r="39" spans="1:22" s="2" customFormat="1" ht="12.75">
      <c r="A39" s="33" t="s">
        <v>50</v>
      </c>
      <c r="B39" s="11" t="s">
        <v>115</v>
      </c>
      <c r="C39" s="4">
        <f>((VLOOKUP($A39,'Emissions data'!$A$74:$AB$106,C$23-1979,0))/((VLOOKUP($A39,'New Cronos Data - output2'!$A$13:$S$50,C$97-1988,0)+(VLOOKUP($A39,'New Cronos Data - output2'!$A$62:$S$99,C$97-1988,0)))))/1000</f>
        <v>3.788270995971491</v>
      </c>
      <c r="D39" s="4">
        <f>((VLOOKUP($A39,'Emissions data'!$A$74:$AB$106,D$23-1979,0))/((VLOOKUP($A39,'New Cronos Data - output2'!$A$13:$S$50,D$97-1988,0)+(VLOOKUP($A39,'New Cronos Data - output2'!$A$62:$S$99,D$97-1988,0)))))/1000</f>
        <v>3.761903653049482</v>
      </c>
      <c r="E39" s="4">
        <f>((VLOOKUP($A39,'Emissions data'!$A$74:$AB$106,E$23-1979,0))/((VLOOKUP($A39,'New Cronos Data - output2'!$A$13:$S$50,E$97-1988,0)+(VLOOKUP($A39,'New Cronos Data - output2'!$A$62:$S$99,E$97-1988,0)))))/1000</f>
        <v>3.638532124528302</v>
      </c>
      <c r="F39" s="4">
        <f>((VLOOKUP($A39,'Emissions data'!$A$74:$AB$106,F$23-1979,0))/((VLOOKUP($A39,'New Cronos Data - output2'!$A$13:$S$50,F$97-1988,0)+(VLOOKUP($A39,'New Cronos Data - output2'!$A$62:$S$99,F$97-1988,0)))))/1000</f>
        <v>3.8514838459079286</v>
      </c>
      <c r="G39" s="4">
        <f>((VLOOKUP($A39,'Emissions data'!$A$74:$AB$106,G$23-1979,0))/((VLOOKUP($A39,'New Cronos Data - output2'!$A$13:$S$50,G$97-1988,0)+(VLOOKUP($A39,'New Cronos Data - output2'!$A$62:$S$99,G$97-1988,0)))))/1000</f>
        <v>3.715459365967366</v>
      </c>
      <c r="H39" s="4">
        <f>((VLOOKUP($A39,'Emissions data'!$A$74:$AB$106,H$23-1979,0))/((VLOOKUP($A39,'New Cronos Data - output2'!$A$13:$S$50,H$97-1988,0)+(VLOOKUP($A39,'New Cronos Data - output2'!$A$62:$S$99,H$97-1988,0)))))/1000</f>
        <v>3.530024022346369</v>
      </c>
      <c r="I39" s="4">
        <f>((VLOOKUP($A39,'Emissions data'!$A$74:$AB$106,I$23-1979,0))/((VLOOKUP($A39,'New Cronos Data - output2'!$A$13:$S$50,I$97-1988,0)+(VLOOKUP($A39,'New Cronos Data - output2'!$A$62:$S$99,I$97-1988,0)))))/1000</f>
        <v>3.65627741314554</v>
      </c>
      <c r="J39" s="4">
        <f>((VLOOKUP($A39,'Emissions data'!$A$74:$AB$106,J$23-1979,0))/((VLOOKUP($A39,'New Cronos Data - output2'!$A$13:$S$50,J$97-1988,0)+(VLOOKUP($A39,'New Cronos Data - output2'!$A$62:$S$99,J$97-1988,0)))))/1000</f>
        <v>3.468077901126408</v>
      </c>
      <c r="K39" s="4">
        <f>((VLOOKUP($A39,'Emissions data'!$A$74:$AB$106,K$23-1979,0))/((VLOOKUP($A39,'New Cronos Data - output2'!$A$13:$S$50,K$97-1988,0)+(VLOOKUP($A39,'New Cronos Data - output2'!$A$62:$S$99,K$97-1988,0)))))/1000</f>
        <v>3.8102465249065998</v>
      </c>
      <c r="L39" s="4">
        <f>((VLOOKUP($A39,'Emissions data'!$A$74:$AB$106,L$23-1979,0))/((VLOOKUP($A39,'New Cronos Data - output2'!$A$13:$S$50,L$97-1988,0)+(VLOOKUP($A39,'New Cronos Data - output2'!$A$62:$S$99,L$97-1988,0)))))/1000</f>
        <v>3.6623655586107087</v>
      </c>
      <c r="M39" s="4">
        <f>((VLOOKUP($A39,'Emissions data'!$A$74:$AB$106,M$23-1979,0))/((VLOOKUP($A39,'New Cronos Data - output2'!$A$13:$S$50,M$97-1988,0)+(VLOOKUP($A39,'New Cronos Data - output2'!$A$62:$S$99,M$97-1988,0)))))/1000</f>
        <v>3.2703457635024553</v>
      </c>
      <c r="N39" s="4">
        <f>((VLOOKUP($A39,'Emissions data'!$A$74:$AB$106,N$23-1979,0))/((VLOOKUP($A39,'New Cronos Data - output2'!$A$13:$S$50,N$97-1988,0)+(VLOOKUP($A39,'New Cronos Data - output2'!$A$62:$S$99,N$97-1988,0)))))/1000</f>
        <v>3.305601241050119</v>
      </c>
      <c r="O39" s="4">
        <f>((VLOOKUP($A39,'Emissions data'!$A$74:$AB$106,O$23-1979,0))/((VLOOKUP($A39,'New Cronos Data - output2'!$A$13:$S$50,O$97-1988,0)+(VLOOKUP($A39,'New Cronos Data - output2'!$A$62:$S$99,O$97-1988,0)))))/1000</f>
        <v>3.122153113654302</v>
      </c>
      <c r="P39" s="4">
        <f>((VLOOKUP($A39,'Emissions data'!$A$74:$AB$106,P$23-1979,0))/((VLOOKUP($A39,'New Cronos Data - output2'!$A$13:$S$50,P$97-1988,0)+(VLOOKUP($A39,'New Cronos Data - output2'!$A$62:$S$99,P$97-1988,0)))))/1000</f>
        <v>2.9681609499615087</v>
      </c>
      <c r="Q39" s="4">
        <f>((VLOOKUP($A39,'Emissions data'!$A$74:$AB$106,Q$23-1979,0))/((VLOOKUP($A39,'New Cronos Data - output2'!$A$13:$S$50,Q$97-1988,0)+(VLOOKUP($A39,'New Cronos Data - output2'!$A$62:$S$99,Q$97-1988,0)))))/1000</f>
        <v>2.9960610912667187</v>
      </c>
      <c r="R39" s="4">
        <f>((VLOOKUP($A39,'Emissions data'!$A$74:$AB$106,R$23-1979,0))/((VLOOKUP($A39,'New Cronos Data - output2'!$A$13:$S$50,R$97-1988,0)+(VLOOKUP($A39,'New Cronos Data - output2'!$A$62:$S$99,R$97-1988,0)))))/1000</f>
        <v>3.0323296202143952</v>
      </c>
      <c r="S39" s="4">
        <f>((VLOOKUP($A39,'Emissions data'!$A$74:$AB$106,S$23-1979,0))/((VLOOKUP($A39,'New Cronos Data - output2'!$A$13:$S$50,S$97-1988,0)+(VLOOKUP($A39,'New Cronos Data - output2'!$A$62:$S$99,S$97-1988,0)))))/1000</f>
        <v>2.8776312343511448</v>
      </c>
      <c r="T39" s="4">
        <f>((VLOOKUP($A39,'Emissions data'!$A$74:$AB$106,T$23-1979,0))/((VLOOKUP($A39,'New Cronos Data - output2'!$A$13:$S$50,T$97-1988,0)+(VLOOKUP($A39,'New Cronos Data - output2'!$A$62:$S$99,T$97-1988,0)))))/1000</f>
        <v>2.7712136605960263</v>
      </c>
      <c r="U39" s="70">
        <f t="shared" si="3"/>
        <v>-0.2684753378142747</v>
      </c>
      <c r="V39" s="6"/>
    </row>
    <row r="40" spans="1:22" s="2" customFormat="1" ht="12.75">
      <c r="A40" s="33" t="s">
        <v>45</v>
      </c>
      <c r="B40" s="10" t="s">
        <v>113</v>
      </c>
      <c r="C40" s="4">
        <f>((VLOOKUP($A40,'Emissions data'!$A$74:$AB$106,C$23-1979,0))/((VLOOKUP($A40,'New Cronos Data - output2'!$A$13:$S$50,C$97-1988,0)+(VLOOKUP($A40,'New Cronos Data - output2'!$A$62:$S$99,C$97-1988,0)))))/1000</f>
        <v>10.95545313093819</v>
      </c>
      <c r="D40" s="4">
        <f>((VLOOKUP($A40,'Emissions data'!$A$74:$AB$106,D$23-1979,0))/((VLOOKUP($A40,'New Cronos Data - output2'!$A$13:$S$50,D$97-1988,0)+(VLOOKUP($A40,'New Cronos Data - output2'!$A$62:$S$99,D$97-1988,0)))))/1000</f>
        <v>10.951877330638368</v>
      </c>
      <c r="E40" s="4">
        <f>((VLOOKUP($A40,'Emissions data'!$A$74:$AB$106,E$23-1979,0))/((VLOOKUP($A40,'New Cronos Data - output2'!$A$13:$S$50,E$97-1988,0)+(VLOOKUP($A40,'New Cronos Data - output2'!$A$62:$S$99,E$97-1988,0)))))/1000</f>
        <v>10.786243954525188</v>
      </c>
      <c r="F40" s="4">
        <f>((VLOOKUP($A40,'Emissions data'!$A$74:$AB$106,F$23-1979,0))/((VLOOKUP($A40,'New Cronos Data - output2'!$A$13:$S$50,F$97-1988,0)+(VLOOKUP($A40,'New Cronos Data - output2'!$A$62:$S$99,F$97-1988,0)))))/1000</f>
        <v>11.013767715392222</v>
      </c>
      <c r="G40" s="4">
        <f>((VLOOKUP($A40,'Emissions data'!$A$74:$AB$106,G$23-1979,0))/((VLOOKUP($A40,'New Cronos Data - output2'!$A$13:$S$50,G$97-1988,0)+(VLOOKUP($A40,'New Cronos Data - output2'!$A$62:$S$99,G$97-1988,0)))))/1000</f>
        <v>11.041716882609425</v>
      </c>
      <c r="H40" s="4">
        <f>((VLOOKUP($A40,'Emissions data'!$A$74:$AB$106,H$23-1979,0))/((VLOOKUP($A40,'New Cronos Data - output2'!$A$13:$S$50,H$97-1988,0)+(VLOOKUP($A40,'New Cronos Data - output2'!$A$62:$S$99,H$97-1988,0)))))/1000</f>
        <v>10.755703704954955</v>
      </c>
      <c r="I40" s="4">
        <f>((VLOOKUP($A40,'Emissions data'!$A$74:$AB$106,I$23-1979,0))/((VLOOKUP($A40,'New Cronos Data - output2'!$A$13:$S$50,I$97-1988,0)+(VLOOKUP($A40,'New Cronos Data - output2'!$A$62:$S$99,I$97-1988,0)))))/1000</f>
        <v>10.718861119715744</v>
      </c>
      <c r="J40" s="4">
        <f>((VLOOKUP($A40,'Emissions data'!$A$74:$AB$106,J$23-1979,0))/((VLOOKUP($A40,'New Cronos Data - output2'!$A$13:$S$50,J$97-1988,0)+(VLOOKUP($A40,'New Cronos Data - output2'!$A$62:$S$99,J$97-1988,0)))))/1000</f>
        <v>10.370922365630982</v>
      </c>
      <c r="K40" s="4">
        <f>((VLOOKUP($A40,'Emissions data'!$A$74:$AB$106,K$23-1979,0))/((VLOOKUP($A40,'New Cronos Data - output2'!$A$13:$S$50,K$97-1988,0)+(VLOOKUP($A40,'New Cronos Data - output2'!$A$62:$S$99,K$97-1988,0)))))/1000</f>
        <v>10.648955331648285</v>
      </c>
      <c r="L40" s="4">
        <f>((VLOOKUP($A40,'Emissions data'!$A$74:$AB$106,L$23-1979,0))/((VLOOKUP($A40,'New Cronos Data - output2'!$A$13:$S$50,L$97-1988,0)+(VLOOKUP($A40,'New Cronos Data - output2'!$A$62:$S$99,L$97-1988,0)))))/1000</f>
        <v>10.746035352630255</v>
      </c>
      <c r="M40" s="4">
        <f>((VLOOKUP($A40,'Emissions data'!$A$74:$AB$106,M$23-1979,0))/((VLOOKUP($A40,'New Cronos Data - output2'!$A$13:$S$50,M$97-1988,0)+(VLOOKUP($A40,'New Cronos Data - output2'!$A$62:$S$99,M$97-1988,0)))))/1000</f>
        <v>10.619382122545542</v>
      </c>
      <c r="N40" s="4">
        <f>((VLOOKUP($A40,'Emissions data'!$A$74:$AB$106,N$23-1979,0))/((VLOOKUP($A40,'New Cronos Data - output2'!$A$13:$S$50,N$97-1988,0)+(VLOOKUP($A40,'New Cronos Data - output2'!$A$62:$S$99,N$97-1988,0)))))/1000</f>
        <v>10.56094663106431</v>
      </c>
      <c r="O40" s="4">
        <f>((VLOOKUP($A40,'Emissions data'!$A$74:$AB$106,O$23-1979,0))/((VLOOKUP($A40,'New Cronos Data - output2'!$A$13:$S$50,O$97-1988,0)+(VLOOKUP($A40,'New Cronos Data - output2'!$A$62:$S$99,O$97-1988,0)))))/1000</f>
        <v>10.09055101860035</v>
      </c>
      <c r="P40" s="4">
        <f>((VLOOKUP($A40,'Emissions data'!$A$74:$AB$106,P$23-1979,0))/((VLOOKUP($A40,'New Cronos Data - output2'!$A$13:$S$50,P$97-1988,0)+(VLOOKUP($A40,'New Cronos Data - output2'!$A$62:$S$99,P$97-1988,0)))))/1000</f>
        <v>9.701978680975714</v>
      </c>
      <c r="Q40" s="4">
        <f>((VLOOKUP($A40,'Emissions data'!$A$74:$AB$106,Q$23-1979,0))/((VLOOKUP($A40,'New Cronos Data - output2'!$A$13:$S$50,Q$97-1988,0)+(VLOOKUP($A40,'New Cronos Data - output2'!$A$62:$S$99,Q$97-1988,0)))))/1000</f>
        <v>9.061933223353948</v>
      </c>
      <c r="R40" s="4">
        <f>((VLOOKUP($A40,'Emissions data'!$A$74:$AB$106,R$23-1979,0))/((VLOOKUP($A40,'New Cronos Data - output2'!$A$13:$S$50,R$97-1988,0)+(VLOOKUP($A40,'New Cronos Data - output2'!$A$62:$S$99,R$97-1988,0)))))/1000</f>
        <v>8.376248908205207</v>
      </c>
      <c r="S40" s="4">
        <f>((VLOOKUP($A40,'Emissions data'!$A$74:$AB$106,S$23-1979,0))/((VLOOKUP($A40,'New Cronos Data - output2'!$A$13:$S$50,S$97-1988,0)+(VLOOKUP($A40,'New Cronos Data - output2'!$A$62:$S$99,S$97-1988,0)))))/1000</f>
        <v>7.768680377556492</v>
      </c>
      <c r="T40" s="4">
        <f>((VLOOKUP($A40,'Emissions data'!$A$74:$AB$106,T$23-1979,0))/((VLOOKUP($A40,'New Cronos Data - output2'!$A$13:$S$50,T$97-1988,0)+(VLOOKUP($A40,'New Cronos Data - output2'!$A$62:$S$99,T$97-1988,0)))))/1000</f>
        <v>7.993813955625047</v>
      </c>
      <c r="U40" s="70">
        <f t="shared" si="3"/>
        <v>-0.2703347036326117</v>
      </c>
      <c r="V40" s="6"/>
    </row>
    <row r="41" spans="1:22" s="2" customFormat="1" ht="12.75">
      <c r="A41" s="33" t="s">
        <v>43</v>
      </c>
      <c r="B41" s="10" t="s">
        <v>117</v>
      </c>
      <c r="C41" s="4">
        <f>((VLOOKUP($A41,'Emissions data'!$A$74:$AB$106,C$23-1979,0))/((VLOOKUP($A41,'New Cronos Data - output2'!$A$13:$S$50,C$97-1988,0)+(VLOOKUP($A41,'New Cronos Data - output2'!$A$62:$S$99,C$97-1988,0)))))/1000</f>
        <v>9.490828970331588</v>
      </c>
      <c r="D41" s="4">
        <f>((VLOOKUP($A41,'Emissions data'!$A$74:$AB$106,D$23-1979,0))/((VLOOKUP($A41,'New Cronos Data - output2'!$A$13:$S$50,D$97-1988,0)+(VLOOKUP($A41,'New Cronos Data - output2'!$A$62:$S$99,D$97-1988,0)))))/1000</f>
        <v>9.444563591022444</v>
      </c>
      <c r="E41" s="4">
        <f>((VLOOKUP($A41,'Emissions data'!$A$74:$AB$106,E$23-1979,0))/((VLOOKUP($A41,'New Cronos Data - output2'!$A$13:$S$50,E$97-1988,0)+(VLOOKUP($A41,'New Cronos Data - output2'!$A$62:$S$99,E$97-1988,0)))))/1000</f>
        <v>9.477643814026793</v>
      </c>
      <c r="F41" s="4">
        <f>((VLOOKUP($A41,'Emissions data'!$A$74:$AB$106,F$23-1979,0))/((VLOOKUP($A41,'New Cronos Data - output2'!$A$13:$S$50,F$97-1988,0)+(VLOOKUP($A41,'New Cronos Data - output2'!$A$62:$S$99,F$97-1988,0)))))/1000</f>
        <v>9.245986185725249</v>
      </c>
      <c r="G41" s="4">
        <f>((VLOOKUP($A41,'Emissions data'!$A$74:$AB$106,G$23-1979,0))/((VLOOKUP($A41,'New Cronos Data - output2'!$A$13:$S$50,G$97-1988,0)+(VLOOKUP($A41,'New Cronos Data - output2'!$A$62:$S$99,G$97-1988,0)))))/1000</f>
        <v>9.18218262806236</v>
      </c>
      <c r="H41" s="4">
        <f>((VLOOKUP($A41,'Emissions data'!$A$74:$AB$106,H$23-1979,0))/((VLOOKUP($A41,'New Cronos Data - output2'!$A$13:$S$50,H$97-1988,0)+(VLOOKUP($A41,'New Cronos Data - output2'!$A$62:$S$99,H$97-1988,0)))))/1000</f>
        <v>9.12038504542278</v>
      </c>
      <c r="I41" s="4">
        <f>((VLOOKUP($A41,'Emissions data'!$A$74:$AB$106,I$23-1979,0))/((VLOOKUP($A41,'New Cronos Data - output2'!$A$13:$S$50,I$97-1988,0)+(VLOOKUP($A41,'New Cronos Data - output2'!$A$62:$S$99,I$97-1988,0)))))/1000</f>
        <v>8.92724383916991</v>
      </c>
      <c r="J41" s="4">
        <f>((VLOOKUP($A41,'Emissions data'!$A$74:$AB$106,J$23-1979,0))/((VLOOKUP($A41,'New Cronos Data - output2'!$A$13:$S$50,J$97-1988,0)+(VLOOKUP($A41,'New Cronos Data - output2'!$A$62:$S$99,J$97-1988,0)))))/1000</f>
        <v>8.97457320872274</v>
      </c>
      <c r="K41" s="4">
        <f>((VLOOKUP($A41,'Emissions data'!$A$74:$AB$106,K$23-1979,0))/((VLOOKUP($A41,'New Cronos Data - output2'!$A$13:$S$50,K$97-1988,0)+(VLOOKUP($A41,'New Cronos Data - output2'!$A$62:$S$99,K$97-1988,0)))))/1000</f>
        <v>8.830989208633094</v>
      </c>
      <c r="L41" s="4">
        <f>((VLOOKUP($A41,'Emissions data'!$A$74:$AB$106,L$23-1979,0))/((VLOOKUP($A41,'New Cronos Data - output2'!$A$13:$S$50,L$97-1988,0)+(VLOOKUP($A41,'New Cronos Data - output2'!$A$62:$S$99,L$97-1988,0)))))/1000</f>
        <v>8.796797945205478</v>
      </c>
      <c r="M41" s="4">
        <f>((VLOOKUP($A41,'Emissions data'!$A$74:$AB$106,M$23-1979,0))/((VLOOKUP($A41,'New Cronos Data - output2'!$A$13:$S$50,M$97-1988,0)+(VLOOKUP($A41,'New Cronos Data - output2'!$A$62:$S$99,M$97-1988,0)))))/1000</f>
        <v>8.272072333685323</v>
      </c>
      <c r="N41" s="4">
        <f>((VLOOKUP($A41,'Emissions data'!$A$74:$AB$106,N$23-1979,0))/((VLOOKUP($A41,'New Cronos Data - output2'!$A$13:$S$50,N$97-1988,0)+(VLOOKUP($A41,'New Cronos Data - output2'!$A$62:$S$99,N$97-1988,0)))))/1000</f>
        <v>8.442063316582916</v>
      </c>
      <c r="O41" s="4">
        <f>((VLOOKUP($A41,'Emissions data'!$A$74:$AB$106,O$23-1979,0))/((VLOOKUP($A41,'New Cronos Data - output2'!$A$13:$S$50,O$97-1988,0)+(VLOOKUP($A41,'New Cronos Data - output2'!$A$62:$S$99,O$97-1988,0)))))/1000</f>
        <v>8.027615618661258</v>
      </c>
      <c r="P41" s="4">
        <f>((VLOOKUP($A41,'Emissions data'!$A$74:$AB$106,P$23-1979,0))/((VLOOKUP($A41,'New Cronos Data - output2'!$A$13:$S$50,P$97-1988,0)+(VLOOKUP($A41,'New Cronos Data - output2'!$A$62:$S$99,P$97-1988,0)))))/1000</f>
        <v>7.580827897641746</v>
      </c>
      <c r="Q41" s="4">
        <f>((VLOOKUP($A41,'Emissions data'!$A$74:$AB$106,Q$23-1979,0))/((VLOOKUP($A41,'New Cronos Data - output2'!$A$13:$S$50,Q$97-1988,0)+(VLOOKUP($A41,'New Cronos Data - output2'!$A$62:$S$99,Q$97-1988,0)))))/1000</f>
        <v>7.364728635682159</v>
      </c>
      <c r="R41" s="4">
        <f>((VLOOKUP($A41,'Emissions data'!$A$74:$AB$106,R$23-1979,0))/((VLOOKUP($A41,'New Cronos Data - output2'!$A$13:$S$50,R$97-1988,0)+(VLOOKUP($A41,'New Cronos Data - output2'!$A$62:$S$99,R$97-1988,0)))))/1000</f>
        <v>7.7702503891170425</v>
      </c>
      <c r="S41" s="4">
        <f>((VLOOKUP($A41,'Emissions data'!$A$74:$AB$106,S$23-1979,0))/((VLOOKUP($A41,'New Cronos Data - output2'!$A$13:$S$50,S$97-1988,0)+(VLOOKUP($A41,'New Cronos Data - output2'!$A$62:$S$99,S$97-1988,0)))))/1000</f>
        <v>7.230694859508279</v>
      </c>
      <c r="T41" s="4">
        <f>((VLOOKUP($A41,'Emissions data'!$A$74:$AB$106,T$23-1979,0))/((VLOOKUP($A41,'New Cronos Data - output2'!$A$13:$S$50,T$97-1988,0)+(VLOOKUP($A41,'New Cronos Data - output2'!$A$62:$S$99,T$97-1988,0)))))/1000</f>
        <v>6.917980760178748</v>
      </c>
      <c r="U41" s="70">
        <f t="shared" si="3"/>
        <v>-0.2710878278594615</v>
      </c>
      <c r="V41" s="6"/>
    </row>
    <row r="42" spans="1:22" s="2" customFormat="1" ht="12.75">
      <c r="A42" s="33" t="s">
        <v>53</v>
      </c>
      <c r="B42" s="11" t="s">
        <v>109</v>
      </c>
      <c r="C42" s="4">
        <f>((VLOOKUP($A42,'Emissions data'!$A$74:$AB$106,C$23-1979,0))/((VLOOKUP($A42,'New Cronos Data - output2'!$A$13:$S$50,C$97-1988,0)+(VLOOKUP($A42,'New Cronos Data - output2'!$A$62:$S$99,C$97-1988,0)))))/1000</f>
        <v>14.205824210526316</v>
      </c>
      <c r="D42" s="4">
        <f>((VLOOKUP($A42,'Emissions data'!$A$74:$AB$106,D$23-1979,0))/((VLOOKUP($A42,'New Cronos Data - output2'!$A$13:$S$50,D$97-1988,0)+(VLOOKUP($A42,'New Cronos Data - output2'!$A$62:$S$99,D$97-1988,0)))))/1000</f>
        <v>12.222704918032786</v>
      </c>
      <c r="E42" s="4">
        <f>((VLOOKUP($A42,'Emissions data'!$A$74:$AB$106,E$23-1979,0))/((VLOOKUP($A42,'New Cronos Data - output2'!$A$13:$S$50,E$97-1988,0)+(VLOOKUP($A42,'New Cronos Data - output2'!$A$62:$S$99,E$97-1988,0)))))/1000</f>
        <v>12.303125</v>
      </c>
      <c r="F42" s="4">
        <f>((VLOOKUP($A42,'Emissions data'!$A$74:$AB$106,F$23-1979,0))/((VLOOKUP($A42,'New Cronos Data - output2'!$A$13:$S$50,F$97-1988,0)+(VLOOKUP($A42,'New Cronos Data - output2'!$A$62:$S$99,F$97-1988,0)))))/1000</f>
        <v>12.493023255813954</v>
      </c>
      <c r="G42" s="4">
        <f>((VLOOKUP($A42,'Emissions data'!$A$74:$AB$106,G$23-1979,0))/((VLOOKUP($A42,'New Cronos Data - output2'!$A$13:$S$50,G$97-1988,0)+(VLOOKUP($A42,'New Cronos Data - output2'!$A$62:$S$99,G$97-1988,0)))))/1000</f>
        <v>12.975413533834585</v>
      </c>
      <c r="H42" s="4">
        <f>((VLOOKUP($A42,'Emissions data'!$A$74:$AB$106,H$23-1979,0))/((VLOOKUP($A42,'New Cronos Data - output2'!$A$13:$S$50,H$97-1988,0)+(VLOOKUP($A42,'New Cronos Data - output2'!$A$62:$S$99,H$97-1988,0)))))/1000</f>
        <v>12.002214285714286</v>
      </c>
      <c r="I42" s="4">
        <f>((VLOOKUP($A42,'Emissions data'!$A$74:$AB$106,I$23-1979,0))/((VLOOKUP($A42,'New Cronos Data - output2'!$A$13:$S$50,I$97-1988,0)+(VLOOKUP($A42,'New Cronos Data - output2'!$A$62:$S$99,I$97-1988,0)))))/1000</f>
        <v>11.96111888111888</v>
      </c>
      <c r="J42" s="4">
        <f>((VLOOKUP($A42,'Emissions data'!$A$74:$AB$106,J$23-1979,0))/((VLOOKUP($A42,'New Cronos Data - output2'!$A$13:$S$50,J$97-1988,0)+(VLOOKUP($A42,'New Cronos Data - output2'!$A$62:$S$99,J$97-1988,0)))))/1000</f>
        <v>11.816896551724138</v>
      </c>
      <c r="K42" s="4">
        <f>((VLOOKUP($A42,'Emissions data'!$A$74:$AB$106,K$23-1979,0))/((VLOOKUP($A42,'New Cronos Data - output2'!$A$13:$S$50,K$97-1988,0)+(VLOOKUP($A42,'New Cronos Data - output2'!$A$62:$S$99,K$97-1988,0)))))/1000</f>
        <v>11.727646621621622</v>
      </c>
      <c r="L42" s="4">
        <f>((VLOOKUP($A42,'Emissions data'!$A$74:$AB$106,L$23-1979,0))/((VLOOKUP($A42,'New Cronos Data - output2'!$A$13:$S$50,L$97-1988,0)+(VLOOKUP($A42,'New Cronos Data - output2'!$A$62:$S$99,L$97-1988,0)))))/1000</f>
        <v>11.703246688311689</v>
      </c>
      <c r="M42" s="4">
        <f>((VLOOKUP($A42,'Emissions data'!$A$74:$AB$106,M$23-1979,0))/((VLOOKUP($A42,'New Cronos Data - output2'!$A$13:$S$50,M$97-1988,0)+(VLOOKUP($A42,'New Cronos Data - output2'!$A$62:$S$99,M$97-1988,0)))))/1000</f>
        <v>10.090648484848485</v>
      </c>
      <c r="N42" s="4">
        <f>((VLOOKUP($A42,'Emissions data'!$A$74:$AB$106,N$23-1979,0))/((VLOOKUP($A42,'New Cronos Data - output2'!$A$13:$S$50,N$97-1988,0)+(VLOOKUP($A42,'New Cronos Data - output2'!$A$62:$S$99,N$97-1988,0)))))/1000</f>
        <v>10.676347305389221</v>
      </c>
      <c r="O42" s="4">
        <f>((VLOOKUP($A42,'Emissions data'!$A$74:$AB$106,O$23-1979,0))/((VLOOKUP($A42,'New Cronos Data - output2'!$A$13:$S$50,O$97-1988,0)+(VLOOKUP($A42,'New Cronos Data - output2'!$A$62:$S$99,O$97-1988,0)))))/1000</f>
        <v>10.223806818181817</v>
      </c>
      <c r="P42" s="4">
        <f>((VLOOKUP($A42,'Emissions data'!$A$74:$AB$106,P$23-1979,0))/((VLOOKUP($A42,'New Cronos Data - output2'!$A$13:$S$50,P$97-1988,0)+(VLOOKUP($A42,'New Cronos Data - output2'!$A$62:$S$99,P$97-1988,0)))))/1000</f>
        <v>10.27625</v>
      </c>
      <c r="Q42" s="4">
        <f>((VLOOKUP($A42,'Emissions data'!$A$74:$AB$106,Q$23-1979,0))/((VLOOKUP($A42,'New Cronos Data - output2'!$A$13:$S$50,Q$97-1988,0)+(VLOOKUP($A42,'New Cronos Data - output2'!$A$62:$S$99,Q$97-1988,0)))))/1000</f>
        <v>10.07282722513089</v>
      </c>
      <c r="R42" s="4">
        <f>((VLOOKUP($A42,'Emissions data'!$A$74:$AB$106,R$23-1979,0))/((VLOOKUP($A42,'New Cronos Data - output2'!$A$13:$S$50,R$97-1988,0)+(VLOOKUP($A42,'New Cronos Data - output2'!$A$62:$S$99,R$97-1988,0)))))/1000</f>
        <v>10.162007186528497</v>
      </c>
      <c r="S42" s="4">
        <f>((VLOOKUP($A42,'Emissions data'!$A$74:$AB$106,S$23-1979,0))/((VLOOKUP($A42,'New Cronos Data - output2'!$A$13:$S$50,S$97-1988,0)+(VLOOKUP($A42,'New Cronos Data - output2'!$A$62:$S$99,S$97-1988,0)))))/1000</f>
        <v>10.028934010152286</v>
      </c>
      <c r="T42" s="4">
        <f>((VLOOKUP($A42,'Emissions data'!$A$74:$AB$106,T$23-1979,0))/((VLOOKUP($A42,'New Cronos Data - output2'!$A$13:$S$50,T$97-1988,0)+(VLOOKUP($A42,'New Cronos Data - output2'!$A$62:$S$99,T$97-1988,0)))))/1000</f>
        <v>10.239035532994924</v>
      </c>
      <c r="U42" s="70">
        <f t="shared" si="3"/>
        <v>-0.2792367847683246</v>
      </c>
      <c r="V42" s="6"/>
    </row>
    <row r="43" spans="1:22" s="2" customFormat="1" ht="12.75">
      <c r="A43" s="33" t="s">
        <v>54</v>
      </c>
      <c r="B43" s="10" t="s">
        <v>121</v>
      </c>
      <c r="C43" s="4">
        <f>((VLOOKUP($A43,'Emissions data'!$A$74:$AB$106,C$23-1979,0))/((VLOOKUP($A43,'New Cronos Data - output2'!$A$13:$S$50,C$97-1988,0)+(VLOOKUP($A43,'New Cronos Data - output2'!$A$62:$S$99,C$97-1988,0)))))/1000</f>
        <v>7.6073303119283535</v>
      </c>
      <c r="D43" s="4">
        <f>((VLOOKUP($A43,'Emissions data'!$A$74:$AB$106,D$23-1979,0))/((VLOOKUP($A43,'New Cronos Data - output2'!$A$13:$S$50,D$97-1988,0)+(VLOOKUP($A43,'New Cronos Data - output2'!$A$62:$S$99,D$97-1988,0)))))/1000</f>
        <v>7.348664626158037</v>
      </c>
      <c r="E43" s="4">
        <f>((VLOOKUP($A43,'Emissions data'!$A$74:$AB$106,E$23-1979,0))/((VLOOKUP($A43,'New Cronos Data - output2'!$A$13:$S$50,E$97-1988,0)+(VLOOKUP($A43,'New Cronos Data - output2'!$A$62:$S$99,E$97-1988,0)))))/1000</f>
        <v>7.153204188787985</v>
      </c>
      <c r="F43" s="4">
        <f>((VLOOKUP($A43,'Emissions data'!$A$74:$AB$106,F$23-1979,0))/((VLOOKUP($A43,'New Cronos Data - output2'!$A$13:$S$50,F$97-1988,0)+(VLOOKUP($A43,'New Cronos Data - output2'!$A$62:$S$99,F$97-1988,0)))))/1000</f>
        <v>7.469992836871904</v>
      </c>
      <c r="G43" s="4">
        <f>((VLOOKUP($A43,'Emissions data'!$A$74:$AB$106,G$23-1979,0))/((VLOOKUP($A43,'New Cronos Data - output2'!$A$13:$S$50,G$97-1988,0)+(VLOOKUP($A43,'New Cronos Data - output2'!$A$62:$S$99,G$97-1988,0)))))/1000</f>
        <v>6.744362198392618</v>
      </c>
      <c r="H43" s="4">
        <f>((VLOOKUP($A43,'Emissions data'!$A$74:$AB$106,H$23-1979,0))/((VLOOKUP($A43,'New Cronos Data - output2'!$A$13:$S$50,H$97-1988,0)+(VLOOKUP($A43,'New Cronos Data - output2'!$A$62:$S$99,H$97-1988,0)))))/1000</f>
        <v>6.583042057411701</v>
      </c>
      <c r="I43" s="4">
        <f>((VLOOKUP($A43,'Emissions data'!$A$74:$AB$106,I$23-1979,0))/((VLOOKUP($A43,'New Cronos Data - output2'!$A$13:$S$50,I$97-1988,0)+(VLOOKUP($A43,'New Cronos Data - output2'!$A$62:$S$99,I$97-1988,0)))))/1000</f>
        <v>6.137281804627892</v>
      </c>
      <c r="J43" s="4">
        <f>((VLOOKUP($A43,'Emissions data'!$A$74:$AB$106,J$23-1979,0))/((VLOOKUP($A43,'New Cronos Data - output2'!$A$13:$S$50,J$97-1988,0)+(VLOOKUP($A43,'New Cronos Data - output2'!$A$62:$S$99,J$97-1988,0)))))/1000</f>
        <v>5.993074141512849</v>
      </c>
      <c r="K43" s="4">
        <f>((VLOOKUP($A43,'Emissions data'!$A$74:$AB$106,K$23-1979,0))/((VLOOKUP($A43,'New Cronos Data - output2'!$A$13:$S$50,K$97-1988,0)+(VLOOKUP($A43,'New Cronos Data - output2'!$A$62:$S$99,K$97-1988,0)))))/1000</f>
        <v>5.878174701908789</v>
      </c>
      <c r="L43" s="4">
        <f>((VLOOKUP($A43,'Emissions data'!$A$74:$AB$106,L$23-1979,0))/((VLOOKUP($A43,'New Cronos Data - output2'!$A$13:$S$50,L$97-1988,0)+(VLOOKUP($A43,'New Cronos Data - output2'!$A$62:$S$99,L$97-1988,0)))))/1000</f>
        <v>5.633303028591353</v>
      </c>
      <c r="M43" s="4">
        <f>((VLOOKUP($A43,'Emissions data'!$A$74:$AB$106,M$23-1979,0))/((VLOOKUP($A43,'New Cronos Data - output2'!$A$13:$S$50,M$97-1988,0)+(VLOOKUP($A43,'New Cronos Data - output2'!$A$62:$S$99,M$97-1988,0)))))/1000</f>
        <v>5.584750216775355</v>
      </c>
      <c r="N43" s="4">
        <f>((VLOOKUP($A43,'Emissions data'!$A$74:$AB$106,N$23-1979,0))/((VLOOKUP($A43,'New Cronos Data - output2'!$A$13:$S$50,N$97-1988,0)+(VLOOKUP($A43,'New Cronos Data - output2'!$A$62:$S$99,N$97-1988,0)))))/1000</f>
        <v>5.758029870981708</v>
      </c>
      <c r="O43" s="4">
        <f>((VLOOKUP($A43,'Emissions data'!$A$74:$AB$106,O$23-1979,0))/((VLOOKUP($A43,'New Cronos Data - output2'!$A$13:$S$50,O$97-1988,0)+(VLOOKUP($A43,'New Cronos Data - output2'!$A$62:$S$99,O$97-1988,0)))))/1000</f>
        <v>5.786485884869121</v>
      </c>
      <c r="P43" s="4">
        <f>((VLOOKUP($A43,'Emissions data'!$A$74:$AB$106,P$23-1979,0))/((VLOOKUP($A43,'New Cronos Data - output2'!$A$13:$S$50,P$97-1988,0)+(VLOOKUP($A43,'New Cronos Data - output2'!$A$62:$S$99,P$97-1988,0)))))/1000</f>
        <v>5.885878563465843</v>
      </c>
      <c r="Q43" s="4">
        <f>((VLOOKUP($A43,'Emissions data'!$A$74:$AB$106,Q$23-1979,0))/((VLOOKUP($A43,'New Cronos Data - output2'!$A$13:$S$50,Q$97-1988,0)+(VLOOKUP($A43,'New Cronos Data - output2'!$A$62:$S$99,Q$97-1988,0)))))/1000</f>
        <v>5.679040098687507</v>
      </c>
      <c r="R43" s="4">
        <f>((VLOOKUP($A43,'Emissions data'!$A$74:$AB$106,R$23-1979,0))/((VLOOKUP($A43,'New Cronos Data - output2'!$A$13:$S$50,R$97-1988,0)+(VLOOKUP($A43,'New Cronos Data - output2'!$A$62:$S$99,R$97-1988,0)))))/1000</f>
        <v>5.224138521461099</v>
      </c>
      <c r="S43" s="4">
        <f>((VLOOKUP($A43,'Emissions data'!$A$74:$AB$106,S$23-1979,0))/((VLOOKUP($A43,'New Cronos Data - output2'!$A$13:$S$50,S$97-1988,0)+(VLOOKUP($A43,'New Cronos Data - output2'!$A$62:$S$99,S$97-1988,0)))))/1000</f>
        <v>5.233723036881369</v>
      </c>
      <c r="T43" s="4">
        <f>((VLOOKUP($A43,'Emissions data'!$A$74:$AB$106,T$23-1979,0))/((VLOOKUP($A43,'New Cronos Data - output2'!$A$13:$S$50,T$97-1988,0)+(VLOOKUP($A43,'New Cronos Data - output2'!$A$62:$S$99,T$97-1988,0)))))/1000</f>
        <v>5.437621633285153</v>
      </c>
      <c r="U43" s="70">
        <f t="shared" si="3"/>
        <v>-0.2852128919972201</v>
      </c>
      <c r="V43" s="6"/>
    </row>
    <row r="44" spans="1:22" s="2" customFormat="1" ht="12.75">
      <c r="A44" s="33" t="s">
        <v>65</v>
      </c>
      <c r="B44" s="10" t="s">
        <v>112</v>
      </c>
      <c r="C44" s="4">
        <f>((VLOOKUP($A44,'Emissions data'!$A$74:$AB$106,C$23-1979,0))/((VLOOKUP($A44,'New Cronos Data - output2'!$A$13:$S$50,C$97-1988,0)+(VLOOKUP($A44,'New Cronos Data - output2'!$A$62:$S$99,C$97-1988,0)))))/1000</f>
        <v>11.362101888347695</v>
      </c>
      <c r="D44" s="4">
        <f>((VLOOKUP($A44,'Emissions data'!$A$74:$AB$106,D$23-1979,0))/((VLOOKUP($A44,'New Cronos Data - output2'!$A$13:$S$50,D$97-1988,0)+(VLOOKUP($A44,'New Cronos Data - output2'!$A$62:$S$99,D$97-1988,0)))))/1000</f>
        <v>11.236803869727892</v>
      </c>
      <c r="E44" s="4">
        <f>((VLOOKUP($A44,'Emissions data'!$A$74:$AB$106,E$23-1979,0))/((VLOOKUP($A44,'New Cronos Data - output2'!$A$13:$S$50,E$97-1988,0)+(VLOOKUP($A44,'New Cronos Data - output2'!$A$62:$S$99,E$97-1988,0)))))/1000</f>
        <v>11.9103605409476</v>
      </c>
      <c r="F44" s="4">
        <f>((VLOOKUP($A44,'Emissions data'!$A$74:$AB$106,F$23-1979,0))/((VLOOKUP($A44,'New Cronos Data - output2'!$A$13:$S$50,F$97-1988,0)+(VLOOKUP($A44,'New Cronos Data - output2'!$A$62:$S$99,F$97-1988,0)))))/1000</f>
        <v>11.764770780456026</v>
      </c>
      <c r="G44" s="4">
        <f>((VLOOKUP($A44,'Emissions data'!$A$74:$AB$106,G$23-1979,0))/((VLOOKUP($A44,'New Cronos Data - output2'!$A$13:$S$50,G$97-1988,0)+(VLOOKUP($A44,'New Cronos Data - output2'!$A$62:$S$99,G$97-1988,0)))))/1000</f>
        <v>11.450459824433658</v>
      </c>
      <c r="H44" s="4">
        <f>((VLOOKUP($A44,'Emissions data'!$A$74:$AB$106,H$23-1979,0))/((VLOOKUP($A44,'New Cronos Data - output2'!$A$13:$S$50,H$97-1988,0)+(VLOOKUP($A44,'New Cronos Data - output2'!$A$62:$S$99,H$97-1988,0)))))/1000</f>
        <v>11.284541378901213</v>
      </c>
      <c r="I44" s="4">
        <f>((VLOOKUP($A44,'Emissions data'!$A$74:$AB$106,I$23-1979,0))/((VLOOKUP($A44,'New Cronos Data - output2'!$A$13:$S$50,I$97-1988,0)+(VLOOKUP($A44,'New Cronos Data - output2'!$A$62:$S$99,I$97-1988,0)))))/1000</f>
        <v>11.381373360529482</v>
      </c>
      <c r="J44" s="4">
        <f>((VLOOKUP($A44,'Emissions data'!$A$74:$AB$106,J$23-1979,0))/((VLOOKUP($A44,'New Cronos Data - output2'!$A$13:$S$50,J$97-1988,0)+(VLOOKUP($A44,'New Cronos Data - output2'!$A$62:$S$99,J$97-1988,0)))))/1000</f>
        <v>11.107973522954927</v>
      </c>
      <c r="K44" s="4">
        <f>((VLOOKUP($A44,'Emissions data'!$A$74:$AB$106,K$23-1979,0))/((VLOOKUP($A44,'New Cronos Data - output2'!$A$13:$S$50,K$97-1988,0)+(VLOOKUP($A44,'New Cronos Data - output2'!$A$62:$S$99,K$97-1988,0)))))/1000</f>
        <v>11.669066531602931</v>
      </c>
      <c r="L44" s="4">
        <f>((VLOOKUP($A44,'Emissions data'!$A$74:$AB$106,L$23-1979,0))/((VLOOKUP($A44,'New Cronos Data - output2'!$A$13:$S$50,L$97-1988,0)+(VLOOKUP($A44,'New Cronos Data - output2'!$A$62:$S$99,L$97-1988,0)))))/1000</f>
        <v>10.8402659727914</v>
      </c>
      <c r="M44" s="4">
        <f>((VLOOKUP($A44,'Emissions data'!$A$74:$AB$106,M$23-1979,0))/((VLOOKUP($A44,'New Cronos Data - output2'!$A$13:$S$50,M$97-1988,0)+(VLOOKUP($A44,'New Cronos Data - output2'!$A$62:$S$99,M$97-1988,0)))))/1000</f>
        <v>10.729182911147493</v>
      </c>
      <c r="N44" s="4">
        <f>((VLOOKUP($A44,'Emissions data'!$A$74:$AB$106,N$23-1979,0))/((VLOOKUP($A44,'New Cronos Data - output2'!$A$13:$S$50,N$97-1988,0)+(VLOOKUP($A44,'New Cronos Data - output2'!$A$62:$S$99,N$97-1988,0)))))/1000</f>
        <v>10.712390639016675</v>
      </c>
      <c r="O44" s="4">
        <f>((VLOOKUP($A44,'Emissions data'!$A$74:$AB$106,O$23-1979,0))/((VLOOKUP($A44,'New Cronos Data - output2'!$A$13:$S$50,O$97-1988,0)+(VLOOKUP($A44,'New Cronos Data - output2'!$A$62:$S$99,O$97-1988,0)))))/1000</f>
        <v>10.598293558755584</v>
      </c>
      <c r="P44" s="4">
        <f>((VLOOKUP($A44,'Emissions data'!$A$74:$AB$106,P$23-1979,0))/((VLOOKUP($A44,'New Cronos Data - output2'!$A$13:$S$50,P$97-1988,0)+(VLOOKUP($A44,'New Cronos Data - output2'!$A$62:$S$99,P$97-1988,0)))))/1000</f>
        <v>9.692700613827993</v>
      </c>
      <c r="Q44" s="4">
        <f>((VLOOKUP($A44,'Emissions data'!$A$74:$AB$106,Q$23-1979,0))/((VLOOKUP($A44,'New Cronos Data - output2'!$A$13:$S$50,Q$97-1988,0)+(VLOOKUP($A44,'New Cronos Data - output2'!$A$62:$S$99,Q$97-1988,0)))))/1000</f>
        <v>9.752312929727486</v>
      </c>
      <c r="R44" s="4">
        <f>((VLOOKUP($A44,'Emissions data'!$A$74:$AB$106,R$23-1979,0))/((VLOOKUP($A44,'New Cronos Data - output2'!$A$13:$S$50,R$97-1988,0)+(VLOOKUP($A44,'New Cronos Data - output2'!$A$62:$S$99,R$97-1988,0)))))/1000</f>
        <v>8.834426985430744</v>
      </c>
      <c r="S44" s="4">
        <f>((VLOOKUP($A44,'Emissions data'!$A$74:$AB$106,S$23-1979,0))/((VLOOKUP($A44,'New Cronos Data - output2'!$A$13:$S$50,S$97-1988,0)+(VLOOKUP($A44,'New Cronos Data - output2'!$A$62:$S$99,S$97-1988,0)))))/1000</f>
        <v>8.00297851782364</v>
      </c>
      <c r="T44" s="4">
        <f>((VLOOKUP($A44,'Emissions data'!$A$74:$AB$106,T$23-1979,0))/((VLOOKUP($A44,'New Cronos Data - output2'!$A$13:$S$50,T$97-1988,0)+(VLOOKUP($A44,'New Cronos Data - output2'!$A$62:$S$99,T$97-1988,0)))))/1000</f>
        <v>7.932349172576831</v>
      </c>
      <c r="U44" s="70">
        <f t="shared" si="3"/>
        <v>-0.3018590001633603</v>
      </c>
      <c r="V44" s="6"/>
    </row>
    <row r="45" spans="1:22" s="2" customFormat="1" ht="12.75">
      <c r="A45" s="33" t="s">
        <v>46</v>
      </c>
      <c r="B45" s="10" t="s">
        <v>118</v>
      </c>
      <c r="C45" s="4">
        <f>((VLOOKUP($A45,'Emissions data'!$A$74:$AB$106,C$23-1979,0))/((VLOOKUP($A45,'New Cronos Data - output2'!$A$13:$S$50,C$97-1988,0)+(VLOOKUP($A45,'New Cronos Data - output2'!$A$62:$S$99,C$97-1988,0)))))/1000</f>
        <v>19.918908258520368</v>
      </c>
      <c r="D45" s="4">
        <f>((VLOOKUP($A45,'Emissions data'!$A$74:$AB$106,D$23-1979,0))/((VLOOKUP($A45,'New Cronos Data - output2'!$A$13:$S$50,D$97-1988,0)+(VLOOKUP($A45,'New Cronos Data - output2'!$A$62:$S$99,D$97-1988,0)))))/1000</f>
        <v>16.994071795622514</v>
      </c>
      <c r="E45" s="4">
        <f>((VLOOKUP($A45,'Emissions data'!$A$74:$AB$106,E$23-1979,0))/((VLOOKUP($A45,'New Cronos Data - output2'!$A$13:$S$50,E$97-1988,0)+(VLOOKUP($A45,'New Cronos Data - output2'!$A$62:$S$99,E$97-1988,0)))))/1000</f>
        <v>18.07532505884389</v>
      </c>
      <c r="F45" s="4">
        <f>((VLOOKUP($A45,'Emissions data'!$A$74:$AB$106,F$23-1979,0))/((VLOOKUP($A45,'New Cronos Data - output2'!$A$13:$S$50,F$97-1988,0)+(VLOOKUP($A45,'New Cronos Data - output2'!$A$62:$S$99,F$97-1988,0)))))/1000</f>
        <v>31.012248902950308</v>
      </c>
      <c r="G45" s="4">
        <f>((VLOOKUP($A45,'Emissions data'!$A$74:$AB$106,G$23-1979,0))/((VLOOKUP($A45,'New Cronos Data - output2'!$A$13:$S$50,G$97-1988,0)+(VLOOKUP($A45,'New Cronos Data - output2'!$A$62:$S$99,G$97-1988,0)))))/1000</f>
        <v>27.923517835266818</v>
      </c>
      <c r="H45" s="4">
        <f>((VLOOKUP($A45,'Emissions data'!$A$74:$AB$106,H$23-1979,0))/((VLOOKUP($A45,'New Cronos Data - output2'!$A$13:$S$50,H$97-1988,0)+(VLOOKUP($A45,'New Cronos Data - output2'!$A$62:$S$99,H$97-1988,0)))))/1000</f>
        <v>22.639393279205606</v>
      </c>
      <c r="I45" s="4">
        <f>((VLOOKUP($A45,'Emissions data'!$A$74:$AB$106,I$23-1979,0))/((VLOOKUP($A45,'New Cronos Data - output2'!$A$13:$S$50,I$97-1988,0)+(VLOOKUP($A45,'New Cronos Data - output2'!$A$62:$S$99,I$97-1988,0)))))/1000</f>
        <v>21.01188288959144</v>
      </c>
      <c r="J45" s="4">
        <f>((VLOOKUP($A45,'Emissions data'!$A$74:$AB$106,J$23-1979,0))/((VLOOKUP($A45,'New Cronos Data - output2'!$A$13:$S$50,J$97-1988,0)+(VLOOKUP($A45,'New Cronos Data - output2'!$A$62:$S$99,J$97-1988,0)))))/1000</f>
        <v>24.28593017366771</v>
      </c>
      <c r="K45" s="4">
        <f>((VLOOKUP($A45,'Emissions data'!$A$74:$AB$106,K$23-1979,0))/((VLOOKUP($A45,'New Cronos Data - output2'!$A$13:$S$50,K$97-1988,0)+(VLOOKUP($A45,'New Cronos Data - output2'!$A$62:$S$99,K$97-1988,0)))))/1000</f>
        <v>18.62244836160231</v>
      </c>
      <c r="L45" s="4">
        <f>((VLOOKUP($A45,'Emissions data'!$A$74:$AB$106,L$23-1979,0))/((VLOOKUP($A45,'New Cronos Data - output2'!$A$13:$S$50,L$97-1988,0)+(VLOOKUP($A45,'New Cronos Data - output2'!$A$62:$S$99,L$97-1988,0)))))/1000</f>
        <v>15.531616022595003</v>
      </c>
      <c r="M45" s="4">
        <f>((VLOOKUP($A45,'Emissions data'!$A$74:$AB$106,M$23-1979,0))/((VLOOKUP($A45,'New Cronos Data - output2'!$A$13:$S$50,M$97-1988,0)+(VLOOKUP($A45,'New Cronos Data - output2'!$A$62:$S$99,M$97-1988,0)))))/1000</f>
        <v>13.282040285583943</v>
      </c>
      <c r="N45" s="4">
        <f>((VLOOKUP($A45,'Emissions data'!$A$74:$AB$106,N$23-1979,0))/((VLOOKUP($A45,'New Cronos Data - output2'!$A$13:$S$50,N$97-1988,0)+(VLOOKUP($A45,'New Cronos Data - output2'!$A$62:$S$99,N$97-1988,0)))))/1000</f>
        <v>13.108762162782487</v>
      </c>
      <c r="O45" s="4">
        <f>((VLOOKUP($A45,'Emissions data'!$A$74:$AB$106,O$23-1979,0))/((VLOOKUP($A45,'New Cronos Data - output2'!$A$13:$S$50,O$97-1988,0)+(VLOOKUP($A45,'New Cronos Data - output2'!$A$62:$S$99,O$97-1988,0)))))/1000</f>
        <v>12.809291365165166</v>
      </c>
      <c r="P45" s="4">
        <f>((VLOOKUP($A45,'Emissions data'!$A$74:$AB$106,P$23-1979,0))/((VLOOKUP($A45,'New Cronos Data - output2'!$A$13:$S$50,P$97-1988,0)+(VLOOKUP($A45,'New Cronos Data - output2'!$A$62:$S$99,P$97-1988,0)))))/1000</f>
        <v>12.49377013857065</v>
      </c>
      <c r="Q45" s="4">
        <f>((VLOOKUP($A45,'Emissions data'!$A$74:$AB$106,Q$23-1979,0))/((VLOOKUP($A45,'New Cronos Data - output2'!$A$13:$S$50,Q$97-1988,0)+(VLOOKUP($A45,'New Cronos Data - output2'!$A$62:$S$99,Q$97-1988,0)))))/1000</f>
        <v>12.679447508484163</v>
      </c>
      <c r="R45" s="4">
        <f>((VLOOKUP($A45,'Emissions data'!$A$74:$AB$106,R$23-1979,0))/((VLOOKUP($A45,'New Cronos Data - output2'!$A$13:$S$50,R$97-1988,0)+(VLOOKUP($A45,'New Cronos Data - output2'!$A$62:$S$99,R$97-1988,0)))))/1000</f>
        <v>12.715210274156734</v>
      </c>
      <c r="S45" s="4">
        <f>((VLOOKUP($A45,'Emissions data'!$A$74:$AB$106,S$23-1979,0))/((VLOOKUP($A45,'New Cronos Data - output2'!$A$13:$S$50,S$97-1988,0)+(VLOOKUP($A45,'New Cronos Data - output2'!$A$62:$S$99,S$97-1988,0)))))/1000</f>
        <v>13.935678990743504</v>
      </c>
      <c r="T45" s="4">
        <f>((VLOOKUP($A45,'Emissions data'!$A$74:$AB$106,T$23-1979,0))/((VLOOKUP($A45,'New Cronos Data - output2'!$A$13:$S$50,T$97-1988,0)+(VLOOKUP($A45,'New Cronos Data - output2'!$A$62:$S$99,T$97-1988,0)))))/1000</f>
        <v>13.842444911979015</v>
      </c>
      <c r="U45" s="70">
        <f t="shared" si="3"/>
        <v>-0.3050600599027373</v>
      </c>
      <c r="V45" s="6"/>
    </row>
    <row r="46" spans="1:22" s="2" customFormat="1" ht="12.75">
      <c r="A46" s="33" t="s">
        <v>63</v>
      </c>
      <c r="B46" s="10" t="s">
        <v>122</v>
      </c>
      <c r="C46" s="4">
        <f>((VLOOKUP($A46,'Emissions data'!$A$74:$AB$106,C$23-1979,0))/((VLOOKUP($A46,'New Cronos Data - output2'!$A$13:$S$50,C$97-1988,0)+(VLOOKUP($A46,'New Cronos Data - output2'!$A$62:$S$99,C$97-1988,0)))))/1000</f>
        <v>10.283738275723069</v>
      </c>
      <c r="D46" s="4">
        <f>((VLOOKUP($A46,'Emissions data'!$A$74:$AB$106,D$23-1979,0))/((VLOOKUP($A46,'New Cronos Data - output2'!$A$13:$S$50,D$97-1988,0)+(VLOOKUP($A46,'New Cronos Data - output2'!$A$62:$S$99,D$97-1988,0)))))/1000</f>
        <v>10.285327964180768</v>
      </c>
      <c r="E46" s="4">
        <f>((VLOOKUP($A46,'Emissions data'!$A$74:$AB$106,E$23-1979,0))/((VLOOKUP($A46,'New Cronos Data - output2'!$A$13:$S$50,E$97-1988,0)+(VLOOKUP($A46,'New Cronos Data - output2'!$A$62:$S$99,E$97-1988,0)))))/1000</f>
        <v>10.066874254046075</v>
      </c>
      <c r="F46" s="4">
        <f>((VLOOKUP($A46,'Emissions data'!$A$74:$AB$106,F$23-1979,0))/((VLOOKUP($A46,'New Cronos Data - output2'!$A$13:$S$50,F$97-1988,0)+(VLOOKUP($A46,'New Cronos Data - output2'!$A$62:$S$99,F$97-1988,0)))))/1000</f>
        <v>9.460750891863603</v>
      </c>
      <c r="G46" s="4">
        <f>((VLOOKUP($A46,'Emissions data'!$A$74:$AB$106,G$23-1979,0))/((VLOOKUP($A46,'New Cronos Data - output2'!$A$13:$S$50,G$97-1988,0)+(VLOOKUP($A46,'New Cronos Data - output2'!$A$62:$S$99,G$97-1988,0)))))/1000</f>
        <v>9.104908844113313</v>
      </c>
      <c r="H46" s="4">
        <f>((VLOOKUP($A46,'Emissions data'!$A$74:$AB$106,H$23-1979,0))/((VLOOKUP($A46,'New Cronos Data - output2'!$A$13:$S$50,H$97-1988,0)+(VLOOKUP($A46,'New Cronos Data - output2'!$A$62:$S$99,H$97-1988,0)))))/1000</f>
        <v>8.675471353870625</v>
      </c>
      <c r="I46" s="4">
        <f>((VLOOKUP($A46,'Emissions data'!$A$74:$AB$106,I$23-1979,0))/((VLOOKUP($A46,'New Cronos Data - output2'!$A$13:$S$50,I$97-1988,0)+(VLOOKUP($A46,'New Cronos Data - output2'!$A$62:$S$99,I$97-1988,0)))))/1000</f>
        <v>8.354249774320659</v>
      </c>
      <c r="J46" s="4">
        <f>((VLOOKUP($A46,'Emissions data'!$A$74:$AB$106,J$23-1979,0))/((VLOOKUP($A46,'New Cronos Data - output2'!$A$13:$S$50,J$97-1988,0)+(VLOOKUP($A46,'New Cronos Data - output2'!$A$62:$S$99,J$97-1988,0)))))/1000</f>
        <v>7.876437818793711</v>
      </c>
      <c r="K46" s="4">
        <f>((VLOOKUP($A46,'Emissions data'!$A$74:$AB$106,K$23-1979,0))/((VLOOKUP($A46,'New Cronos Data - output2'!$A$13:$S$50,K$97-1988,0)+(VLOOKUP($A46,'New Cronos Data - output2'!$A$62:$S$99,K$97-1988,0)))))/1000</f>
        <v>7.863858356217945</v>
      </c>
      <c r="L46" s="4">
        <f>((VLOOKUP($A46,'Emissions data'!$A$74:$AB$106,L$23-1979,0))/((VLOOKUP($A46,'New Cronos Data - output2'!$A$13:$S$50,L$97-1988,0)+(VLOOKUP($A46,'New Cronos Data - output2'!$A$62:$S$99,L$97-1988,0)))))/1000</f>
        <v>6.520577941346367</v>
      </c>
      <c r="M46" s="4">
        <f>((VLOOKUP($A46,'Emissions data'!$A$74:$AB$106,M$23-1979,0))/((VLOOKUP($A46,'New Cronos Data - output2'!$A$13:$S$50,M$97-1988,0)+(VLOOKUP($A46,'New Cronos Data - output2'!$A$62:$S$99,M$97-1988,0)))))/1000</f>
        <v>6.722220882322975</v>
      </c>
      <c r="N46" s="4">
        <f>((VLOOKUP($A46,'Emissions data'!$A$74:$AB$106,N$23-1979,0))/((VLOOKUP($A46,'New Cronos Data - output2'!$A$13:$S$50,N$97-1988,0)+(VLOOKUP($A46,'New Cronos Data - output2'!$A$62:$S$99,N$97-1988,0)))))/1000</f>
        <v>6.9993286970752955</v>
      </c>
      <c r="O46" s="4">
        <f>((VLOOKUP($A46,'Emissions data'!$A$74:$AB$106,O$23-1979,0))/((VLOOKUP($A46,'New Cronos Data - output2'!$A$13:$S$50,O$97-1988,0)+(VLOOKUP($A46,'New Cronos Data - output2'!$A$62:$S$99,O$97-1988,0)))))/1000</f>
        <v>6.835489552266112</v>
      </c>
      <c r="P46" s="4">
        <f>((VLOOKUP($A46,'Emissions data'!$A$74:$AB$106,P$23-1979,0))/((VLOOKUP($A46,'New Cronos Data - output2'!$A$13:$S$50,P$97-1988,0)+(VLOOKUP($A46,'New Cronos Data - output2'!$A$62:$S$99,P$97-1988,0)))))/1000</f>
        <v>7.069162465090687</v>
      </c>
      <c r="Q46" s="4">
        <f>((VLOOKUP($A46,'Emissions data'!$A$74:$AB$106,Q$23-1979,0))/((VLOOKUP($A46,'New Cronos Data - output2'!$A$13:$S$50,Q$97-1988,0)+(VLOOKUP($A46,'New Cronos Data - output2'!$A$62:$S$99,Q$97-1988,0)))))/1000</f>
        <v>7.183502139311549</v>
      </c>
      <c r="R46" s="4">
        <f>((VLOOKUP($A46,'Emissions data'!$A$74:$AB$106,R$23-1979,0))/((VLOOKUP($A46,'New Cronos Data - output2'!$A$13:$S$50,R$97-1988,0)+(VLOOKUP($A46,'New Cronos Data - output2'!$A$62:$S$99,R$97-1988,0)))))/1000</f>
        <v>7.153718206742132</v>
      </c>
      <c r="S46" s="4">
        <f>((VLOOKUP($A46,'Emissions data'!$A$74:$AB$106,S$23-1979,0))/((VLOOKUP($A46,'New Cronos Data - output2'!$A$13:$S$50,S$97-1988,0)+(VLOOKUP($A46,'New Cronos Data - output2'!$A$62:$S$99,S$97-1988,0)))))/1000</f>
        <v>7.428584902961201</v>
      </c>
      <c r="T46" s="4">
        <f>((VLOOKUP($A46,'Emissions data'!$A$74:$AB$106,T$23-1979,0))/((VLOOKUP($A46,'New Cronos Data - output2'!$A$13:$S$50,T$97-1988,0)+(VLOOKUP($A46,'New Cronos Data - output2'!$A$62:$S$99,T$97-1988,0)))))/1000</f>
        <v>7.078786611397514</v>
      </c>
      <c r="U46" s="70">
        <f t="shared" si="3"/>
        <v>-0.3116523951111746</v>
      </c>
      <c r="V46" s="6"/>
    </row>
    <row r="47" spans="1:22" s="2" customFormat="1" ht="12.75">
      <c r="A47" s="33" t="s">
        <v>47</v>
      </c>
      <c r="B47" s="11" t="s">
        <v>124</v>
      </c>
      <c r="C47" s="4">
        <f>((VLOOKUP($A47,'Emissions data'!$A$74:$AB$106,C$23-1979,0))/((VLOOKUP($A47,'New Cronos Data - output2'!$A$13:$S$50,C$97-1988,0)+(VLOOKUP($A47,'New Cronos Data - output2'!$A$62:$S$99,C$97-1988,0)))))/1000</f>
        <v>7.739338497074334</v>
      </c>
      <c r="D47" s="4">
        <f>((VLOOKUP($A47,'Emissions data'!$A$74:$AB$106,D$23-1979,0))/((VLOOKUP($A47,'New Cronos Data - output2'!$A$13:$S$50,D$97-1988,0)+(VLOOKUP($A47,'New Cronos Data - output2'!$A$62:$S$99,D$97-1988,0)))))/1000</f>
        <v>7.79848888520254</v>
      </c>
      <c r="E47" s="4">
        <f>((VLOOKUP($A47,'Emissions data'!$A$74:$AB$106,E$23-1979,0))/((VLOOKUP($A47,'New Cronos Data - output2'!$A$13:$S$50,E$97-1988,0)+(VLOOKUP($A47,'New Cronos Data - output2'!$A$62:$S$99,E$97-1988,0)))))/1000</f>
        <v>7.678453812014926</v>
      </c>
      <c r="F47" s="4">
        <f>((VLOOKUP($A47,'Emissions data'!$A$74:$AB$106,F$23-1979,0))/((VLOOKUP($A47,'New Cronos Data - output2'!$A$13:$S$50,F$97-1988,0)+(VLOOKUP($A47,'New Cronos Data - output2'!$A$62:$S$99,F$97-1988,0)))))/1000</f>
        <v>7.549642864208009</v>
      </c>
      <c r="G47" s="4">
        <f>((VLOOKUP($A47,'Emissions data'!$A$74:$AB$106,G$23-1979,0))/((VLOOKUP($A47,'New Cronos Data - output2'!$A$13:$S$50,G$97-1988,0)+(VLOOKUP($A47,'New Cronos Data - output2'!$A$62:$S$99,G$97-1988,0)))))/1000</f>
        <v>7.609190528844693</v>
      </c>
      <c r="H47" s="4">
        <f>((VLOOKUP($A47,'Emissions data'!$A$74:$AB$106,H$23-1979,0))/((VLOOKUP($A47,'New Cronos Data - output2'!$A$13:$S$50,H$97-1988,0)+(VLOOKUP($A47,'New Cronos Data - output2'!$A$62:$S$99,H$97-1988,0)))))/1000</f>
        <v>7.673447383542441</v>
      </c>
      <c r="I47" s="4">
        <f>((VLOOKUP($A47,'Emissions data'!$A$74:$AB$106,I$23-1979,0))/((VLOOKUP($A47,'New Cronos Data - output2'!$A$13:$S$50,I$97-1988,0)+(VLOOKUP($A47,'New Cronos Data - output2'!$A$62:$S$99,I$97-1988,0)))))/1000</f>
        <v>7.621066450800087</v>
      </c>
      <c r="J47" s="4">
        <f>((VLOOKUP($A47,'Emissions data'!$A$74:$AB$106,J$23-1979,0))/((VLOOKUP($A47,'New Cronos Data - output2'!$A$13:$S$50,J$97-1988,0)+(VLOOKUP($A47,'New Cronos Data - output2'!$A$62:$S$99,J$97-1988,0)))))/1000</f>
        <v>7.453979176910116</v>
      </c>
      <c r="K47" s="4">
        <f>((VLOOKUP($A47,'Emissions data'!$A$74:$AB$106,K$23-1979,0))/((VLOOKUP($A47,'New Cronos Data - output2'!$A$13:$S$50,K$97-1988,0)+(VLOOKUP($A47,'New Cronos Data - output2'!$A$62:$S$99,K$97-1988,0)))))/1000</f>
        <v>8.260057763303807</v>
      </c>
      <c r="L47" s="4">
        <f>((VLOOKUP($A47,'Emissions data'!$A$74:$AB$106,L$23-1979,0))/((VLOOKUP($A47,'New Cronos Data - output2'!$A$13:$S$50,L$97-1988,0)+(VLOOKUP($A47,'New Cronos Data - output2'!$A$62:$S$99,L$97-1988,0)))))/1000</f>
        <v>8.21822511778563</v>
      </c>
      <c r="M47" s="4">
        <f>((VLOOKUP($A47,'Emissions data'!$A$74:$AB$106,M$23-1979,0))/((VLOOKUP($A47,'New Cronos Data - output2'!$A$13:$S$50,M$97-1988,0)+(VLOOKUP($A47,'New Cronos Data - output2'!$A$62:$S$99,M$97-1988,0)))))/1000</f>
        <v>7.125729957180867</v>
      </c>
      <c r="N47" s="4">
        <f>((VLOOKUP($A47,'Emissions data'!$A$74:$AB$106,N$23-1979,0))/((VLOOKUP($A47,'New Cronos Data - output2'!$A$13:$S$50,N$97-1988,0)+(VLOOKUP($A47,'New Cronos Data - output2'!$A$62:$S$99,N$97-1988,0)))))/1000</f>
        <v>6.042909728297573</v>
      </c>
      <c r="O47" s="4">
        <f>((VLOOKUP($A47,'Emissions data'!$A$74:$AB$106,O$23-1979,0))/((VLOOKUP($A47,'New Cronos Data - output2'!$A$13:$S$50,O$97-1988,0)+(VLOOKUP($A47,'New Cronos Data - output2'!$A$62:$S$99,O$97-1988,0)))))/1000</f>
        <v>6.060859067153501</v>
      </c>
      <c r="P47" s="4">
        <f>((VLOOKUP($A47,'Emissions data'!$A$74:$AB$106,P$23-1979,0))/((VLOOKUP($A47,'New Cronos Data - output2'!$A$13:$S$50,P$97-1988,0)+(VLOOKUP($A47,'New Cronos Data - output2'!$A$62:$S$99,P$97-1988,0)))))/1000</f>
        <v>6.3257859971139245</v>
      </c>
      <c r="Q47" s="4">
        <f>((VLOOKUP($A47,'Emissions data'!$A$74:$AB$106,Q$23-1979,0))/((VLOOKUP($A47,'New Cronos Data - output2'!$A$13:$S$50,Q$97-1988,0)+(VLOOKUP($A47,'New Cronos Data - output2'!$A$62:$S$99,Q$97-1988,0)))))/1000</f>
        <v>5.637143454248367</v>
      </c>
      <c r="R47" s="4">
        <f>((VLOOKUP($A47,'Emissions data'!$A$74:$AB$106,R$23-1979,0))/((VLOOKUP($A47,'New Cronos Data - output2'!$A$13:$S$50,R$97-1988,0)+(VLOOKUP($A47,'New Cronos Data - output2'!$A$62:$S$99,R$97-1988,0)))))/1000</f>
        <v>5.397083777553764</v>
      </c>
      <c r="S47" s="4">
        <f>((VLOOKUP($A47,'Emissions data'!$A$74:$AB$106,S$23-1979,0))/((VLOOKUP($A47,'New Cronos Data - output2'!$A$13:$S$50,S$97-1988,0)+(VLOOKUP($A47,'New Cronos Data - output2'!$A$62:$S$99,S$97-1988,0)))))/1000</f>
        <v>5.193651171907579</v>
      </c>
      <c r="T47" s="4">
        <f>((VLOOKUP($A47,'Emissions data'!$A$74:$AB$106,T$23-1979,0))/((VLOOKUP($A47,'New Cronos Data - output2'!$A$13:$S$50,T$97-1988,0)+(VLOOKUP($A47,'New Cronos Data - output2'!$A$62:$S$99,T$97-1988,0)))))/1000</f>
        <v>5.088568564845626</v>
      </c>
      <c r="U47" s="70">
        <f t="shared" si="3"/>
        <v>-0.3425060078753198</v>
      </c>
      <c r="V47" s="6"/>
    </row>
    <row r="48" spans="1:22" s="2" customFormat="1" ht="12.75">
      <c r="A48" s="33" t="s">
        <v>55</v>
      </c>
      <c r="B48" s="11" t="s">
        <v>116</v>
      </c>
      <c r="C48" s="4">
        <f>((VLOOKUP($A48,'Emissions data'!$A$74:$AB$106,C$23-1979,0))/((VLOOKUP($A48,'New Cronos Data - output2'!$A$13:$S$50,C$97-1988,0)+(VLOOKUP($A48,'New Cronos Data - output2'!$A$62:$S$99,C$97-1988,0)))))/1000</f>
        <v>6.304532573827447</v>
      </c>
      <c r="D48" s="4">
        <f>((VLOOKUP($A48,'Emissions data'!$A$74:$AB$106,D$23-1979,0))/((VLOOKUP($A48,'New Cronos Data - output2'!$A$13:$S$50,D$97-1988,0)+(VLOOKUP($A48,'New Cronos Data - output2'!$A$62:$S$99,D$97-1988,0)))))/1000</f>
        <v>6.356574060043667</v>
      </c>
      <c r="E48" s="4">
        <f>((VLOOKUP($A48,'Emissions data'!$A$74:$AB$106,E$23-1979,0))/((VLOOKUP($A48,'New Cronos Data - output2'!$A$13:$S$50,E$97-1988,0)+(VLOOKUP($A48,'New Cronos Data - output2'!$A$62:$S$99,E$97-1988,0)))))/1000</f>
        <v>5.865633635181383</v>
      </c>
      <c r="F48" s="4">
        <f>((VLOOKUP($A48,'Emissions data'!$A$74:$AB$106,F$23-1979,0))/((VLOOKUP($A48,'New Cronos Data - output2'!$A$13:$S$50,F$97-1988,0)+(VLOOKUP($A48,'New Cronos Data - output2'!$A$62:$S$99,F$97-1988,0)))))/1000</f>
        <v>5.310071217891374</v>
      </c>
      <c r="G48" s="4">
        <f>((VLOOKUP($A48,'Emissions data'!$A$74:$AB$106,G$23-1979,0))/((VLOOKUP($A48,'New Cronos Data - output2'!$A$13:$S$50,G$97-1988,0)+(VLOOKUP($A48,'New Cronos Data - output2'!$A$62:$S$99,G$97-1988,0)))))/1000</f>
        <v>5.183605514767932</v>
      </c>
      <c r="H48" s="4">
        <f>((VLOOKUP($A48,'Emissions data'!$A$74:$AB$106,H$23-1979,0))/((VLOOKUP($A48,'New Cronos Data - output2'!$A$13:$S$50,H$97-1988,0)+(VLOOKUP($A48,'New Cronos Data - output2'!$A$62:$S$99,H$97-1988,0)))))/1000</f>
        <v>5.2018290465738755</v>
      </c>
      <c r="I48" s="4">
        <f>((VLOOKUP($A48,'Emissions data'!$A$74:$AB$106,I$23-1979,0))/((VLOOKUP($A48,'New Cronos Data - output2'!$A$13:$S$50,I$97-1988,0)+(VLOOKUP($A48,'New Cronos Data - output2'!$A$62:$S$99,I$97-1988,0)))))/1000</f>
        <v>4.9850603600182986</v>
      </c>
      <c r="J48" s="4">
        <f>((VLOOKUP($A48,'Emissions data'!$A$74:$AB$106,J$23-1979,0))/((VLOOKUP($A48,'New Cronos Data - output2'!$A$13:$S$50,J$97-1988,0)+(VLOOKUP($A48,'New Cronos Data - output2'!$A$62:$S$99,J$97-1988,0)))))/1000</f>
        <v>5.255549282702444</v>
      </c>
      <c r="K48" s="4">
        <f>((VLOOKUP($A48,'Emissions data'!$A$74:$AB$106,K$23-1979,0))/((VLOOKUP($A48,'New Cronos Data - output2'!$A$13:$S$50,K$97-1988,0)+(VLOOKUP($A48,'New Cronos Data - output2'!$A$62:$S$99,K$97-1988,0)))))/1000</f>
        <v>4.8068648272552785</v>
      </c>
      <c r="L48" s="4">
        <f>((VLOOKUP($A48,'Emissions data'!$A$74:$AB$106,L$23-1979,0))/((VLOOKUP($A48,'New Cronos Data - output2'!$A$13:$S$50,L$97-1988,0)+(VLOOKUP($A48,'New Cronos Data - output2'!$A$62:$S$99,L$97-1988,0)))))/1000</f>
        <v>4.702118244465379</v>
      </c>
      <c r="M48" s="4">
        <f>((VLOOKUP($A48,'Emissions data'!$A$74:$AB$106,M$23-1979,0))/((VLOOKUP($A48,'New Cronos Data - output2'!$A$13:$S$50,M$97-1988,0)+(VLOOKUP($A48,'New Cronos Data - output2'!$A$62:$S$99,M$97-1988,0)))))/1000</f>
        <v>4.770114995564317</v>
      </c>
      <c r="N48" s="4">
        <f>((VLOOKUP($A48,'Emissions data'!$A$74:$AB$106,N$23-1979,0))/((VLOOKUP($A48,'New Cronos Data - output2'!$A$13:$S$50,N$97-1988,0)+(VLOOKUP($A48,'New Cronos Data - output2'!$A$62:$S$99,N$97-1988,0)))))/1000</f>
        <v>4.75915721482412</v>
      </c>
      <c r="O48" s="4">
        <f>((VLOOKUP($A48,'Emissions data'!$A$74:$AB$106,O$23-1979,0))/((VLOOKUP($A48,'New Cronos Data - output2'!$A$13:$S$50,O$97-1988,0)+(VLOOKUP($A48,'New Cronos Data - output2'!$A$62:$S$99,O$97-1988,0)))))/1000</f>
        <v>4.649242367588932</v>
      </c>
      <c r="P48" s="4">
        <f>((VLOOKUP($A48,'Emissions data'!$A$74:$AB$106,P$23-1979,0))/((VLOOKUP($A48,'New Cronos Data - output2'!$A$13:$S$50,P$97-1988,0)+(VLOOKUP($A48,'New Cronos Data - output2'!$A$62:$S$99,P$97-1988,0)))))/1000</f>
        <v>4.7291975209166965</v>
      </c>
      <c r="Q48" s="4">
        <f>((VLOOKUP($A48,'Emissions data'!$A$74:$AB$106,Q$23-1979,0))/((VLOOKUP($A48,'New Cronos Data - output2'!$A$13:$S$50,Q$97-1988,0)+(VLOOKUP($A48,'New Cronos Data - output2'!$A$62:$S$99,Q$97-1988,0)))))/1000</f>
        <v>4.666887020570192</v>
      </c>
      <c r="R48" s="4">
        <f>((VLOOKUP($A48,'Emissions data'!$A$74:$AB$106,R$23-1979,0))/((VLOOKUP($A48,'New Cronos Data - output2'!$A$13:$S$50,R$97-1988,0)+(VLOOKUP($A48,'New Cronos Data - output2'!$A$62:$S$99,R$97-1988,0)))))/1000</f>
        <v>4.303753495103006</v>
      </c>
      <c r="S48" s="4">
        <f>((VLOOKUP($A48,'Emissions data'!$A$74:$AB$106,S$23-1979,0))/((VLOOKUP($A48,'New Cronos Data - output2'!$A$13:$S$50,S$97-1988,0)+(VLOOKUP($A48,'New Cronos Data - output2'!$A$62:$S$99,S$97-1988,0)))))/1000</f>
        <v>4.154334061724137</v>
      </c>
      <c r="T48" s="4">
        <f>((VLOOKUP($A48,'Emissions data'!$A$74:$AB$106,T$23-1979,0))/((VLOOKUP($A48,'New Cronos Data - output2'!$A$13:$S$50,T$97-1988,0)+(VLOOKUP($A48,'New Cronos Data - output2'!$A$62:$S$99,T$97-1988,0)))))/1000</f>
        <v>3.900624472897196</v>
      </c>
      <c r="U48" s="70">
        <f t="shared" si="3"/>
        <v>-0.3812983869589005</v>
      </c>
      <c r="V48" s="5"/>
    </row>
    <row r="49" spans="1:22" s="2" customFormat="1" ht="12.75">
      <c r="A49" s="33" t="s">
        <v>68</v>
      </c>
      <c r="B49" s="11" t="s">
        <v>108</v>
      </c>
      <c r="C49" s="4">
        <f>((VLOOKUP($A49,'Emissions data'!$A$74:$AB$106,C$23-1979,0))/((VLOOKUP($A49,'New Cronos Data - output2'!$A$13:$S$50,C$97-1988,0)+(VLOOKUP($A49,'New Cronos Data - output2'!$A$62:$S$99,C$97-1988,0)))))/1000</f>
        <v>2.357479343283582</v>
      </c>
      <c r="D49" s="4">
        <f>((VLOOKUP($A49,'Emissions data'!$A$74:$AB$106,D$23-1979,0))/((VLOOKUP($A49,'New Cronos Data - output2'!$A$13:$S$50,D$97-1988,0)+(VLOOKUP($A49,'New Cronos Data - output2'!$A$62:$S$99,D$97-1988,0)))))/1000</f>
        <v>2.339557516556291</v>
      </c>
      <c r="E49" s="4">
        <f>((VLOOKUP($A49,'Emissions data'!$A$74:$AB$106,E$23-1979,0))/((VLOOKUP($A49,'New Cronos Data - output2'!$A$13:$S$50,E$97-1988,0)+(VLOOKUP($A49,'New Cronos Data - output2'!$A$62:$S$99,E$97-1988,0)))))/1000</f>
        <v>2.224627633986928</v>
      </c>
      <c r="F49" s="4">
        <f>((VLOOKUP($A49,'Emissions data'!$A$74:$AB$106,F$23-1979,0))/((VLOOKUP($A49,'New Cronos Data - output2'!$A$13:$S$50,F$97-1988,0)+(VLOOKUP($A49,'New Cronos Data - output2'!$A$62:$S$99,F$97-1988,0)))))/1000</f>
        <v>2.092841036363636</v>
      </c>
      <c r="G49" s="4">
        <f>((VLOOKUP($A49,'Emissions data'!$A$74:$AB$106,G$23-1979,0))/((VLOOKUP($A49,'New Cronos Data - output2'!$A$13:$S$50,G$97-1988,0)+(VLOOKUP($A49,'New Cronos Data - output2'!$A$62:$S$99,G$97-1988,0)))))/1000</f>
        <v>2.4084355609756094</v>
      </c>
      <c r="H49" s="4">
        <f>((VLOOKUP($A49,'Emissions data'!$A$74:$AB$106,H$23-1979,0))/((VLOOKUP($A49,'New Cronos Data - output2'!$A$13:$S$50,H$97-1988,0)+(VLOOKUP($A49,'New Cronos Data - output2'!$A$62:$S$99,H$97-1988,0)))))/1000</f>
        <v>2.146910549450549</v>
      </c>
      <c r="I49" s="4">
        <f>((VLOOKUP($A49,'Emissions data'!$A$74:$AB$106,I$23-1979,0))/((VLOOKUP($A49,'New Cronos Data - output2'!$A$13:$S$50,I$97-1988,0)+(VLOOKUP($A49,'New Cronos Data - output2'!$A$62:$S$99,I$97-1988,0)))))/1000</f>
        <v>2.4083915606060606</v>
      </c>
      <c r="J49" s="4">
        <f>((VLOOKUP($A49,'Emissions data'!$A$74:$AB$106,J$23-1979,0))/((VLOOKUP($A49,'New Cronos Data - output2'!$A$13:$S$50,J$97-1988,0)+(VLOOKUP($A49,'New Cronos Data - output2'!$A$62:$S$99,J$97-1988,0)))))/1000</f>
        <v>2.414831202312139</v>
      </c>
      <c r="K49" s="4">
        <f>((VLOOKUP($A49,'Emissions data'!$A$74:$AB$106,K$23-1979,0))/((VLOOKUP($A49,'New Cronos Data - output2'!$A$13:$S$50,K$97-1988,0)+(VLOOKUP($A49,'New Cronos Data - output2'!$A$62:$S$99,K$97-1988,0)))))/1000</f>
        <v>2.5179517752808986</v>
      </c>
      <c r="L49" s="4">
        <f>((VLOOKUP($A49,'Emissions data'!$A$74:$AB$106,L$23-1979,0))/((VLOOKUP($A49,'New Cronos Data - output2'!$A$13:$S$50,L$97-1988,0)+(VLOOKUP($A49,'New Cronos Data - output2'!$A$62:$S$99,L$97-1988,0)))))/1000</f>
        <v>2.1012656783919597</v>
      </c>
      <c r="M49" s="4">
        <f>((VLOOKUP($A49,'Emissions data'!$A$74:$AB$106,M$23-1979,0))/((VLOOKUP($A49,'New Cronos Data - output2'!$A$13:$S$50,M$97-1988,0)+(VLOOKUP($A49,'New Cronos Data - output2'!$A$62:$S$99,M$97-1988,0)))))/1000</f>
        <v>1.834275486910995</v>
      </c>
      <c r="N49" s="4">
        <f>((VLOOKUP($A49,'Emissions data'!$A$74:$AB$106,N$23-1979,0))/((VLOOKUP($A49,'New Cronos Data - output2'!$A$13:$S$50,N$97-1988,0)+(VLOOKUP($A49,'New Cronos Data - output2'!$A$62:$S$99,N$97-1988,0)))))/1000</f>
        <v>1.668568805194805</v>
      </c>
      <c r="O49" s="4">
        <f>((VLOOKUP($A49,'Emissions data'!$A$74:$AB$106,O$23-1979,0))/((VLOOKUP($A49,'New Cronos Data - output2'!$A$13:$S$50,O$97-1988,0)+(VLOOKUP($A49,'New Cronos Data - output2'!$A$62:$S$99,O$97-1988,0)))))/1000</f>
        <v>1.7854050920502091</v>
      </c>
      <c r="P49" s="4">
        <f>((VLOOKUP($A49,'Emissions data'!$A$74:$AB$106,P$23-1979,0))/((VLOOKUP($A49,'New Cronos Data - output2'!$A$13:$S$50,P$97-1988,0)+(VLOOKUP($A49,'New Cronos Data - output2'!$A$62:$S$99,P$97-1988,0)))))/1000</f>
        <v>1.8798811795774648</v>
      </c>
      <c r="Q49" s="4">
        <f>((VLOOKUP($A49,'Emissions data'!$A$74:$AB$106,Q$23-1979,0))/((VLOOKUP($A49,'New Cronos Data - output2'!$A$13:$S$50,Q$97-1988,0)+(VLOOKUP($A49,'New Cronos Data - output2'!$A$62:$S$99,Q$97-1988,0)))))/1000</f>
        <v>1.4861450594405594</v>
      </c>
      <c r="R49" s="4">
        <f>((VLOOKUP($A49,'Emissions data'!$A$74:$AB$106,R$23-1979,0))/((VLOOKUP($A49,'New Cronos Data - output2'!$A$13:$S$50,R$97-1988,0)+(VLOOKUP($A49,'New Cronos Data - output2'!$A$62:$S$99,R$97-1988,0)))))/1000</f>
        <v>1.3177490196721313</v>
      </c>
      <c r="S49" s="4">
        <f>((VLOOKUP($A49,'Emissions data'!$A$74:$AB$106,S$23-1979,0))/((VLOOKUP($A49,'New Cronos Data - output2'!$A$13:$S$50,S$97-1988,0)+(VLOOKUP($A49,'New Cronos Data - output2'!$A$62:$S$99,S$97-1988,0)))))/1000</f>
        <v>1.2490233034682083</v>
      </c>
      <c r="T49" s="4">
        <f>((VLOOKUP($A49,'Emissions data'!$A$74:$AB$106,T$23-1979,0))/((VLOOKUP($A49,'New Cronos Data - output2'!$A$13:$S$50,T$97-1988,0)+(VLOOKUP($A49,'New Cronos Data - output2'!$A$62:$S$99,T$97-1988,0)))))/1000</f>
        <v>1.3972426642857143</v>
      </c>
      <c r="U49" s="70">
        <f t="shared" si="3"/>
        <v>-0.4073149916386608</v>
      </c>
      <c r="V49" s="6"/>
    </row>
    <row r="50" spans="1:22" s="2" customFormat="1" ht="12.75">
      <c r="A50" s="33" t="s">
        <v>37</v>
      </c>
      <c r="B50" s="11" t="s">
        <v>119</v>
      </c>
      <c r="C50" s="4">
        <f>((VLOOKUP($A50,'Emissions data'!$A$74:$AB$106,C$23-1979,0))/((VLOOKUP($A50,'New Cronos Data - output2'!$A$13:$S$50,C$97-1988,0)+(VLOOKUP($A50,'New Cronos Data - output2'!$A$62:$S$99,C$97-1988,0)))))/1000</f>
        <v>10.023005733901918</v>
      </c>
      <c r="D50" s="4">
        <f>((VLOOKUP($A50,'Emissions data'!$A$74:$AB$106,D$23-1979,0))/((VLOOKUP($A50,'New Cronos Data - output2'!$A$13:$S$50,D$97-1988,0)+(VLOOKUP($A50,'New Cronos Data - output2'!$A$62:$S$99,D$97-1988,0)))))/1000</f>
        <v>9.70707571587171</v>
      </c>
      <c r="E50" s="4">
        <f>((VLOOKUP($A50,'Emissions data'!$A$74:$AB$106,E$23-1979,0))/((VLOOKUP($A50,'New Cronos Data - output2'!$A$13:$S$50,E$97-1988,0)+(VLOOKUP($A50,'New Cronos Data - output2'!$A$62:$S$99,E$97-1988,0)))))/1000</f>
        <v>9.44173998188711</v>
      </c>
      <c r="F50" s="4">
        <f>((VLOOKUP($A50,'Emissions data'!$A$74:$AB$106,F$23-1979,0))/((VLOOKUP($A50,'New Cronos Data - output2'!$A$13:$S$50,F$97-1988,0)+(VLOOKUP($A50,'New Cronos Data - output2'!$A$62:$S$99,F$97-1988,0)))))/1000</f>
        <v>9.435714183222037</v>
      </c>
      <c r="G50" s="4">
        <f>((VLOOKUP($A50,'Emissions data'!$A$74:$AB$106,G$23-1979,0))/((VLOOKUP($A50,'New Cronos Data - output2'!$A$13:$S$50,G$97-1988,0)+(VLOOKUP($A50,'New Cronos Data - output2'!$A$62:$S$99,G$97-1988,0)))))/1000</f>
        <v>9.36051477713626</v>
      </c>
      <c r="H50" s="4">
        <f>((VLOOKUP($A50,'Emissions data'!$A$74:$AB$106,H$23-1979,0))/((VLOOKUP($A50,'New Cronos Data - output2'!$A$13:$S$50,H$97-1988,0)+(VLOOKUP($A50,'New Cronos Data - output2'!$A$62:$S$99,H$97-1988,0)))))/1000</f>
        <v>8.812209333088775</v>
      </c>
      <c r="I50" s="4">
        <f>((VLOOKUP($A50,'Emissions data'!$A$74:$AB$106,I$23-1979,0))/((VLOOKUP($A50,'New Cronos Data - output2'!$A$13:$S$50,I$97-1988,0)+(VLOOKUP($A50,'New Cronos Data - output2'!$A$62:$S$99,I$97-1988,0)))))/1000</f>
        <v>8.51621595399781</v>
      </c>
      <c r="J50" s="4">
        <f>((VLOOKUP($A50,'Emissions data'!$A$74:$AB$106,J$23-1979,0))/((VLOOKUP($A50,'New Cronos Data - output2'!$A$13:$S$50,J$97-1988,0)+(VLOOKUP($A50,'New Cronos Data - output2'!$A$62:$S$99,J$97-1988,0)))))/1000</f>
        <v>8.342084996283909</v>
      </c>
      <c r="K50" s="4">
        <f>((VLOOKUP($A50,'Emissions data'!$A$74:$AB$106,K$23-1979,0))/((VLOOKUP($A50,'New Cronos Data - output2'!$A$13:$S$50,K$97-1988,0)+(VLOOKUP($A50,'New Cronos Data - output2'!$A$62:$S$99,K$97-1988,0)))))/1000</f>
        <v>7.864593954929578</v>
      </c>
      <c r="L50" s="4">
        <f>((VLOOKUP($A50,'Emissions data'!$A$74:$AB$106,L$23-1979,0))/((VLOOKUP($A50,'New Cronos Data - output2'!$A$13:$S$50,L$97-1988,0)+(VLOOKUP($A50,'New Cronos Data - output2'!$A$62:$S$99,L$97-1988,0)))))/1000</f>
        <v>6.9719873313118415</v>
      </c>
      <c r="M50" s="4">
        <f>((VLOOKUP($A50,'Emissions data'!$A$74:$AB$106,M$23-1979,0))/((VLOOKUP($A50,'New Cronos Data - output2'!$A$13:$S$50,M$97-1988,0)+(VLOOKUP($A50,'New Cronos Data - output2'!$A$62:$S$99,M$97-1988,0)))))/1000</f>
        <v>6.936856674278845</v>
      </c>
      <c r="N50" s="4">
        <f>((VLOOKUP($A50,'Emissions data'!$A$74:$AB$106,N$23-1979,0))/((VLOOKUP($A50,'New Cronos Data - output2'!$A$13:$S$50,N$97-1988,0)+(VLOOKUP($A50,'New Cronos Data - output2'!$A$62:$S$99,N$97-1988,0)))))/1000</f>
        <v>6.800575858681875</v>
      </c>
      <c r="O50" s="4">
        <f>((VLOOKUP($A50,'Emissions data'!$A$74:$AB$106,O$23-1979,0))/((VLOOKUP($A50,'New Cronos Data - output2'!$A$13:$S$50,O$97-1988,0)+(VLOOKUP($A50,'New Cronos Data - output2'!$A$62:$S$99,O$97-1988,0)))))/1000</f>
        <v>6.968176990881459</v>
      </c>
      <c r="P50" s="4">
        <f>((VLOOKUP($A50,'Emissions data'!$A$74:$AB$106,P$23-1979,0))/((VLOOKUP($A50,'New Cronos Data - output2'!$A$13:$S$50,P$97-1988,0)+(VLOOKUP($A50,'New Cronos Data - output2'!$A$62:$S$99,P$97-1988,0)))))/1000</f>
        <v>6.783468550950894</v>
      </c>
      <c r="Q50" s="4">
        <f>((VLOOKUP($A50,'Emissions data'!$A$74:$AB$106,Q$23-1979,0))/((VLOOKUP($A50,'New Cronos Data - output2'!$A$13:$S$50,Q$97-1988,0)+(VLOOKUP($A50,'New Cronos Data - output2'!$A$62:$S$99,Q$97-1988,0)))))/1000</f>
        <v>6.810464840470193</v>
      </c>
      <c r="R50" s="4">
        <f>((VLOOKUP($A50,'Emissions data'!$A$74:$AB$106,R$23-1979,0))/((VLOOKUP($A50,'New Cronos Data - output2'!$A$13:$S$50,R$97-1988,0)+(VLOOKUP($A50,'New Cronos Data - output2'!$A$62:$S$99,R$97-1988,0)))))/1000</f>
        <v>6.735615391220321</v>
      </c>
      <c r="S50" s="4">
        <f>((VLOOKUP($A50,'Emissions data'!$A$74:$AB$106,S$23-1979,0))/((VLOOKUP($A50,'New Cronos Data - output2'!$A$13:$S$50,S$97-1988,0)+(VLOOKUP($A50,'New Cronos Data - output2'!$A$62:$S$99,S$97-1988,0)))))/1000</f>
        <v>6.086834154978587</v>
      </c>
      <c r="T50" s="4">
        <f>((VLOOKUP($A50,'Emissions data'!$A$74:$AB$106,T$23-1979,0))/((VLOOKUP($A50,'New Cronos Data - output2'!$A$13:$S$50,T$97-1988,0)+(VLOOKUP($A50,'New Cronos Data - output2'!$A$62:$S$99,T$97-1988,0)))))/1000</f>
        <v>5.819069060952888</v>
      </c>
      <c r="U50" s="70">
        <f t="shared" si="3"/>
        <v>-0.4194287406949785</v>
      </c>
      <c r="V50" s="6"/>
    </row>
    <row r="51" spans="1:22" s="2" customFormat="1" ht="12.75">
      <c r="A51" s="33" t="s">
        <v>60</v>
      </c>
      <c r="B51" s="11" t="s">
        <v>123</v>
      </c>
      <c r="C51" s="4">
        <f>((VLOOKUP($A51,'Emissions data'!$A$74:$AB$106,C$23-1979,0))/((VLOOKUP($A51,'New Cronos Data - output2'!$A$13:$S$50,C$97-1988,0)+(VLOOKUP($A51,'New Cronos Data - output2'!$A$62:$S$99,C$97-1988,0)))))/1000</f>
        <v>9.62848520922677</v>
      </c>
      <c r="D51" s="4">
        <f>((VLOOKUP($A51,'Emissions data'!$A$74:$AB$106,D$23-1979,0))/((VLOOKUP($A51,'New Cronos Data - output2'!$A$13:$S$50,D$97-1988,0)+(VLOOKUP($A51,'New Cronos Data - output2'!$A$62:$S$99,D$97-1988,0)))))/1000</f>
        <v>8.26483541461837</v>
      </c>
      <c r="E51" s="4">
        <f>((VLOOKUP($A51,'Emissions data'!$A$74:$AB$106,E$23-1979,0))/((VLOOKUP($A51,'New Cronos Data - output2'!$A$13:$S$50,E$97-1988,0)+(VLOOKUP($A51,'New Cronos Data - output2'!$A$62:$S$99,E$97-1988,0)))))/1000</f>
        <v>6.306692020270271</v>
      </c>
      <c r="F51" s="4">
        <f>((VLOOKUP($A51,'Emissions data'!$A$74:$AB$106,F$23-1979,0))/((VLOOKUP($A51,'New Cronos Data - output2'!$A$13:$S$50,F$97-1988,0)+(VLOOKUP($A51,'New Cronos Data - output2'!$A$62:$S$99,F$97-1988,0)))))/1000</f>
        <v>6.416467203065134</v>
      </c>
      <c r="G51" s="4">
        <f>((VLOOKUP($A51,'Emissions data'!$A$74:$AB$106,G$23-1979,0))/((VLOOKUP($A51,'New Cronos Data - output2'!$A$13:$S$50,G$97-1988,0)+(VLOOKUP($A51,'New Cronos Data - output2'!$A$62:$S$99,G$97-1988,0)))))/1000</f>
        <v>6.236410663519893</v>
      </c>
      <c r="H51" s="4">
        <f>((VLOOKUP($A51,'Emissions data'!$A$74:$AB$106,H$23-1979,0))/((VLOOKUP($A51,'New Cronos Data - output2'!$A$13:$S$50,H$97-1988,0)+(VLOOKUP($A51,'New Cronos Data - output2'!$A$62:$S$99,H$97-1988,0)))))/1000</f>
        <v>5.020806176504299</v>
      </c>
      <c r="I51" s="4">
        <f>((VLOOKUP($A51,'Emissions data'!$A$74:$AB$106,I$23-1979,0))/((VLOOKUP($A51,'New Cronos Data - output2'!$A$13:$S$50,I$97-1988,0)+(VLOOKUP($A51,'New Cronos Data - output2'!$A$62:$S$99,I$97-1988,0)))))/1000</f>
        <v>4.625363644251627</v>
      </c>
      <c r="J51" s="4">
        <f>((VLOOKUP($A51,'Emissions data'!$A$74:$AB$106,J$23-1979,0))/((VLOOKUP($A51,'New Cronos Data - output2'!$A$13:$S$50,J$97-1988,0)+(VLOOKUP($A51,'New Cronos Data - output2'!$A$62:$S$99,J$97-1988,0)))))/1000</f>
        <v>4.9299312690739665</v>
      </c>
      <c r="K51" s="4">
        <f>((VLOOKUP($A51,'Emissions data'!$A$74:$AB$106,K$23-1979,0))/((VLOOKUP($A51,'New Cronos Data - output2'!$A$13:$S$50,K$97-1988,0)+(VLOOKUP($A51,'New Cronos Data - output2'!$A$62:$S$99,K$97-1988,0)))))/1000</f>
        <v>4.819268867148415</v>
      </c>
      <c r="L51" s="4">
        <f>((VLOOKUP($A51,'Emissions data'!$A$74:$AB$106,L$23-1979,0))/((VLOOKUP($A51,'New Cronos Data - output2'!$A$13:$S$50,L$97-1988,0)+(VLOOKUP($A51,'New Cronos Data - output2'!$A$62:$S$99,L$97-1988,0)))))/1000</f>
        <v>5.2622654109916365</v>
      </c>
      <c r="M51" s="4">
        <f>((VLOOKUP($A51,'Emissions data'!$A$74:$AB$106,M$23-1979,0))/((VLOOKUP($A51,'New Cronos Data - output2'!$A$13:$S$50,M$97-1988,0)+(VLOOKUP($A51,'New Cronos Data - output2'!$A$62:$S$99,M$97-1988,0)))))/1000</f>
        <v>7.088799507751938</v>
      </c>
      <c r="N51" s="4">
        <f>((VLOOKUP($A51,'Emissions data'!$A$74:$AB$106,N$23-1979,0))/((VLOOKUP($A51,'New Cronos Data - output2'!$A$13:$S$50,N$97-1988,0)+(VLOOKUP($A51,'New Cronos Data - output2'!$A$62:$S$99,N$97-1988,0)))))/1000</f>
        <v>5.3027684748394</v>
      </c>
      <c r="O51" s="4">
        <f>((VLOOKUP($A51,'Emissions data'!$A$74:$AB$106,O$23-1979,0))/((VLOOKUP($A51,'New Cronos Data - output2'!$A$13:$S$50,O$97-1988,0)+(VLOOKUP($A51,'New Cronos Data - output2'!$A$62:$S$99,O$97-1988,0)))))/1000</f>
        <v>5.610511481371969</v>
      </c>
      <c r="P51" s="4">
        <f>((VLOOKUP($A51,'Emissions data'!$A$74:$AB$106,P$23-1979,0))/((VLOOKUP($A51,'New Cronos Data - output2'!$A$13:$S$50,P$97-1988,0)+(VLOOKUP($A51,'New Cronos Data - output2'!$A$62:$S$99,P$97-1988,0)))))/1000</f>
        <v>5.398806809967141</v>
      </c>
      <c r="Q51" s="4">
        <f>((VLOOKUP($A51,'Emissions data'!$A$74:$AB$106,Q$23-1979,0))/((VLOOKUP($A51,'New Cronos Data - output2'!$A$13:$S$50,Q$97-1988,0)+(VLOOKUP($A51,'New Cronos Data - output2'!$A$62:$S$99,Q$97-1988,0)))))/1000</f>
        <v>5.263679525155455</v>
      </c>
      <c r="R51" s="4">
        <f>((VLOOKUP($A51,'Emissions data'!$A$74:$AB$106,R$23-1979,0))/((VLOOKUP($A51,'New Cronos Data - output2'!$A$13:$S$50,R$97-1988,0)+(VLOOKUP($A51,'New Cronos Data - output2'!$A$62:$S$99,R$97-1988,0)))))/1000</f>
        <v>5.1037239488669375</v>
      </c>
      <c r="S51" s="4">
        <f>((VLOOKUP($A51,'Emissions data'!$A$74:$AB$106,S$23-1979,0))/((VLOOKUP($A51,'New Cronos Data - output2'!$A$13:$S$50,S$97-1988,0)+(VLOOKUP($A51,'New Cronos Data - output2'!$A$62:$S$99,S$97-1988,0)))))/1000</f>
        <v>5.3983747116764516</v>
      </c>
      <c r="T51" s="4">
        <f>((VLOOKUP($A51,'Emissions data'!$A$74:$AB$106,T$23-1979,0))/((VLOOKUP($A51,'New Cronos Data - output2'!$A$13:$S$50,T$97-1988,0)+(VLOOKUP($A51,'New Cronos Data - output2'!$A$62:$S$99,T$97-1988,0)))))/1000</f>
        <v>5.256281909156976</v>
      </c>
      <c r="U51" s="70">
        <f t="shared" si="3"/>
        <v>-0.45409046231695993</v>
      </c>
      <c r="V51" s="6"/>
    </row>
    <row r="52" spans="1:22" s="2" customFormat="1" ht="12.75">
      <c r="A52" s="33" t="s">
        <v>62</v>
      </c>
      <c r="B52" s="11" t="s">
        <v>114</v>
      </c>
      <c r="C52" s="4">
        <f>((VLOOKUP($A52,'Emissions data'!$A$74:$AB$106,C$23-1979,0))/((VLOOKUP($A52,'New Cronos Data - output2'!$A$13:$S$50,C$97-1988,0)+(VLOOKUP($A52,'New Cronos Data - output2'!$A$62:$S$99,C$97-1988,0)))))/1000</f>
        <v>3.688903020143885</v>
      </c>
      <c r="D52" s="4">
        <f>((VLOOKUP($A52,'Emissions data'!$A$74:$AB$106,D$23-1979,0))/((VLOOKUP($A52,'New Cronos Data - output2'!$A$13:$S$50,D$97-1988,0)+(VLOOKUP($A52,'New Cronos Data - output2'!$A$62:$S$99,D$97-1988,0)))))/1000</f>
        <v>3.5039135928429426</v>
      </c>
      <c r="E52" s="4">
        <f>((VLOOKUP($A52,'Emissions data'!$A$74:$AB$106,E$23-1979,0))/((VLOOKUP($A52,'New Cronos Data - output2'!$A$13:$S$50,E$97-1988,0)+(VLOOKUP($A52,'New Cronos Data - output2'!$A$62:$S$99,E$97-1988,0)))))/1000</f>
        <v>3.595936255105973</v>
      </c>
      <c r="F52" s="4">
        <f>((VLOOKUP($A52,'Emissions data'!$A$74:$AB$106,F$23-1979,0))/((VLOOKUP($A52,'New Cronos Data - output2'!$A$13:$S$50,F$97-1988,0)+(VLOOKUP($A52,'New Cronos Data - output2'!$A$62:$S$99,F$97-1988,0)))))/1000</f>
        <v>2.1620620914677384</v>
      </c>
      <c r="G52" s="4">
        <f>((VLOOKUP($A52,'Emissions data'!$A$74:$AB$106,G$23-1979,0))/((VLOOKUP($A52,'New Cronos Data - output2'!$A$13:$S$50,G$97-1988,0)+(VLOOKUP($A52,'New Cronos Data - output2'!$A$62:$S$99,G$97-1988,0)))))/1000</f>
        <v>2.2314206269694163</v>
      </c>
      <c r="H52" s="4">
        <f>((VLOOKUP($A52,'Emissions data'!$A$74:$AB$106,H$23-1979,0))/((VLOOKUP($A52,'New Cronos Data - output2'!$A$13:$S$50,H$97-1988,0)+(VLOOKUP($A52,'New Cronos Data - output2'!$A$62:$S$99,H$97-1988,0)))))/1000</f>
        <v>1.9774377243792327</v>
      </c>
      <c r="I52" s="4">
        <f>((VLOOKUP($A52,'Emissions data'!$A$74:$AB$106,I$23-1979,0))/((VLOOKUP($A52,'New Cronos Data - output2'!$A$13:$S$50,I$97-1988,0)+(VLOOKUP($A52,'New Cronos Data - output2'!$A$62:$S$99,I$97-1988,0)))))/1000</f>
        <v>2.611048349627175</v>
      </c>
      <c r="J52" s="4">
        <f>((VLOOKUP($A52,'Emissions data'!$A$74:$AB$106,J$23-1979,0))/((VLOOKUP($A52,'New Cronos Data - output2'!$A$13:$S$50,J$97-1988,0)+(VLOOKUP($A52,'New Cronos Data - output2'!$A$62:$S$99,J$97-1988,0)))))/1000</f>
        <v>2.167506484</v>
      </c>
      <c r="K52" s="4">
        <f>((VLOOKUP($A52,'Emissions data'!$A$74:$AB$106,K$23-1979,0))/((VLOOKUP($A52,'New Cronos Data - output2'!$A$13:$S$50,K$97-1988,0)+(VLOOKUP($A52,'New Cronos Data - output2'!$A$62:$S$99,K$97-1988,0)))))/1000</f>
        <v>2.3167170267212325</v>
      </c>
      <c r="L52" s="4">
        <f>((VLOOKUP($A52,'Emissions data'!$A$74:$AB$106,L$23-1979,0))/((VLOOKUP($A52,'New Cronos Data - output2'!$A$13:$S$50,L$97-1988,0)+(VLOOKUP($A52,'New Cronos Data - output2'!$A$62:$S$99,L$97-1988,0)))))/1000</f>
        <v>2.0201722965601965</v>
      </c>
      <c r="M52" s="4">
        <f>((VLOOKUP($A52,'Emissions data'!$A$74:$AB$106,M$23-1979,0))/((VLOOKUP($A52,'New Cronos Data - output2'!$A$13:$S$50,M$97-1988,0)+(VLOOKUP($A52,'New Cronos Data - output2'!$A$62:$S$99,M$97-1988,0)))))/1000</f>
        <v>1.7907634041600844</v>
      </c>
      <c r="N52" s="4">
        <f>((VLOOKUP($A52,'Emissions data'!$A$74:$AB$106,N$23-1979,0))/((VLOOKUP($A52,'New Cronos Data - output2'!$A$13:$S$50,N$97-1988,0)+(VLOOKUP($A52,'New Cronos Data - output2'!$A$62:$S$99,N$97-1988,0)))))/1000</f>
        <v>1.889613261556604</v>
      </c>
      <c r="O52" s="4">
        <f>((VLOOKUP($A52,'Emissions data'!$A$74:$AB$106,O$23-1979,0))/((VLOOKUP($A52,'New Cronos Data - output2'!$A$13:$S$50,O$97-1988,0)+(VLOOKUP($A52,'New Cronos Data - output2'!$A$62:$S$99,O$97-1988,0)))))/1000</f>
        <v>2.0898891165026323</v>
      </c>
      <c r="P52" s="4">
        <f>((VLOOKUP($A52,'Emissions data'!$A$74:$AB$106,P$23-1979,0))/((VLOOKUP($A52,'New Cronos Data - output2'!$A$13:$S$50,P$97-1988,0)+(VLOOKUP($A52,'New Cronos Data - output2'!$A$62:$S$99,P$97-1988,0)))))/1000</f>
        <v>2.2711373683859493</v>
      </c>
      <c r="Q52" s="4">
        <f>((VLOOKUP($A52,'Emissions data'!$A$74:$AB$106,Q$23-1979,0))/((VLOOKUP($A52,'New Cronos Data - output2'!$A$13:$S$50,Q$97-1988,0)+(VLOOKUP($A52,'New Cronos Data - output2'!$A$62:$S$99,Q$97-1988,0)))))/1000</f>
        <v>2.1422371811544605</v>
      </c>
      <c r="R52" s="4">
        <f>((VLOOKUP($A52,'Emissions data'!$A$74:$AB$106,R$23-1979,0))/((VLOOKUP($A52,'New Cronos Data - output2'!$A$13:$S$50,R$97-1988,0)+(VLOOKUP($A52,'New Cronos Data - output2'!$A$62:$S$99,R$97-1988,0)))))/1000</f>
        <v>1.9453841109309864</v>
      </c>
      <c r="S52" s="4">
        <f>((VLOOKUP($A52,'Emissions data'!$A$74:$AB$106,S$23-1979,0))/((VLOOKUP($A52,'New Cronos Data - output2'!$A$13:$S$50,S$97-1988,0)+(VLOOKUP($A52,'New Cronos Data - output2'!$A$62:$S$99,S$97-1988,0)))))/1000</f>
        <v>1.7867741964364277</v>
      </c>
      <c r="T52" s="4">
        <f>((VLOOKUP($A52,'Emissions data'!$A$74:$AB$106,T$23-1979,0))/((VLOOKUP($A52,'New Cronos Data - output2'!$A$13:$S$50,T$97-1988,0)+(VLOOKUP($A52,'New Cronos Data - output2'!$A$62:$S$99,T$97-1988,0)))))/1000</f>
        <v>1.7896913470706173</v>
      </c>
      <c r="U52" s="70">
        <f t="shared" si="3"/>
        <v>-0.5148445656343629</v>
      </c>
      <c r="V52" s="6"/>
    </row>
    <row r="53" spans="1:22" s="2" customFormat="1" ht="12.75">
      <c r="A53" s="33" t="s">
        <v>66</v>
      </c>
      <c r="B53" s="11" t="s">
        <v>132</v>
      </c>
      <c r="C53" s="4">
        <f>((VLOOKUP($A53,'Emissions data'!$A$74:$AB$106,C$23-1979,0))/((VLOOKUP($A53,'New Cronos Data - output2'!$A$13:$S$50,C$97-1988,0)+(VLOOKUP($A53,'New Cronos Data - output2'!$A$62:$S$99,C$97-1988,0)))))/1000</f>
        <v>0.26139876470588236</v>
      </c>
      <c r="D53" s="4">
        <f>((VLOOKUP($A53,'Emissions data'!$A$74:$AB$106,D$23-1979,0))/((VLOOKUP($A53,'New Cronos Data - output2'!$A$13:$S$50,D$97-1988,0)+(VLOOKUP($A53,'New Cronos Data - output2'!$A$62:$S$99,D$97-1988,0)))))/1000</f>
        <v>0.3042463673469388</v>
      </c>
      <c r="E53" s="4">
        <f>((VLOOKUP($A53,'Emissions data'!$A$74:$AB$106,E$23-1979,0))/((VLOOKUP($A53,'New Cronos Data - output2'!$A$13:$S$50,E$97-1988,0)+(VLOOKUP($A53,'New Cronos Data - output2'!$A$62:$S$99,E$97-1988,0)))))/1000</f>
        <v>0.30938591111111113</v>
      </c>
      <c r="F53" s="4">
        <f>((VLOOKUP($A53,'Emissions data'!$A$74:$AB$106,F$23-1979,0))/((VLOOKUP($A53,'New Cronos Data - output2'!$A$13:$S$50,F$97-1988,0)+(VLOOKUP($A53,'New Cronos Data - output2'!$A$62:$S$99,F$97-1988,0)))))/1000</f>
        <v>0.33904239583333334</v>
      </c>
      <c r="G53" s="4">
        <f>((VLOOKUP($A53,'Emissions data'!$A$74:$AB$106,G$23-1979,0))/((VLOOKUP($A53,'New Cronos Data - output2'!$A$13:$S$50,G$97-1988,0)+(VLOOKUP($A53,'New Cronos Data - output2'!$A$62:$S$99,G$97-1988,0)))))/1000</f>
        <v>0.32929616326530614</v>
      </c>
      <c r="H53" s="4">
        <f>((VLOOKUP($A53,'Emissions data'!$A$74:$AB$106,H$23-1979,0))/((VLOOKUP($A53,'New Cronos Data - output2'!$A$13:$S$50,H$97-1988,0)+(VLOOKUP($A53,'New Cronos Data - output2'!$A$62:$S$99,H$97-1988,0)))))/1000</f>
        <v>0.4032118723404255</v>
      </c>
      <c r="I53" s="4">
        <f>((VLOOKUP($A53,'Emissions data'!$A$74:$AB$106,I$23-1979,0))/((VLOOKUP($A53,'New Cronos Data - output2'!$A$13:$S$50,I$97-1988,0)+(VLOOKUP($A53,'New Cronos Data - output2'!$A$62:$S$99,I$97-1988,0)))))/1000</f>
        <v>0.29497999999999996</v>
      </c>
      <c r="J53" s="4">
        <f>((VLOOKUP($A53,'Emissions data'!$A$74:$AB$106,J$23-1979,0))/((VLOOKUP($A53,'New Cronos Data - output2'!$A$13:$S$50,J$97-1988,0)+(VLOOKUP($A53,'New Cronos Data - output2'!$A$62:$S$99,J$97-1988,0)))))/1000</f>
        <v>0.18304817857142858</v>
      </c>
      <c r="K53" s="4">
        <f>((VLOOKUP($A53,'Emissions data'!$A$74:$AB$106,K$23-1979,0))/((VLOOKUP($A53,'New Cronos Data - output2'!$A$13:$S$50,K$97-1988,0)+(VLOOKUP($A53,'New Cronos Data - output2'!$A$62:$S$99,K$97-1988,0)))))/1000</f>
        <v>0.1694580125</v>
      </c>
      <c r="L53" s="4">
        <f>((VLOOKUP($A53,'Emissions data'!$A$74:$AB$106,L$23-1979,0))/((VLOOKUP($A53,'New Cronos Data - output2'!$A$13:$S$50,L$97-1988,0)+(VLOOKUP($A53,'New Cronos Data - output2'!$A$62:$S$99,L$97-1988,0)))))/1000</f>
        <v>0.0834841875</v>
      </c>
      <c r="M53" s="4">
        <f>((VLOOKUP($A53,'Emissions data'!$A$74:$AB$106,M$23-1979,0))/((VLOOKUP($A53,'New Cronos Data - output2'!$A$13:$S$50,M$97-1988,0)+(VLOOKUP($A53,'New Cronos Data - output2'!$A$62:$S$99,M$97-1988,0)))))/1000</f>
        <v>0.0679851</v>
      </c>
      <c r="N53" s="4">
        <f>((VLOOKUP($A53,'Emissions data'!$A$74:$AB$106,N$23-1979,0))/((VLOOKUP($A53,'New Cronos Data - output2'!$A$13:$S$50,N$97-1988,0)+(VLOOKUP($A53,'New Cronos Data - output2'!$A$62:$S$99,N$97-1988,0)))))/1000</f>
        <v>0.06180280666666667</v>
      </c>
      <c r="O53" s="4">
        <f>((VLOOKUP($A53,'Emissions data'!$A$74:$AB$106,O$23-1979,0))/((VLOOKUP($A53,'New Cronos Data - output2'!$A$13:$S$50,O$97-1988,0)+(VLOOKUP($A53,'New Cronos Data - output2'!$A$62:$S$99,O$97-1988,0)))))/1000</f>
        <v>0.0721309144736842</v>
      </c>
      <c r="P53" s="4">
        <f>((VLOOKUP($A53,'Emissions data'!$A$74:$AB$106,P$23-1979,0))/((VLOOKUP($A53,'New Cronos Data - output2'!$A$13:$S$50,P$97-1988,0)+(VLOOKUP($A53,'New Cronos Data - output2'!$A$62:$S$99,P$97-1988,0)))))/1000</f>
        <v>0.06866521476510067</v>
      </c>
      <c r="Q53" s="4">
        <f>((VLOOKUP($A53,'Emissions data'!$A$74:$AB$106,Q$23-1979,0))/((VLOOKUP($A53,'New Cronos Data - output2'!$A$13:$S$50,Q$97-1988,0)+(VLOOKUP($A53,'New Cronos Data - output2'!$A$62:$S$99,Q$97-1988,0)))))/1000</f>
        <v>0.06406693548387096</v>
      </c>
      <c r="R53" s="4">
        <f>((VLOOKUP($A53,'Emissions data'!$A$74:$AB$106,R$23-1979,0))/((VLOOKUP($A53,'New Cronos Data - output2'!$A$13:$S$50,R$97-1988,0)+(VLOOKUP($A53,'New Cronos Data - output2'!$A$62:$S$99,R$97-1988,0)))))/1000</f>
        <v>0.07370303488372093</v>
      </c>
      <c r="S53" s="4">
        <f>((VLOOKUP($A53,'Emissions data'!$A$74:$AB$106,S$23-1979,0))/((VLOOKUP($A53,'New Cronos Data - output2'!$A$13:$S$50,S$97-1988,0)+(VLOOKUP($A53,'New Cronos Data - output2'!$A$62:$S$99,S$97-1988,0)))))/1000</f>
        <v>0.058627863813229576</v>
      </c>
      <c r="T53" s="4">
        <f>((VLOOKUP($A53,'Emissions data'!$A$74:$AB$106,T$23-1979,0))/((VLOOKUP($A53,'New Cronos Data - output2'!$A$13:$S$50,T$97-1988,0)+(VLOOKUP($A53,'New Cronos Data - output2'!$A$62:$S$99,T$97-1988,0)))))/1000</f>
        <v>0.11320702723735408</v>
      </c>
      <c r="U53" s="70">
        <f t="shared" si="3"/>
        <v>-0.5669182776562427</v>
      </c>
      <c r="V53" s="6"/>
    </row>
    <row r="54" spans="1:21" s="2" customFormat="1" ht="12.75">
      <c r="A54" s="33" t="s">
        <v>58</v>
      </c>
      <c r="B54" s="11" t="s">
        <v>105</v>
      </c>
      <c r="C54" s="4">
        <f>((VLOOKUP($A54,'Emissions data'!$A$74:$AB$106,C$23-1979,0))/((VLOOKUP($A54,'New Cronos Data - output2'!$A$13:$S$50,C$97-1988,0)+(VLOOKUP($A54,'New Cronos Data - output2'!$A$62:$S$99,C$97-1988,0)))))/1000</f>
        <v>25.381951503634475</v>
      </c>
      <c r="D54" s="4">
        <f>((VLOOKUP($A54,'Emissions data'!$A$74:$AB$106,D$23-1979,0))/((VLOOKUP($A54,'New Cronos Data - output2'!$A$13:$S$50,D$97-1988,0)+(VLOOKUP($A54,'New Cronos Data - output2'!$A$62:$S$99,D$97-1988,0)))))/1000</f>
        <v>22.18500530960452</v>
      </c>
      <c r="E54" s="4">
        <f>((VLOOKUP($A54,'Emissions data'!$A$74:$AB$106,E$23-1979,0))/((VLOOKUP($A54,'New Cronos Data - output2'!$A$13:$S$50,E$97-1988,0)+(VLOOKUP($A54,'New Cronos Data - output2'!$A$62:$S$99,E$97-1988,0)))))/1000</f>
        <v>6.699657927196734</v>
      </c>
      <c r="F54" s="4">
        <f>((VLOOKUP($A54,'Emissions data'!$A$74:$AB$106,F$23-1979,0))/((VLOOKUP($A54,'New Cronos Data - output2'!$A$13:$S$50,F$97-1988,0)+(VLOOKUP($A54,'New Cronos Data - output2'!$A$62:$S$99,F$97-1988,0)))))/1000</f>
        <v>6.544466647822406</v>
      </c>
      <c r="G54" s="4">
        <f>((VLOOKUP($A54,'Emissions data'!$A$74:$AB$106,G$23-1979,0))/((VLOOKUP($A54,'New Cronos Data - output2'!$A$13:$S$50,G$97-1988,0)+(VLOOKUP($A54,'New Cronos Data - output2'!$A$62:$S$99,G$97-1988,0)))))/1000</f>
        <v>7.181906213817228</v>
      </c>
      <c r="H54" s="4">
        <f>((VLOOKUP($A54,'Emissions data'!$A$74:$AB$106,H$23-1979,0))/((VLOOKUP($A54,'New Cronos Data - output2'!$A$13:$S$50,H$97-1988,0)+(VLOOKUP($A54,'New Cronos Data - output2'!$A$62:$S$99,H$97-1988,0)))))/1000</f>
        <v>6.798479760323888</v>
      </c>
      <c r="I54" s="4">
        <f>((VLOOKUP($A54,'Emissions data'!$A$74:$AB$106,I$23-1979,0))/((VLOOKUP($A54,'New Cronos Data - output2'!$A$13:$S$50,I$97-1988,0)+(VLOOKUP($A54,'New Cronos Data - output2'!$A$62:$S$99,I$97-1988,0)))))/1000</f>
        <v>6.742598865284474</v>
      </c>
      <c r="J54" s="4">
        <f>((VLOOKUP($A54,'Emissions data'!$A$74:$AB$106,J$23-1979,0))/((VLOOKUP($A54,'New Cronos Data - output2'!$A$13:$S$50,J$97-1988,0)+(VLOOKUP($A54,'New Cronos Data - output2'!$A$62:$S$99,J$97-1988,0)))))/1000</f>
        <v>6.413795950964543</v>
      </c>
      <c r="K54" s="4">
        <f>((VLOOKUP($A54,'Emissions data'!$A$74:$AB$106,K$23-1979,0))/((VLOOKUP($A54,'New Cronos Data - output2'!$A$13:$S$50,K$97-1988,0)+(VLOOKUP($A54,'New Cronos Data - output2'!$A$62:$S$99,K$97-1988,0)))))/1000</f>
        <v>6.188183813286713</v>
      </c>
      <c r="L54" s="4">
        <f>((VLOOKUP($A54,'Emissions data'!$A$74:$AB$106,L$23-1979,0))/((VLOOKUP($A54,'New Cronos Data - output2'!$A$13:$S$50,L$97-1988,0)+(VLOOKUP($A54,'New Cronos Data - output2'!$A$62:$S$99,L$97-1988,0)))))/1000</f>
        <v>6.505783653776096</v>
      </c>
      <c r="M54" s="4">
        <f>((VLOOKUP($A54,'Emissions data'!$A$74:$AB$106,M$23-1979,0))/((VLOOKUP($A54,'New Cronos Data - output2'!$A$13:$S$50,M$97-1988,0)+(VLOOKUP($A54,'New Cronos Data - output2'!$A$62:$S$99,M$97-1988,0)))))/1000</f>
        <v>6.635952786090171</v>
      </c>
      <c r="N54" s="4">
        <f>((VLOOKUP($A54,'Emissions data'!$A$74:$AB$106,N$23-1979,0))/((VLOOKUP($A54,'New Cronos Data - output2'!$A$13:$S$50,N$97-1988,0)+(VLOOKUP($A54,'New Cronos Data - output2'!$A$62:$S$99,N$97-1988,0)))))/1000</f>
        <v>6.897415841223698</v>
      </c>
      <c r="O54" s="4">
        <f>((VLOOKUP($A54,'Emissions data'!$A$74:$AB$106,O$23-1979,0))/((VLOOKUP($A54,'New Cronos Data - output2'!$A$13:$S$50,O$97-1988,0)+(VLOOKUP($A54,'New Cronos Data - output2'!$A$62:$S$99,O$97-1988,0)))))/1000</f>
        <v>7.99960128220085</v>
      </c>
      <c r="P54" s="4">
        <f>((VLOOKUP($A54,'Emissions data'!$A$74:$AB$106,P$23-1979,0))/((VLOOKUP($A54,'New Cronos Data - output2'!$A$13:$S$50,P$97-1988,0)+(VLOOKUP($A54,'New Cronos Data - output2'!$A$62:$S$99,P$97-1988,0)))))/1000</f>
        <v>7.896251764900663</v>
      </c>
      <c r="Q54" s="4">
        <f>((VLOOKUP($A54,'Emissions data'!$A$74:$AB$106,Q$23-1979,0))/((VLOOKUP($A54,'New Cronos Data - output2'!$A$13:$S$50,Q$97-1988,0)+(VLOOKUP($A54,'New Cronos Data - output2'!$A$62:$S$99,Q$97-1988,0)))))/1000</f>
        <v>8.323493753864447</v>
      </c>
      <c r="R54" s="4">
        <f>((VLOOKUP($A54,'Emissions data'!$A$74:$AB$106,R$23-1979,0))/((VLOOKUP($A54,'New Cronos Data - output2'!$A$13:$S$50,R$97-1988,0)+(VLOOKUP($A54,'New Cronos Data - output2'!$A$62:$S$99,R$97-1988,0)))))/1000</f>
        <v>8.250613272824536</v>
      </c>
      <c r="S54" s="4">
        <f>((VLOOKUP($A54,'Emissions data'!$A$74:$AB$106,S$23-1979,0))/((VLOOKUP($A54,'New Cronos Data - output2'!$A$13:$S$50,S$97-1988,0)+(VLOOKUP($A54,'New Cronos Data - output2'!$A$62:$S$99,S$97-1988,0)))))/1000</f>
        <v>8.191422140698457</v>
      </c>
      <c r="T54" s="4">
        <f>((VLOOKUP($A54,'Emissions data'!$A$74:$AB$106,T$23-1979,0))/((VLOOKUP($A54,'New Cronos Data - output2'!$A$13:$S$50,T$97-1988,0)+(VLOOKUP($A54,'New Cronos Data - output2'!$A$62:$S$99,T$97-1988,0)))))/1000</f>
        <v>8.725981746171861</v>
      </c>
      <c r="U54" s="70">
        <f t="shared" si="3"/>
        <v>-0.6562131266808868</v>
      </c>
    </row>
    <row r="55" spans="1:22" s="2" customFormat="1" ht="12.75">
      <c r="A55" s="33" t="s">
        <v>131</v>
      </c>
      <c r="B55" s="2" t="s">
        <v>131</v>
      </c>
      <c r="C55" s="4">
        <f>((VLOOKUP($A55,'Emissions data'!$A$74:$AB$106,C$23-1979,0))/((VLOOKUP($A55,'New Cronos Data - output2'!$A$13:$S$50,C$97-1988,0)+(VLOOKUP($A55,'New Cronos Data - output2'!$A$62:$S$99,C$97-1988,0)))))/1000</f>
        <v>9.331358251243419</v>
      </c>
      <c r="D55" s="4">
        <f>((VLOOKUP($A55,'Emissions data'!$A$74:$AB$106,D$23-1979,0))/((VLOOKUP($A55,'New Cronos Data - output2'!$A$13:$S$50,D$97-1988,0)+(VLOOKUP($A55,'New Cronos Data - output2'!$A$62:$S$99,D$97-1988,0)))))/1000</f>
        <v>9.12673186957709</v>
      </c>
      <c r="E55" s="4">
        <f>((VLOOKUP($A55,'Emissions data'!$A$74:$AB$106,E$23-1979,0))/((VLOOKUP($A55,'New Cronos Data - output2'!$A$13:$S$50,E$97-1988,0)+(VLOOKUP($A55,'New Cronos Data - output2'!$A$62:$S$99,E$97-1988,0)))))/1000</f>
        <v>8.732908404461407</v>
      </c>
      <c r="F55" s="4">
        <f>((VLOOKUP($A55,'Emissions data'!$A$74:$AB$106,F$23-1979,0))/((VLOOKUP($A55,'New Cronos Data - output2'!$A$13:$S$50,F$97-1988,0)+(VLOOKUP($A55,'New Cronos Data - output2'!$A$62:$S$99,F$97-1988,0)))))/1000</f>
        <v>8.602012192001693</v>
      </c>
      <c r="G55" s="4">
        <f>((VLOOKUP($A55,'Emissions data'!$A$74:$AB$106,G$23-1979,0))/((VLOOKUP($A55,'New Cronos Data - output2'!$A$13:$S$50,G$97-1988,0)+(VLOOKUP($A55,'New Cronos Data - output2'!$A$62:$S$99,G$97-1988,0)))))/1000</f>
        <v>8.549913760842841</v>
      </c>
      <c r="H55" s="4">
        <f>((VLOOKUP($A55,'Emissions data'!$A$74:$AB$106,H$23-1979,0))/((VLOOKUP($A55,'New Cronos Data - output2'!$A$13:$S$50,H$97-1988,0)+(VLOOKUP($A55,'New Cronos Data - output2'!$A$62:$S$99,H$97-1988,0)))))/1000</f>
        <v>8.175227053894886</v>
      </c>
      <c r="I55" s="4">
        <f>((VLOOKUP($A55,'Emissions data'!$A$74:$AB$106,I$23-1979,0))/((VLOOKUP($A55,'New Cronos Data - output2'!$A$13:$S$50,I$97-1988,0)+(VLOOKUP($A55,'New Cronos Data - output2'!$A$62:$S$99,I$97-1988,0)))))/1000</f>
        <v>8.031971773719976</v>
      </c>
      <c r="J55" s="4">
        <f>((VLOOKUP($A55,'Emissions data'!$A$74:$AB$106,J$23-1979,0))/((VLOOKUP($A55,'New Cronos Data - output2'!$A$13:$S$50,J$97-1988,0)+(VLOOKUP($A55,'New Cronos Data - output2'!$A$62:$S$99,J$97-1988,0)))))/1000</f>
        <v>8.005786174769652</v>
      </c>
      <c r="K55" s="4">
        <f>((VLOOKUP($A55,'Emissions data'!$A$74:$AB$106,K$23-1979,0))/((VLOOKUP($A55,'New Cronos Data - output2'!$A$13:$S$50,K$97-1988,0)+(VLOOKUP($A55,'New Cronos Data - output2'!$A$62:$S$99,K$97-1988,0)))))/1000</f>
        <v>8.025965359279125</v>
      </c>
      <c r="L55" s="4">
        <f>((VLOOKUP($A55,'Emissions data'!$A$74:$AB$106,L$23-1979,0))/((VLOOKUP($A55,'New Cronos Data - output2'!$A$13:$S$50,L$97-1988,0)+(VLOOKUP($A55,'New Cronos Data - output2'!$A$62:$S$99,L$97-1988,0)))))/1000</f>
        <v>7.808125349605054</v>
      </c>
      <c r="M55" s="4">
        <f>((VLOOKUP($A55,'Emissions data'!$A$74:$AB$106,M$23-1979,0))/((VLOOKUP($A55,'New Cronos Data - output2'!$A$13:$S$50,M$97-1988,0)+(VLOOKUP($A55,'New Cronos Data - output2'!$A$62:$S$99,M$97-1988,0)))))/1000</f>
        <v>7.802069215514425</v>
      </c>
      <c r="N55" s="4">
        <f>((VLOOKUP($A55,'Emissions data'!$A$74:$AB$106,N$23-1979,0))/((VLOOKUP($A55,'New Cronos Data - output2'!$A$13:$S$50,N$97-1988,0)+(VLOOKUP($A55,'New Cronos Data - output2'!$A$62:$S$99,N$97-1988,0)))))/1000</f>
        <v>7.630184905160886</v>
      </c>
      <c r="O55" s="4">
        <f>((VLOOKUP($A55,'Emissions data'!$A$74:$AB$106,O$23-1979,0))/((VLOOKUP($A55,'New Cronos Data - output2'!$A$13:$S$50,O$97-1988,0)+(VLOOKUP($A55,'New Cronos Data - output2'!$A$62:$S$99,O$97-1988,0)))))/1000</f>
        <v>7.661666701479826</v>
      </c>
      <c r="P55" s="4">
        <f>((VLOOKUP($A55,'Emissions data'!$A$74:$AB$106,P$23-1979,0))/((VLOOKUP($A55,'New Cronos Data - output2'!$A$13:$S$50,P$97-1988,0)+(VLOOKUP($A55,'New Cronos Data - output2'!$A$62:$S$99,P$97-1988,0)))))/1000</f>
        <v>7.585169286294654</v>
      </c>
      <c r="Q55" s="4">
        <f>((VLOOKUP($A55,'Emissions data'!$A$74:$AB$106,Q$23-1979,0))/((VLOOKUP($A55,'New Cronos Data - output2'!$A$13:$S$50,Q$97-1988,0)+(VLOOKUP($A55,'New Cronos Data - output2'!$A$62:$S$99,Q$97-1988,0)))))/1000</f>
        <v>7.460752022176939</v>
      </c>
      <c r="R55" s="4">
        <f>((VLOOKUP($A55,'Emissions data'!$A$74:$AB$106,R$23-1979,0))/((VLOOKUP($A55,'New Cronos Data - output2'!$A$13:$S$50,R$97-1988,0)+(VLOOKUP($A55,'New Cronos Data - output2'!$A$62:$S$99,R$97-1988,0)))))/1000</f>
        <v>7.31744405443647</v>
      </c>
      <c r="S55" s="4">
        <f>((VLOOKUP($A55,'Emissions data'!$A$74:$AB$106,S$23-1979,0))/((VLOOKUP($A55,'New Cronos Data - output2'!$A$13:$S$50,S$97-1988,0)+(VLOOKUP($A55,'New Cronos Data - output2'!$A$62:$S$99,S$97-1988,0)))))/1000</f>
        <v>7.222656837929728</v>
      </c>
      <c r="T55" s="4">
        <f>((VLOOKUP($A55,'Emissions data'!$A$74:$AB$106,T$23-1979,0))/((VLOOKUP($A55,'New Cronos Data - output2'!$A$13:$S$50,T$97-1988,0)+(VLOOKUP($A55,'New Cronos Data - output2'!$A$62:$S$99,T$97-1988,0)))))/1000</f>
        <v>7.250154864124009</v>
      </c>
      <c r="U55" s="5">
        <f>T55/C55-1</f>
        <v>-0.22303327458701805</v>
      </c>
      <c r="V55" s="6"/>
    </row>
    <row r="56" spans="3:21" s="2" customFormat="1" ht="12.75">
      <c r="C56" s="4"/>
      <c r="D56" s="4"/>
      <c r="E56" s="4"/>
      <c r="F56" s="4"/>
      <c r="G56" s="4"/>
      <c r="H56" s="4"/>
      <c r="I56" s="4"/>
      <c r="J56" s="4"/>
      <c r="K56" s="4"/>
      <c r="L56" s="4"/>
      <c r="M56" s="4"/>
      <c r="N56" s="4"/>
      <c r="O56" s="4"/>
      <c r="P56" s="4"/>
      <c r="Q56" s="4"/>
      <c r="R56" s="4"/>
      <c r="S56" s="4"/>
      <c r="T56" s="4"/>
      <c r="U56" s="5"/>
    </row>
    <row r="57" spans="3:19" s="2" customFormat="1" ht="12.75">
      <c r="C57" s="35"/>
      <c r="D57" s="35"/>
      <c r="E57" s="9" t="s">
        <v>262</v>
      </c>
      <c r="F57" s="67"/>
      <c r="G57" s="67"/>
      <c r="H57" s="67"/>
      <c r="I57" s="67"/>
      <c r="J57" s="67"/>
      <c r="K57" s="67"/>
      <c r="L57" s="67"/>
      <c r="M57" s="35"/>
      <c r="N57" s="35"/>
      <c r="O57" s="35"/>
      <c r="P57" s="35"/>
      <c r="Q57" s="35"/>
      <c r="R57" s="35"/>
      <c r="S57" s="35"/>
    </row>
    <row r="58" spans="1:12" s="2" customFormat="1" ht="12.75">
      <c r="A58" s="3" t="s">
        <v>134</v>
      </c>
      <c r="B58" s="3"/>
      <c r="C58" s="2" t="s">
        <v>100</v>
      </c>
      <c r="E58" s="9" t="s">
        <v>260</v>
      </c>
      <c r="F58" s="9"/>
      <c r="G58" s="9"/>
      <c r="H58" s="9"/>
      <c r="I58" s="9"/>
      <c r="J58" s="9"/>
      <c r="K58" s="9"/>
      <c r="L58" s="9"/>
    </row>
    <row r="59" spans="3:19" s="2" customFormat="1" ht="12.75">
      <c r="C59" s="35"/>
      <c r="D59" s="35"/>
      <c r="E59" s="68" t="s">
        <v>263</v>
      </c>
      <c r="F59" s="67"/>
      <c r="G59" s="67"/>
      <c r="H59" s="67"/>
      <c r="I59" s="67"/>
      <c r="J59" s="67"/>
      <c r="K59" s="67"/>
      <c r="L59" s="67"/>
      <c r="M59" s="35"/>
      <c r="N59" s="35"/>
      <c r="O59" s="35"/>
      <c r="P59" s="35"/>
      <c r="Q59" s="35"/>
      <c r="R59" s="35"/>
      <c r="S59" s="35"/>
    </row>
    <row r="60" spans="3:21" s="2" customFormat="1" ht="12.75">
      <c r="C60" s="3">
        <v>1990</v>
      </c>
      <c r="D60" s="3">
        <v>1991</v>
      </c>
      <c r="E60" s="3">
        <v>1992</v>
      </c>
      <c r="F60" s="3">
        <v>1993</v>
      </c>
      <c r="G60" s="3">
        <v>1994</v>
      </c>
      <c r="H60" s="3">
        <v>1995</v>
      </c>
      <c r="I60" s="3">
        <v>1996</v>
      </c>
      <c r="J60" s="3">
        <v>1997</v>
      </c>
      <c r="K60" s="3">
        <v>1998</v>
      </c>
      <c r="L60" s="3">
        <v>1999</v>
      </c>
      <c r="M60" s="3">
        <v>2000</v>
      </c>
      <c r="N60" s="3">
        <v>2001</v>
      </c>
      <c r="O60" s="3">
        <v>2002</v>
      </c>
      <c r="P60" s="3">
        <v>2003</v>
      </c>
      <c r="Q60" s="3">
        <v>2004</v>
      </c>
      <c r="R60" s="3">
        <v>2005</v>
      </c>
      <c r="S60" s="3">
        <v>2006</v>
      </c>
      <c r="T60" s="3">
        <v>2007</v>
      </c>
      <c r="U60" s="3" t="s">
        <v>101</v>
      </c>
    </row>
    <row r="61" spans="1:22" s="2" customFormat="1" ht="12.75">
      <c r="A61" s="33" t="s">
        <v>51</v>
      </c>
      <c r="B61" s="10" t="s">
        <v>133</v>
      </c>
      <c r="C61" s="4" t="e">
        <f>((VLOOKUP($A61,'Emissions data'!$A$39:$AB$71,C$60-1979,0))/((VLOOKUP($A61,'New Cronos Data - output2'!$A$13:$S$50,C$97-1988,0)+(VLOOKUP($A61,'New Cronos Data - output2'!$A$62:$S$99,C$97-1988,0)))))/1000</f>
        <v>#DIV/0!</v>
      </c>
      <c r="D61" s="4">
        <f>((VLOOKUP($A61,'Emissions data'!$A$39:$AB$71,D$60-1979,0))/((VLOOKUP($A61,'New Cronos Data - output2'!$A$13:$S$50,D$97-1988,0)+(VLOOKUP($A61,'New Cronos Data - output2'!$A$62:$S$99,D$97-1988,0)))))/1000</f>
        <v>0.10077647866666667</v>
      </c>
      <c r="E61" s="4">
        <f>((VLOOKUP($A61,'Emissions data'!$A$39:$AB$71,E$60-1979,0))/((VLOOKUP($A61,'New Cronos Data - output2'!$A$13:$S$50,E$97-1988,0)+(VLOOKUP($A61,'New Cronos Data - output2'!$A$62:$S$99,E$97-1988,0)))))/1000</f>
        <v>0.100109742</v>
      </c>
      <c r="F61" s="4">
        <f>((VLOOKUP($A61,'Emissions data'!$A$39:$AB$71,F$60-1979,0))/((VLOOKUP($A61,'New Cronos Data - output2'!$A$13:$S$50,F$97-1988,0)+(VLOOKUP($A61,'New Cronos Data - output2'!$A$62:$S$99,F$97-1988,0)))))/1000</f>
        <v>0.10066518333333332</v>
      </c>
      <c r="G61" s="4">
        <f>((VLOOKUP($A61,'Emissions data'!$A$39:$AB$71,G$60-1979,0))/((VLOOKUP($A61,'New Cronos Data - output2'!$A$13:$S$50,G$97-1988,0)+(VLOOKUP($A61,'New Cronos Data - output2'!$A$62:$S$99,G$97-1988,0)))))/1000</f>
        <v>0.08361187666666667</v>
      </c>
      <c r="H61" s="4">
        <f>((VLOOKUP($A61,'Emissions data'!$A$39:$AB$71,H$60-1979,0))/((VLOOKUP($A61,'New Cronos Data - output2'!$A$13:$S$50,H$97-1988,0)+(VLOOKUP($A61,'New Cronos Data - output2'!$A$62:$S$99,H$97-1988,0)))))/1000</f>
        <v>0.11224691</v>
      </c>
      <c r="I61" s="4">
        <f>((VLOOKUP($A61,'Emissions data'!$A$39:$AB$71,I$60-1979,0))/((VLOOKUP($A61,'New Cronos Data - output2'!$A$13:$S$50,I$97-1988,0)+(VLOOKUP($A61,'New Cronos Data - output2'!$A$62:$S$99,I$97-1988,0)))))/1000</f>
        <v>0.081963744</v>
      </c>
      <c r="J61" s="4">
        <f>((VLOOKUP($A61,'Emissions data'!$A$39:$AB$71,J$60-1979,0))/((VLOOKUP($A61,'New Cronos Data - output2'!$A$13:$S$50,J$97-1988,0)+(VLOOKUP($A61,'New Cronos Data - output2'!$A$62:$S$99,J$97-1988,0)))))/1000</f>
        <v>0.0652238121</v>
      </c>
      <c r="K61" s="4">
        <f>((VLOOKUP($A61,'Emissions data'!$A$39:$AB$71,K$60-1979,0))/((VLOOKUP($A61,'New Cronos Data - output2'!$A$13:$S$50,K$97-1988,0)+(VLOOKUP($A61,'New Cronos Data - output2'!$A$62:$S$99,K$97-1988,0)))))/1000</f>
        <v>0.04781719915</v>
      </c>
      <c r="L61" s="4">
        <f>((VLOOKUP($A61,'Emissions data'!$A$39:$AB$71,L$60-1979,0))/((VLOOKUP($A61,'New Cronos Data - output2'!$A$13:$S$50,L$97-1988,0)+(VLOOKUP($A61,'New Cronos Data - output2'!$A$62:$S$99,L$97-1988,0)))))/1000</f>
        <v>0.052626261075</v>
      </c>
      <c r="M61" s="4">
        <f>((VLOOKUP($A61,'Emissions data'!$A$39:$AB$71,M$60-1979,0))/((VLOOKUP($A61,'New Cronos Data - output2'!$A$13:$S$50,M$97-1988,0)+(VLOOKUP($A61,'New Cronos Data - output2'!$A$62:$S$99,M$97-1988,0)))))/1000</f>
        <v>0.0559769299</v>
      </c>
      <c r="N61" s="4">
        <f>((VLOOKUP($A61,'Emissions data'!$A$39:$AB$71,N$60-1979,0))/((VLOOKUP($A61,'New Cronos Data - output2'!$A$13:$S$50,N$97-1988,0)+(VLOOKUP($A61,'New Cronos Data - output2'!$A$62:$S$99,N$97-1988,0)))))/1000</f>
        <v>0.06870065272499999</v>
      </c>
      <c r="O61" s="4">
        <f>((VLOOKUP($A61,'Emissions data'!$A$39:$AB$71,O$60-1979,0))/((VLOOKUP($A61,'New Cronos Data - output2'!$A$13:$S$50,O$97-1988,0)+(VLOOKUP($A61,'New Cronos Data - output2'!$A$62:$S$99,O$97-1988,0)))))/1000</f>
        <v>0.00563783721</v>
      </c>
      <c r="P61" s="4">
        <f>((VLOOKUP($A61,'Emissions data'!$A$39:$AB$71,P$60-1979,0))/((VLOOKUP($A61,'New Cronos Data - output2'!$A$13:$S$50,P$97-1988,0)+(VLOOKUP($A61,'New Cronos Data - output2'!$A$62:$S$99,P$97-1988,0)))))/1000</f>
        <v>0.0061810428737373736</v>
      </c>
      <c r="Q61" s="4">
        <f>((VLOOKUP($A61,'Emissions data'!$A$39:$AB$71,Q$60-1979,0))/((VLOOKUP($A61,'New Cronos Data - output2'!$A$13:$S$50,Q$97-1988,0)+(VLOOKUP($A61,'New Cronos Data - output2'!$A$62:$S$99,Q$97-1988,0)))))/1000</f>
        <v>0.005248033275</v>
      </c>
      <c r="R61" s="4">
        <f>((VLOOKUP($A61,'Emissions data'!$A$39:$AB$71,R$60-1979,0))/((VLOOKUP($A61,'New Cronos Data - output2'!$A$13:$S$50,R$97-1988,0)+(VLOOKUP($A61,'New Cronos Data - output2'!$A$62:$S$99,R$97-1988,0)))))/1000</f>
        <v>0.005684974531914893</v>
      </c>
      <c r="S61" s="4">
        <f>((VLOOKUP($A61,'Emissions data'!$A$39:$AB$71,S$60-1979,0))/((VLOOKUP($A61,'New Cronos Data - output2'!$A$13:$S$50,S$97-1988,0)+(VLOOKUP($A61,'New Cronos Data - output2'!$A$62:$S$99,S$97-1988,0)))))/1000</f>
        <v>0.005422125918699186</v>
      </c>
      <c r="T61" s="4">
        <f>((VLOOKUP($A61,'Emissions data'!$A$39:$AB$71,T$60-1979,0))/((VLOOKUP($A61,'New Cronos Data - output2'!$A$13:$S$50,T$97-1988,0)+(VLOOKUP($A61,'New Cronos Data - output2'!$A$62:$S$99,T$97-1988,0)))))/1000</f>
        <v>0.0055109217623318385</v>
      </c>
      <c r="U61" s="70" t="e">
        <f>T61/C61-1</f>
        <v>#DIV/0!</v>
      </c>
      <c r="V61" s="6"/>
    </row>
    <row r="62" spans="1:21" s="2" customFormat="1" ht="12.75">
      <c r="A62" s="33" t="s">
        <v>38</v>
      </c>
      <c r="B62" s="11" t="s">
        <v>102</v>
      </c>
      <c r="C62" s="4">
        <f>((VLOOKUP($A62,'Emissions data'!$A$39:$AB$71,C$60-1979,0))/((VLOOKUP($A62,'New Cronos Data - output2'!$A$13:$S$50,C$97-1988,0)+(VLOOKUP($A62,'New Cronos Data - output2'!$A$62:$S$99,C$97-1988,0)))))/1000</f>
        <v>0.010056001705413202</v>
      </c>
      <c r="D62" s="4">
        <f>((VLOOKUP($A62,'Emissions data'!$A$39:$AB$71,D$60-1979,0))/((VLOOKUP($A62,'New Cronos Data - output2'!$A$13:$S$50,D$97-1988,0)+(VLOOKUP($A62,'New Cronos Data - output2'!$A$62:$S$99,D$97-1988,0)))))/1000</f>
        <v>0.014028824504367642</v>
      </c>
      <c r="E62" s="4">
        <f>((VLOOKUP($A62,'Emissions data'!$A$39:$AB$71,E$60-1979,0))/((VLOOKUP($A62,'New Cronos Data - output2'!$A$13:$S$50,E$97-1988,0)+(VLOOKUP($A62,'New Cronos Data - output2'!$A$62:$S$99,E$97-1988,0)))))/1000</f>
        <v>0.016122798523274477</v>
      </c>
      <c r="F62" s="4">
        <f>((VLOOKUP($A62,'Emissions data'!$A$39:$AB$71,F$60-1979,0))/((VLOOKUP($A62,'New Cronos Data - output2'!$A$13:$S$50,F$97-1988,0)+(VLOOKUP($A62,'New Cronos Data - output2'!$A$62:$S$99,F$97-1988,0)))))/1000</f>
        <v>0.017031620621468926</v>
      </c>
      <c r="G62" s="4">
        <f>((VLOOKUP($A62,'Emissions data'!$A$39:$AB$71,G$60-1979,0))/((VLOOKUP($A62,'New Cronos Data - output2'!$A$13:$S$50,G$97-1988,0)+(VLOOKUP($A62,'New Cronos Data - output2'!$A$62:$S$99,G$97-1988,0)))))/1000</f>
        <v>0.014873603424291065</v>
      </c>
      <c r="H62" s="4">
        <f>((VLOOKUP($A62,'Emissions data'!$A$39:$AB$71,H$60-1979,0))/((VLOOKUP($A62,'New Cronos Data - output2'!$A$13:$S$50,H$97-1988,0)+(VLOOKUP($A62,'New Cronos Data - output2'!$A$62:$S$99,H$97-1988,0)))))/1000</f>
        <v>0.014187345186830414</v>
      </c>
      <c r="I62" s="4">
        <f>((VLOOKUP($A62,'Emissions data'!$A$39:$AB$71,I$60-1979,0))/((VLOOKUP($A62,'New Cronos Data - output2'!$A$13:$S$50,I$97-1988,0)+(VLOOKUP($A62,'New Cronos Data - output2'!$A$62:$S$99,I$97-1988,0)))))/1000</f>
        <v>0.013143276403915508</v>
      </c>
      <c r="J62" s="4">
        <f>((VLOOKUP($A62,'Emissions data'!$A$39:$AB$71,J$60-1979,0))/((VLOOKUP($A62,'New Cronos Data - output2'!$A$13:$S$50,J$97-1988,0)+(VLOOKUP($A62,'New Cronos Data - output2'!$A$62:$S$99,J$97-1988,0)))))/1000</f>
        <v>0.016532420446120015</v>
      </c>
      <c r="K62" s="4">
        <f>((VLOOKUP($A62,'Emissions data'!$A$39:$AB$71,K$60-1979,0))/((VLOOKUP($A62,'New Cronos Data - output2'!$A$13:$S$50,K$97-1988,0)+(VLOOKUP($A62,'New Cronos Data - output2'!$A$62:$S$99,K$97-1988,0)))))/1000</f>
        <v>0.01652790218109716</v>
      </c>
      <c r="L62" s="4">
        <f>((VLOOKUP($A62,'Emissions data'!$A$39:$AB$71,L$60-1979,0))/((VLOOKUP($A62,'New Cronos Data - output2'!$A$13:$S$50,L$97-1988,0)+(VLOOKUP($A62,'New Cronos Data - output2'!$A$62:$S$99,L$97-1988,0)))))/1000</f>
        <v>0.01620122905088416</v>
      </c>
      <c r="M62" s="4">
        <f>((VLOOKUP($A62,'Emissions data'!$A$39:$AB$71,M$60-1979,0))/((VLOOKUP($A62,'New Cronos Data - output2'!$A$13:$S$50,M$97-1988,0)+(VLOOKUP($A62,'New Cronos Data - output2'!$A$62:$S$99,M$97-1988,0)))))/1000</f>
        <v>0.0173112414553473</v>
      </c>
      <c r="N62" s="4">
        <f>((VLOOKUP($A62,'Emissions data'!$A$39:$AB$71,N$60-1979,0))/((VLOOKUP($A62,'New Cronos Data - output2'!$A$13:$S$50,N$97-1988,0)+(VLOOKUP($A62,'New Cronos Data - output2'!$A$62:$S$99,N$97-1988,0)))))/1000</f>
        <v>0.015806673825503353</v>
      </c>
      <c r="O62" s="4">
        <f>((VLOOKUP($A62,'Emissions data'!$A$39:$AB$71,O$60-1979,0))/((VLOOKUP($A62,'New Cronos Data - output2'!$A$13:$S$50,O$97-1988,0)+(VLOOKUP($A62,'New Cronos Data - output2'!$A$62:$S$99,O$97-1988,0)))))/1000</f>
        <v>0.0183327185540391</v>
      </c>
      <c r="P62" s="4">
        <f>((VLOOKUP($A62,'Emissions data'!$A$39:$AB$71,P$60-1979,0))/((VLOOKUP($A62,'New Cronos Data - output2'!$A$13:$S$50,P$97-1988,0)+(VLOOKUP($A62,'New Cronos Data - output2'!$A$62:$S$99,P$97-1988,0)))))/1000</f>
        <v>0.019136317738135306</v>
      </c>
      <c r="Q62" s="4">
        <f>((VLOOKUP($A62,'Emissions data'!$A$39:$AB$71,Q$60-1979,0))/((VLOOKUP($A62,'New Cronos Data - output2'!$A$13:$S$50,Q$97-1988,0)+(VLOOKUP($A62,'New Cronos Data - output2'!$A$62:$S$99,Q$97-1988,0)))))/1000</f>
        <v>0.019219899479166667</v>
      </c>
      <c r="R62" s="4">
        <f>((VLOOKUP($A62,'Emissions data'!$A$39:$AB$71,R$60-1979,0))/((VLOOKUP($A62,'New Cronos Data - output2'!$A$13:$S$50,R$97-1988,0)+(VLOOKUP($A62,'New Cronos Data - output2'!$A$62:$S$99,R$97-1988,0)))))/1000</f>
        <v>0.019265882789419445</v>
      </c>
      <c r="S62" s="4">
        <f>((VLOOKUP($A62,'Emissions data'!$A$39:$AB$71,S$60-1979,0))/((VLOOKUP($A62,'New Cronos Data - output2'!$A$13:$S$50,S$97-1988,0)+(VLOOKUP($A62,'New Cronos Data - output2'!$A$62:$S$99,S$97-1988,0)))))/1000</f>
        <v>0.01994521218101395</v>
      </c>
      <c r="T62" s="4">
        <f>((VLOOKUP($A62,'Emissions data'!$A$39:$AB$71,T$60-1979,0))/((VLOOKUP($A62,'New Cronos Data - output2'!$A$13:$S$50,T$97-1988,0)+(VLOOKUP($A62,'New Cronos Data - output2'!$A$62:$S$99,T$97-1988,0)))))/1000</f>
        <v>0.016883828825885978</v>
      </c>
      <c r="U62" s="70">
        <f aca="true" t="shared" si="4" ref="U62:U91">T62/C62-1</f>
        <v>0.6789803065364755</v>
      </c>
    </row>
    <row r="63" spans="1:21" s="2" customFormat="1" ht="12.75">
      <c r="A63" s="33" t="s">
        <v>44</v>
      </c>
      <c r="B63" s="10" t="s">
        <v>104</v>
      </c>
      <c r="C63" s="4">
        <f>((VLOOKUP($A63,'Emissions data'!$A$39:$AB$71,C$60-1979,0))/((VLOOKUP($A63,'New Cronos Data - output2'!$A$13:$S$50,C$97-1988,0)+(VLOOKUP($A63,'New Cronos Data - output2'!$A$62:$S$99,C$97-1988,0)))))/1000</f>
        <v>0.01952781676800579</v>
      </c>
      <c r="D63" s="4">
        <f>((VLOOKUP($A63,'Emissions data'!$A$39:$AB$71,D$60-1979,0))/((VLOOKUP($A63,'New Cronos Data - output2'!$A$13:$S$50,D$97-1988,0)+(VLOOKUP($A63,'New Cronos Data - output2'!$A$62:$S$99,D$97-1988,0)))))/1000</f>
        <v>0.01957787770726339</v>
      </c>
      <c r="E63" s="4">
        <f>((VLOOKUP($A63,'Emissions data'!$A$39:$AB$71,E$60-1979,0))/((VLOOKUP($A63,'New Cronos Data - output2'!$A$13:$S$50,E$97-1988,0)+(VLOOKUP($A63,'New Cronos Data - output2'!$A$62:$S$99,E$97-1988,0)))))/1000</f>
        <v>0.019621303814397816</v>
      </c>
      <c r="F63" s="4">
        <f>((VLOOKUP($A63,'Emissions data'!$A$39:$AB$71,F$60-1979,0))/((VLOOKUP($A63,'New Cronos Data - output2'!$A$13:$S$50,F$97-1988,0)+(VLOOKUP($A63,'New Cronos Data - output2'!$A$62:$S$99,F$97-1988,0)))))/1000</f>
        <v>0.019251243203592814</v>
      </c>
      <c r="G63" s="4">
        <f>((VLOOKUP($A63,'Emissions data'!$A$39:$AB$71,G$60-1979,0))/((VLOOKUP($A63,'New Cronos Data - output2'!$A$13:$S$50,G$97-1988,0)+(VLOOKUP($A63,'New Cronos Data - output2'!$A$62:$S$99,G$97-1988,0)))))/1000</f>
        <v>0.01957039501417323</v>
      </c>
      <c r="H63" s="4">
        <f>((VLOOKUP($A63,'Emissions data'!$A$39:$AB$71,H$60-1979,0))/((VLOOKUP($A63,'New Cronos Data - output2'!$A$13:$S$50,H$97-1988,0)+(VLOOKUP($A63,'New Cronos Data - output2'!$A$62:$S$99,H$97-1988,0)))))/1000</f>
        <v>0.019462333499526665</v>
      </c>
      <c r="I63" s="4">
        <f>((VLOOKUP($A63,'Emissions data'!$A$39:$AB$71,I$60-1979,0))/((VLOOKUP($A63,'New Cronos Data - output2'!$A$13:$S$50,I$97-1988,0)+(VLOOKUP($A63,'New Cronos Data - output2'!$A$62:$S$99,I$97-1988,0)))))/1000</f>
        <v>0.019930825555903538</v>
      </c>
      <c r="J63" s="4">
        <f>((VLOOKUP($A63,'Emissions data'!$A$39:$AB$71,J$60-1979,0))/((VLOOKUP($A63,'New Cronos Data - output2'!$A$13:$S$50,J$97-1988,0)+(VLOOKUP($A63,'New Cronos Data - output2'!$A$62:$S$99,J$97-1988,0)))))/1000</f>
        <v>0.019865184427619625</v>
      </c>
      <c r="K63" s="4">
        <f>((VLOOKUP($A63,'Emissions data'!$A$39:$AB$71,K$60-1979,0))/((VLOOKUP($A63,'New Cronos Data - output2'!$A$13:$S$50,K$97-1988,0)+(VLOOKUP($A63,'New Cronos Data - output2'!$A$62:$S$99,K$97-1988,0)))))/1000</f>
        <v>0.017413029198205778</v>
      </c>
      <c r="L63" s="4">
        <f>((VLOOKUP($A63,'Emissions data'!$A$39:$AB$71,L$60-1979,0))/((VLOOKUP($A63,'New Cronos Data - output2'!$A$13:$S$50,L$97-1988,0)+(VLOOKUP($A63,'New Cronos Data - output2'!$A$62:$S$99,L$97-1988,0)))))/1000</f>
        <v>0.01594758965918098</v>
      </c>
      <c r="M63" s="4">
        <f>((VLOOKUP($A63,'Emissions data'!$A$39:$AB$71,M$60-1979,0))/((VLOOKUP($A63,'New Cronos Data - output2'!$A$13:$S$50,M$97-1988,0)+(VLOOKUP($A63,'New Cronos Data - output2'!$A$62:$S$99,M$97-1988,0)))))/1000</f>
        <v>0.01643918042125419</v>
      </c>
      <c r="N63" s="4">
        <f>((VLOOKUP($A63,'Emissions data'!$A$39:$AB$71,N$60-1979,0))/((VLOOKUP($A63,'New Cronos Data - output2'!$A$13:$S$50,N$97-1988,0)+(VLOOKUP($A63,'New Cronos Data - output2'!$A$62:$S$99,N$97-1988,0)))))/1000</f>
        <v>0.017906434671515724</v>
      </c>
      <c r="O63" s="4">
        <f>((VLOOKUP($A63,'Emissions data'!$A$39:$AB$71,O$60-1979,0))/((VLOOKUP($A63,'New Cronos Data - output2'!$A$13:$S$50,O$97-1988,0)+(VLOOKUP($A63,'New Cronos Data - output2'!$A$62:$S$99,O$97-1988,0)))))/1000</f>
        <v>0.01923326362745098</v>
      </c>
      <c r="P63" s="4">
        <f>((VLOOKUP($A63,'Emissions data'!$A$39:$AB$71,P$60-1979,0))/((VLOOKUP($A63,'New Cronos Data - output2'!$A$13:$S$50,P$97-1988,0)+(VLOOKUP($A63,'New Cronos Data - output2'!$A$62:$S$99,P$97-1988,0)))))/1000</f>
        <v>0.0270807692861968</v>
      </c>
      <c r="Q63" s="4">
        <f>((VLOOKUP($A63,'Emissions data'!$A$39:$AB$71,Q$60-1979,0))/((VLOOKUP($A63,'New Cronos Data - output2'!$A$13:$S$50,Q$97-1988,0)+(VLOOKUP($A63,'New Cronos Data - output2'!$A$62:$S$99,Q$97-1988,0)))))/1000</f>
        <v>0.028113424900398407</v>
      </c>
      <c r="R63" s="4">
        <f>((VLOOKUP($A63,'Emissions data'!$A$39:$AB$71,R$60-1979,0))/((VLOOKUP($A63,'New Cronos Data - output2'!$A$13:$S$50,R$97-1988,0)+(VLOOKUP($A63,'New Cronos Data - output2'!$A$62:$S$99,R$97-1988,0)))))/1000</f>
        <v>0.031044710895027625</v>
      </c>
      <c r="S63" s="4">
        <f>((VLOOKUP($A63,'Emissions data'!$A$39:$AB$71,S$60-1979,0))/((VLOOKUP($A63,'New Cronos Data - output2'!$A$13:$S$50,S$97-1988,0)+(VLOOKUP($A63,'New Cronos Data - output2'!$A$62:$S$99,S$97-1988,0)))))/1000</f>
        <v>0.02956444023141967</v>
      </c>
      <c r="T63" s="4">
        <f>((VLOOKUP($A63,'Emissions data'!$A$39:$AB$71,T$60-1979,0))/((VLOOKUP($A63,'New Cronos Data - output2'!$A$13:$S$50,T$97-1988,0)+(VLOOKUP($A63,'New Cronos Data - output2'!$A$62:$S$99,T$97-1988,0)))))/1000</f>
        <v>0.028717926215347533</v>
      </c>
      <c r="U63" s="70">
        <f t="shared" si="4"/>
        <v>0.4706163293378878</v>
      </c>
    </row>
    <row r="64" spans="1:21" s="2" customFormat="1" ht="12.75">
      <c r="A64" s="33" t="s">
        <v>56</v>
      </c>
      <c r="B64" s="11" t="s">
        <v>103</v>
      </c>
      <c r="C64" s="4">
        <f>((VLOOKUP($A64,'Emissions data'!$A$39:$AB$71,C$60-1979,0))/((VLOOKUP($A64,'New Cronos Data - output2'!$A$13:$S$50,C$97-1988,0)+(VLOOKUP($A64,'New Cronos Data - output2'!$A$62:$S$99,C$97-1988,0)))))/1000</f>
        <v>0.01084245277765403</v>
      </c>
      <c r="D64" s="4">
        <f>((VLOOKUP($A64,'Emissions data'!$A$39:$AB$71,D$60-1979,0))/((VLOOKUP($A64,'New Cronos Data - output2'!$A$13:$S$50,D$97-1988,0)+(VLOOKUP($A64,'New Cronos Data - output2'!$A$62:$S$99,D$97-1988,0)))))/1000</f>
        <v>0.010764287372843875</v>
      </c>
      <c r="E64" s="4">
        <f>((VLOOKUP($A64,'Emissions data'!$A$39:$AB$71,E$60-1979,0))/((VLOOKUP($A64,'New Cronos Data - output2'!$A$13:$S$50,E$97-1988,0)+(VLOOKUP($A64,'New Cronos Data - output2'!$A$62:$S$99,E$97-1988,0)))))/1000</f>
        <v>0.011327928205724926</v>
      </c>
      <c r="F64" s="4">
        <f>((VLOOKUP($A64,'Emissions data'!$A$39:$AB$71,F$60-1979,0))/((VLOOKUP($A64,'New Cronos Data - output2'!$A$13:$S$50,F$97-1988,0)+(VLOOKUP($A64,'New Cronos Data - output2'!$A$62:$S$99,F$97-1988,0)))))/1000</f>
        <v>0.012435774232282459</v>
      </c>
      <c r="G64" s="4">
        <f>((VLOOKUP($A64,'Emissions data'!$A$39:$AB$71,G$60-1979,0))/((VLOOKUP($A64,'New Cronos Data - output2'!$A$13:$S$50,G$97-1988,0)+(VLOOKUP($A64,'New Cronos Data - output2'!$A$62:$S$99,G$97-1988,0)))))/1000</f>
        <v>0.012743103696528615</v>
      </c>
      <c r="H64" s="4">
        <f>((VLOOKUP($A64,'Emissions data'!$A$39:$AB$71,H$60-1979,0))/((VLOOKUP($A64,'New Cronos Data - output2'!$A$13:$S$50,H$97-1988,0)+(VLOOKUP($A64,'New Cronos Data - output2'!$A$62:$S$99,H$97-1988,0)))))/1000</f>
        <v>0.01218242754529983</v>
      </c>
      <c r="I64" s="4">
        <f>((VLOOKUP($A64,'Emissions data'!$A$39:$AB$71,I$60-1979,0))/((VLOOKUP($A64,'New Cronos Data - output2'!$A$13:$S$50,I$97-1988,0)+(VLOOKUP($A64,'New Cronos Data - output2'!$A$62:$S$99,I$97-1988,0)))))/1000</f>
        <v>0.011474801390853372</v>
      </c>
      <c r="J64" s="4">
        <f>((VLOOKUP($A64,'Emissions data'!$A$39:$AB$71,J$60-1979,0))/((VLOOKUP($A64,'New Cronos Data - output2'!$A$13:$S$50,J$97-1988,0)+(VLOOKUP($A64,'New Cronos Data - output2'!$A$62:$S$99,J$97-1988,0)))))/1000</f>
        <v>0.011868747561689262</v>
      </c>
      <c r="K64" s="4">
        <f>((VLOOKUP($A64,'Emissions data'!$A$39:$AB$71,K$60-1979,0))/((VLOOKUP($A64,'New Cronos Data - output2'!$A$13:$S$50,K$97-1988,0)+(VLOOKUP($A64,'New Cronos Data - output2'!$A$62:$S$99,K$97-1988,0)))))/1000</f>
        <v>0.012266545915024445</v>
      </c>
      <c r="L64" s="4">
        <f>((VLOOKUP($A64,'Emissions data'!$A$39:$AB$71,L$60-1979,0))/((VLOOKUP($A64,'New Cronos Data - output2'!$A$13:$S$50,L$97-1988,0)+(VLOOKUP($A64,'New Cronos Data - output2'!$A$62:$S$99,L$97-1988,0)))))/1000</f>
        <v>0.012601249741120433</v>
      </c>
      <c r="M64" s="4">
        <f>((VLOOKUP($A64,'Emissions data'!$A$39:$AB$71,M$60-1979,0))/((VLOOKUP($A64,'New Cronos Data - output2'!$A$13:$S$50,M$97-1988,0)+(VLOOKUP($A64,'New Cronos Data - output2'!$A$62:$S$99,M$97-1988,0)))))/1000</f>
        <v>0.012870467345319938</v>
      </c>
      <c r="N64" s="4">
        <f>((VLOOKUP($A64,'Emissions data'!$A$39:$AB$71,N$60-1979,0))/((VLOOKUP($A64,'New Cronos Data - output2'!$A$13:$S$50,N$97-1988,0)+(VLOOKUP($A64,'New Cronos Data - output2'!$A$62:$S$99,N$97-1988,0)))))/1000</f>
        <v>0.01244340393169385</v>
      </c>
      <c r="O64" s="4">
        <f>((VLOOKUP($A64,'Emissions data'!$A$39:$AB$71,O$60-1979,0))/((VLOOKUP($A64,'New Cronos Data - output2'!$A$13:$S$50,O$97-1988,0)+(VLOOKUP($A64,'New Cronos Data - output2'!$A$62:$S$99,O$97-1988,0)))))/1000</f>
        <v>0.012886140599354053</v>
      </c>
      <c r="P64" s="4">
        <f>((VLOOKUP($A64,'Emissions data'!$A$39:$AB$71,P$60-1979,0))/((VLOOKUP($A64,'New Cronos Data - output2'!$A$13:$S$50,P$97-1988,0)+(VLOOKUP($A64,'New Cronos Data - output2'!$A$62:$S$99,P$97-1988,0)))))/1000</f>
        <v>0.012769631302306595</v>
      </c>
      <c r="Q64" s="4">
        <f>((VLOOKUP($A64,'Emissions data'!$A$39:$AB$71,Q$60-1979,0))/((VLOOKUP($A64,'New Cronos Data - output2'!$A$13:$S$50,Q$97-1988,0)+(VLOOKUP($A64,'New Cronos Data - output2'!$A$62:$S$99,Q$97-1988,0)))))/1000</f>
        <v>0.012548490556432316</v>
      </c>
      <c r="R64" s="4">
        <f>((VLOOKUP($A64,'Emissions data'!$A$39:$AB$71,R$60-1979,0))/((VLOOKUP($A64,'New Cronos Data - output2'!$A$13:$S$50,R$97-1988,0)+(VLOOKUP($A64,'New Cronos Data - output2'!$A$62:$S$99,R$97-1988,0)))))/1000</f>
        <v>0.012664098667882288</v>
      </c>
      <c r="S64" s="4">
        <f>((VLOOKUP($A64,'Emissions data'!$A$39:$AB$71,S$60-1979,0))/((VLOOKUP($A64,'New Cronos Data - output2'!$A$13:$S$50,S$97-1988,0)+(VLOOKUP($A64,'New Cronos Data - output2'!$A$62:$S$99,S$97-1988,0)))))/1000</f>
        <v>0.014486240510183705</v>
      </c>
      <c r="T64" s="4">
        <f>((VLOOKUP($A64,'Emissions data'!$A$39:$AB$71,T$60-1979,0))/((VLOOKUP($A64,'New Cronos Data - output2'!$A$13:$S$50,T$97-1988,0)+(VLOOKUP($A64,'New Cronos Data - output2'!$A$62:$S$99,T$97-1988,0)))))/1000</f>
        <v>0.014426030985414442</v>
      </c>
      <c r="U64" s="70">
        <f t="shared" si="4"/>
        <v>0.33051360990439904</v>
      </c>
    </row>
    <row r="65" spans="1:21" s="2" customFormat="1" ht="12.75">
      <c r="A65" s="33" t="s">
        <v>42</v>
      </c>
      <c r="B65" s="11" t="s">
        <v>106</v>
      </c>
      <c r="C65" s="4">
        <f>((VLOOKUP($A65,'Emissions data'!$A$39:$AB$71,C$60-1979,0))/((VLOOKUP($A65,'New Cronos Data - output2'!$A$13:$S$50,C$97-1988,0)+(VLOOKUP($A65,'New Cronos Data - output2'!$A$62:$S$99,C$97-1988,0)))))/1000</f>
        <v>0.007079085147423533</v>
      </c>
      <c r="D65" s="4">
        <f>((VLOOKUP($A65,'Emissions data'!$A$39:$AB$71,D$60-1979,0))/((VLOOKUP($A65,'New Cronos Data - output2'!$A$13:$S$50,D$97-1988,0)+(VLOOKUP($A65,'New Cronos Data - output2'!$A$62:$S$99,D$97-1988,0)))))/1000</f>
        <v>0.006735112936344969</v>
      </c>
      <c r="E65" s="4">
        <f>((VLOOKUP($A65,'Emissions data'!$A$39:$AB$71,E$60-1979,0))/((VLOOKUP($A65,'New Cronos Data - output2'!$A$13:$S$50,E$97-1988,0)+(VLOOKUP($A65,'New Cronos Data - output2'!$A$62:$S$99,E$97-1988,0)))))/1000</f>
        <v>0.006835392586687924</v>
      </c>
      <c r="F65" s="4">
        <f>((VLOOKUP($A65,'Emissions data'!$A$39:$AB$71,F$60-1979,0))/((VLOOKUP($A65,'New Cronos Data - output2'!$A$13:$S$50,F$97-1988,0)+(VLOOKUP($A65,'New Cronos Data - output2'!$A$62:$S$99,F$97-1988,0)))))/1000</f>
        <v>0.006428943258719417</v>
      </c>
      <c r="G65" s="4">
        <f>((VLOOKUP($A65,'Emissions data'!$A$39:$AB$71,G$60-1979,0))/((VLOOKUP($A65,'New Cronos Data - output2'!$A$13:$S$50,G$97-1988,0)+(VLOOKUP($A65,'New Cronos Data - output2'!$A$62:$S$99,G$97-1988,0)))))/1000</f>
        <v>0.007680216802168021</v>
      </c>
      <c r="H65" s="4">
        <f>((VLOOKUP($A65,'Emissions data'!$A$39:$AB$71,H$60-1979,0))/((VLOOKUP($A65,'New Cronos Data - output2'!$A$13:$S$50,H$97-1988,0)+(VLOOKUP($A65,'New Cronos Data - output2'!$A$62:$S$99,H$97-1988,0)))))/1000</f>
        <v>0.009688149688149688</v>
      </c>
      <c r="I65" s="4">
        <f>((VLOOKUP($A65,'Emissions data'!$A$39:$AB$71,I$60-1979,0))/((VLOOKUP($A65,'New Cronos Data - output2'!$A$13:$S$50,I$97-1988,0)+(VLOOKUP($A65,'New Cronos Data - output2'!$A$62:$S$99,I$97-1988,0)))))/1000</f>
        <v>0.01</v>
      </c>
      <c r="J65" s="4">
        <f>((VLOOKUP($A65,'Emissions data'!$A$39:$AB$71,J$60-1979,0))/((VLOOKUP($A65,'New Cronos Data - output2'!$A$13:$S$50,J$97-1988,0)+(VLOOKUP($A65,'New Cronos Data - output2'!$A$62:$S$99,J$97-1988,0)))))/1000</f>
        <v>0.009110251450676982</v>
      </c>
      <c r="K65" s="4">
        <f>((VLOOKUP($A65,'Emissions data'!$A$39:$AB$71,K$60-1979,0))/((VLOOKUP($A65,'New Cronos Data - output2'!$A$13:$S$50,K$97-1988,0)+(VLOOKUP($A65,'New Cronos Data - output2'!$A$62:$S$99,K$97-1988,0)))))/1000</f>
        <v>0.009772727272727273</v>
      </c>
      <c r="L65" s="4">
        <f>((VLOOKUP($A65,'Emissions data'!$A$39:$AB$71,L$60-1979,0))/((VLOOKUP($A65,'New Cronos Data - output2'!$A$13:$S$50,L$97-1988,0)+(VLOOKUP($A65,'New Cronos Data - output2'!$A$62:$S$99,L$97-1988,0)))))/1000</f>
        <v>0.009625629949604031</v>
      </c>
      <c r="M65" s="4">
        <f>((VLOOKUP($A65,'Emissions data'!$A$39:$AB$71,M$60-1979,0))/((VLOOKUP($A65,'New Cronos Data - output2'!$A$13:$S$50,M$97-1988,0)+(VLOOKUP($A65,'New Cronos Data - output2'!$A$62:$S$99,M$97-1988,0)))))/1000</f>
        <v>0.009184581171237953</v>
      </c>
      <c r="N65" s="4">
        <f>((VLOOKUP($A65,'Emissions data'!$A$39:$AB$71,N$60-1979,0))/((VLOOKUP($A65,'New Cronos Data - output2'!$A$13:$S$50,N$97-1988,0)+(VLOOKUP($A65,'New Cronos Data - output2'!$A$62:$S$99,N$97-1988,0)))))/1000</f>
        <v>0.009650297619047619</v>
      </c>
      <c r="O65" s="4">
        <f>((VLOOKUP($A65,'Emissions data'!$A$39:$AB$71,O$60-1979,0))/((VLOOKUP($A65,'New Cronos Data - output2'!$A$13:$S$50,O$97-1988,0)+(VLOOKUP($A65,'New Cronos Data - output2'!$A$62:$S$99,O$97-1988,0)))))/1000</f>
        <v>0.009491150442477876</v>
      </c>
      <c r="P65" s="4">
        <f>((VLOOKUP($A65,'Emissions data'!$A$39:$AB$71,P$60-1979,0))/((VLOOKUP($A65,'New Cronos Data - output2'!$A$13:$S$50,P$97-1988,0)+(VLOOKUP($A65,'New Cronos Data - output2'!$A$62:$S$99,P$97-1988,0)))))/1000</f>
        <v>0.010485968514715947</v>
      </c>
      <c r="Q65" s="4">
        <f>((VLOOKUP($A65,'Emissions data'!$A$39:$AB$71,Q$60-1979,0))/((VLOOKUP($A65,'New Cronos Data - output2'!$A$13:$S$50,Q$97-1988,0)+(VLOOKUP($A65,'New Cronos Data - output2'!$A$62:$S$99,Q$97-1988,0)))))/1000</f>
        <v>0.009237400530503979</v>
      </c>
      <c r="R65" s="4">
        <f>((VLOOKUP($A65,'Emissions data'!$A$39:$AB$71,R$60-1979,0))/((VLOOKUP($A65,'New Cronos Data - output2'!$A$13:$S$50,R$97-1988,0)+(VLOOKUP($A65,'New Cronos Data - output2'!$A$62:$S$99,R$97-1988,0)))))/1000</f>
        <v>0.008017241379310345</v>
      </c>
      <c r="S65" s="4">
        <f>((VLOOKUP($A65,'Emissions data'!$A$39:$AB$71,S$60-1979,0))/((VLOOKUP($A65,'New Cronos Data - output2'!$A$13:$S$50,S$97-1988,0)+(VLOOKUP($A65,'New Cronos Data - output2'!$A$62:$S$99,S$97-1988,0)))))/1000</f>
        <v>0.0072477693891558</v>
      </c>
      <c r="T65" s="4">
        <f>((VLOOKUP($A65,'Emissions data'!$A$39:$AB$71,T$60-1979,0))/((VLOOKUP($A65,'New Cronos Data - output2'!$A$13:$S$50,T$97-1988,0)+(VLOOKUP($A65,'New Cronos Data - output2'!$A$62:$S$99,T$97-1988,0)))))/1000</f>
        <v>0.00833434650455927</v>
      </c>
      <c r="U65" s="70">
        <f t="shared" si="4"/>
        <v>0.17731971448211725</v>
      </c>
    </row>
    <row r="66" spans="1:22" s="2" customFormat="1" ht="12.75">
      <c r="A66" s="33" t="s">
        <v>48</v>
      </c>
      <c r="B66" s="11" t="s">
        <v>107</v>
      </c>
      <c r="C66" s="4">
        <f>((VLOOKUP($A66,'Emissions data'!$A$39:$AB$71,C$60-1979,0))/((VLOOKUP($A66,'New Cronos Data - output2'!$A$13:$S$50,C$97-1988,0)+(VLOOKUP($A66,'New Cronos Data - output2'!$A$62:$S$99,C$97-1988,0)))))/1000</f>
        <v>0.019963936182352943</v>
      </c>
      <c r="D66" s="4">
        <f>((VLOOKUP($A66,'Emissions data'!$A$39:$AB$71,D$60-1979,0))/((VLOOKUP($A66,'New Cronos Data - output2'!$A$13:$S$50,D$97-1988,0)+(VLOOKUP($A66,'New Cronos Data - output2'!$A$62:$S$99,D$97-1988,0)))))/1000</f>
        <v>0.019664806888268157</v>
      </c>
      <c r="E66" s="4">
        <f>((VLOOKUP($A66,'Emissions data'!$A$39:$AB$71,E$60-1979,0))/((VLOOKUP($A66,'New Cronos Data - output2'!$A$13:$S$50,E$97-1988,0)+(VLOOKUP($A66,'New Cronos Data - output2'!$A$62:$S$99,E$97-1988,0)))))/1000</f>
        <v>0.019558387217391306</v>
      </c>
      <c r="F66" s="4">
        <f>((VLOOKUP($A66,'Emissions data'!$A$39:$AB$71,F$60-1979,0))/((VLOOKUP($A66,'New Cronos Data - output2'!$A$13:$S$50,F$97-1988,0)+(VLOOKUP($A66,'New Cronos Data - output2'!$A$62:$S$99,F$97-1988,0)))))/1000</f>
        <v>0.01965485304054054</v>
      </c>
      <c r="G66" s="4">
        <f>((VLOOKUP($A66,'Emissions data'!$A$39:$AB$71,G$60-1979,0))/((VLOOKUP($A66,'New Cronos Data - output2'!$A$13:$S$50,G$97-1988,0)+(VLOOKUP($A66,'New Cronos Data - output2'!$A$62:$S$99,G$97-1988,0)))))/1000</f>
        <v>0.019749317727272724</v>
      </c>
      <c r="H66" s="4">
        <f>((VLOOKUP($A66,'Emissions data'!$A$39:$AB$71,H$60-1979,0))/((VLOOKUP($A66,'New Cronos Data - output2'!$A$13:$S$50,H$97-1988,0)+(VLOOKUP($A66,'New Cronos Data - output2'!$A$62:$S$99,H$97-1988,0)))))/1000</f>
        <v>0.019496441154929572</v>
      </c>
      <c r="I66" s="4">
        <f>((VLOOKUP($A66,'Emissions data'!$A$39:$AB$71,I$60-1979,0))/((VLOOKUP($A66,'New Cronos Data - output2'!$A$13:$S$50,I$97-1988,0)+(VLOOKUP($A66,'New Cronos Data - output2'!$A$62:$S$99,I$97-1988,0)))))/1000</f>
        <v>0.019784645219730945</v>
      </c>
      <c r="J66" s="4">
        <f>((VLOOKUP($A66,'Emissions data'!$A$39:$AB$71,J$60-1979,0))/((VLOOKUP($A66,'New Cronos Data - output2'!$A$13:$S$50,J$97-1988,0)+(VLOOKUP($A66,'New Cronos Data - output2'!$A$62:$S$99,J$97-1988,0)))))/1000</f>
        <v>0.020024147802575106</v>
      </c>
      <c r="K66" s="4">
        <f>((VLOOKUP($A66,'Emissions data'!$A$39:$AB$71,K$60-1979,0))/((VLOOKUP($A66,'New Cronos Data - output2'!$A$13:$S$50,K$97-1988,0)+(VLOOKUP($A66,'New Cronos Data - output2'!$A$62:$S$99,K$97-1988,0)))))/1000</f>
        <v>0.016349377818897635</v>
      </c>
      <c r="L66" s="4">
        <f>((VLOOKUP($A66,'Emissions data'!$A$39:$AB$71,L$60-1979,0))/((VLOOKUP($A66,'New Cronos Data - output2'!$A$13:$S$50,L$97-1988,0)+(VLOOKUP($A66,'New Cronos Data - output2'!$A$62:$S$99,L$97-1988,0)))))/1000</f>
        <v>0.01991437222962963</v>
      </c>
      <c r="M66" s="4">
        <f>((VLOOKUP($A66,'Emissions data'!$A$39:$AB$71,M$60-1979,0))/((VLOOKUP($A66,'New Cronos Data - output2'!$A$13:$S$50,M$97-1988,0)+(VLOOKUP($A66,'New Cronos Data - output2'!$A$62:$S$99,M$97-1988,0)))))/1000</f>
        <v>0.019501905403448275</v>
      </c>
      <c r="N66" s="4">
        <f>((VLOOKUP($A66,'Emissions data'!$A$39:$AB$71,N$60-1979,0))/((VLOOKUP($A66,'New Cronos Data - output2'!$A$13:$S$50,N$97-1988,0)+(VLOOKUP($A66,'New Cronos Data - output2'!$A$62:$S$99,N$97-1988,0)))))/1000</f>
        <v>0.018404191875409835</v>
      </c>
      <c r="O66" s="4">
        <f>((VLOOKUP($A66,'Emissions data'!$A$39:$AB$71,O$60-1979,0))/((VLOOKUP($A66,'New Cronos Data - output2'!$A$13:$S$50,O$97-1988,0)+(VLOOKUP($A66,'New Cronos Data - output2'!$A$62:$S$99,O$97-1988,0)))))/1000</f>
        <v>0.017987661193846153</v>
      </c>
      <c r="P66" s="4">
        <f>((VLOOKUP($A66,'Emissions data'!$A$39:$AB$71,P$60-1979,0))/((VLOOKUP($A66,'New Cronos Data - output2'!$A$13:$S$50,P$97-1988,0)+(VLOOKUP($A66,'New Cronos Data - output2'!$A$62:$S$99,P$97-1988,0)))))/1000</f>
        <v>0.01805365819827586</v>
      </c>
      <c r="Q66" s="4">
        <f>((VLOOKUP($A66,'Emissions data'!$A$39:$AB$71,Q$60-1979,0))/((VLOOKUP($A66,'New Cronos Data - output2'!$A$13:$S$50,Q$97-1988,0)+(VLOOKUP($A66,'New Cronos Data - output2'!$A$62:$S$99,Q$97-1988,0)))))/1000</f>
        <v>0.01823094442896936</v>
      </c>
      <c r="R66" s="4">
        <f>((VLOOKUP($A66,'Emissions data'!$A$39:$AB$71,R$60-1979,0))/((VLOOKUP($A66,'New Cronos Data - output2'!$A$13:$S$50,R$97-1988,0)+(VLOOKUP($A66,'New Cronos Data - output2'!$A$62:$S$99,R$97-1988,0)))))/1000</f>
        <v>0.018516072703208555</v>
      </c>
      <c r="S66" s="4">
        <f>((VLOOKUP($A66,'Emissions data'!$A$39:$AB$71,S$60-1979,0))/((VLOOKUP($A66,'New Cronos Data - output2'!$A$13:$S$50,S$97-1988,0)+(VLOOKUP($A66,'New Cronos Data - output2'!$A$62:$S$99,S$97-1988,0)))))/1000</f>
        <v>0.017991575914357683</v>
      </c>
      <c r="T66" s="4">
        <f>((VLOOKUP($A66,'Emissions data'!$A$39:$AB$71,T$60-1979,0))/((VLOOKUP($A66,'New Cronos Data - output2'!$A$13:$S$50,T$97-1988,0)+(VLOOKUP($A66,'New Cronos Data - output2'!$A$62:$S$99,T$97-1988,0)))))/1000</f>
        <v>0.017877412762135923</v>
      </c>
      <c r="U66" s="70">
        <f t="shared" si="4"/>
        <v>-0.1045146308402547</v>
      </c>
      <c r="V66" s="6"/>
    </row>
    <row r="67" spans="1:21" s="2" customFormat="1" ht="12.75">
      <c r="A67" s="33" t="s">
        <v>49</v>
      </c>
      <c r="B67" s="11" t="s">
        <v>128</v>
      </c>
      <c r="C67" s="4">
        <f>((VLOOKUP($A67,'Emissions data'!$A$39:$AB$71,C$60-1979,0))/((VLOOKUP($A67,'New Cronos Data - output2'!$A$13:$S$50,C$97-1988,0)+(VLOOKUP($A67,'New Cronos Data - output2'!$A$62:$S$99,C$97-1988,0)))))/1000</f>
        <v>0.006579555261011419</v>
      </c>
      <c r="D67" s="4">
        <f>((VLOOKUP($A67,'Emissions data'!$A$39:$AB$71,D$60-1979,0))/((VLOOKUP($A67,'New Cronos Data - output2'!$A$13:$S$50,D$97-1988,0)+(VLOOKUP($A67,'New Cronos Data - output2'!$A$62:$S$99,D$97-1988,0)))))/1000</f>
        <v>0.006156205698835275</v>
      </c>
      <c r="E67" s="4">
        <f>((VLOOKUP($A67,'Emissions data'!$A$39:$AB$71,E$60-1979,0))/((VLOOKUP($A67,'New Cronos Data - output2'!$A$13:$S$50,E$97-1988,0)+(VLOOKUP($A67,'New Cronos Data - output2'!$A$62:$S$99,E$97-1988,0)))))/1000</f>
        <v>0.006797434184008763</v>
      </c>
      <c r="F67" s="4">
        <f>((VLOOKUP($A67,'Emissions data'!$A$39:$AB$71,F$60-1979,0))/((VLOOKUP($A67,'New Cronos Data - output2'!$A$13:$S$50,F$97-1988,0)+(VLOOKUP($A67,'New Cronos Data - output2'!$A$62:$S$99,F$97-1988,0)))))/1000</f>
        <v>0.007265724580645162</v>
      </c>
      <c r="G67" s="4">
        <f>((VLOOKUP($A67,'Emissions data'!$A$39:$AB$71,G$60-1979,0))/((VLOOKUP($A67,'New Cronos Data - output2'!$A$13:$S$50,G$97-1988,0)+(VLOOKUP($A67,'New Cronos Data - output2'!$A$62:$S$99,G$97-1988,0)))))/1000</f>
        <v>0.0077831591561712855</v>
      </c>
      <c r="H67" s="4">
        <f>((VLOOKUP($A67,'Emissions data'!$A$39:$AB$71,H$60-1979,0))/((VLOOKUP($A67,'New Cronos Data - output2'!$A$13:$S$50,H$97-1988,0)+(VLOOKUP($A67,'New Cronos Data - output2'!$A$62:$S$99,H$97-1988,0)))))/1000</f>
        <v>0.007330620261674008</v>
      </c>
      <c r="I67" s="4">
        <f>((VLOOKUP($A67,'Emissions data'!$A$39:$AB$71,I$60-1979,0))/((VLOOKUP($A67,'New Cronos Data - output2'!$A$13:$S$50,I$97-1988,0)+(VLOOKUP($A67,'New Cronos Data - output2'!$A$62:$S$99,I$97-1988,0)))))/1000</f>
        <v>0.007195657765849536</v>
      </c>
      <c r="J67" s="4">
        <f>((VLOOKUP($A67,'Emissions data'!$A$39:$AB$71,J$60-1979,0))/((VLOOKUP($A67,'New Cronos Data - output2'!$A$13:$S$50,J$97-1988,0)+(VLOOKUP($A67,'New Cronos Data - output2'!$A$62:$S$99,J$97-1988,0)))))/1000</f>
        <v>0.0070326159100084105</v>
      </c>
      <c r="K67" s="4">
        <f>((VLOOKUP($A67,'Emissions data'!$A$39:$AB$71,K$60-1979,0))/((VLOOKUP($A67,'New Cronos Data - output2'!$A$13:$S$50,K$97-1988,0)+(VLOOKUP($A67,'New Cronos Data - output2'!$A$62:$S$99,K$97-1988,0)))))/1000</f>
        <v>0.007279333011423549</v>
      </c>
      <c r="L67" s="4">
        <f>((VLOOKUP($A67,'Emissions data'!$A$39:$AB$71,L$60-1979,0))/((VLOOKUP($A67,'New Cronos Data - output2'!$A$13:$S$50,L$97-1988,0)+(VLOOKUP($A67,'New Cronos Data - output2'!$A$62:$S$99,L$97-1988,0)))))/1000</f>
        <v>0.007495066036269431</v>
      </c>
      <c r="M67" s="4">
        <f>((VLOOKUP($A67,'Emissions data'!$A$39:$AB$71,M$60-1979,0))/((VLOOKUP($A67,'New Cronos Data - output2'!$A$13:$S$50,M$97-1988,0)+(VLOOKUP($A67,'New Cronos Data - output2'!$A$62:$S$99,M$97-1988,0)))))/1000</f>
        <v>0.007003830666666667</v>
      </c>
      <c r="N67" s="4">
        <f>((VLOOKUP($A67,'Emissions data'!$A$39:$AB$71,N$60-1979,0))/((VLOOKUP($A67,'New Cronos Data - output2'!$A$13:$S$50,N$97-1988,0)+(VLOOKUP($A67,'New Cronos Data - output2'!$A$62:$S$99,N$97-1988,0)))))/1000</f>
        <v>0.006992505346739131</v>
      </c>
      <c r="O67" s="4">
        <f>((VLOOKUP($A67,'Emissions data'!$A$39:$AB$71,O$60-1979,0))/((VLOOKUP($A67,'New Cronos Data - output2'!$A$13:$S$50,O$97-1988,0)+(VLOOKUP($A67,'New Cronos Data - output2'!$A$62:$S$99,O$97-1988,0)))))/1000</f>
        <v>0.006933520698447894</v>
      </c>
      <c r="P67" s="4">
        <f>((VLOOKUP($A67,'Emissions data'!$A$39:$AB$71,P$60-1979,0))/((VLOOKUP($A67,'New Cronos Data - output2'!$A$13:$S$50,P$97-1988,0)+(VLOOKUP($A67,'New Cronos Data - output2'!$A$62:$S$99,P$97-1988,0)))))/1000</f>
        <v>0.006756071524429967</v>
      </c>
      <c r="Q67" s="4">
        <f>((VLOOKUP($A67,'Emissions data'!$A$39:$AB$71,Q$60-1979,0))/((VLOOKUP($A67,'New Cronos Data - output2'!$A$13:$S$50,Q$97-1988,0)+(VLOOKUP($A67,'New Cronos Data - output2'!$A$62:$S$99,Q$97-1988,0)))))/1000</f>
        <v>0.0067681442508751456</v>
      </c>
      <c r="R67" s="4">
        <f>((VLOOKUP($A67,'Emissions data'!$A$39:$AB$71,R$60-1979,0))/((VLOOKUP($A67,'New Cronos Data - output2'!$A$13:$S$50,R$97-1988,0)+(VLOOKUP($A67,'New Cronos Data - output2'!$A$62:$S$99,R$97-1988,0)))))/1000</f>
        <v>0.004542420361305362</v>
      </c>
      <c r="S67" s="4">
        <f>((VLOOKUP($A67,'Emissions data'!$A$39:$AB$71,S$60-1979,0))/((VLOOKUP($A67,'New Cronos Data - output2'!$A$13:$S$50,S$97-1988,0)+(VLOOKUP($A67,'New Cronos Data - output2'!$A$62:$S$99,S$97-1988,0)))))/1000</f>
        <v>0.004594862136568849</v>
      </c>
      <c r="T67" s="4">
        <f>((VLOOKUP($A67,'Emissions data'!$A$39:$AB$71,T$60-1979,0))/((VLOOKUP($A67,'New Cronos Data - output2'!$A$13:$S$50,T$97-1988,0)+(VLOOKUP($A67,'New Cronos Data - output2'!$A$62:$S$99,T$97-1988,0)))))/1000</f>
        <v>0.00456002489511323</v>
      </c>
      <c r="U67" s="70">
        <f t="shared" si="4"/>
        <v>-0.30694025443715833</v>
      </c>
    </row>
    <row r="68" spans="1:21" s="2" customFormat="1" ht="12.75">
      <c r="A68" s="33" t="s">
        <v>45</v>
      </c>
      <c r="B68" s="10" t="s">
        <v>113</v>
      </c>
      <c r="C68" s="4">
        <f>((VLOOKUP($A68,'Emissions data'!$A$39:$AB$71,C$60-1979,0))/((VLOOKUP($A68,'New Cronos Data - output2'!$A$13:$S$50,C$97-1988,0)+(VLOOKUP($A68,'New Cronos Data - output2'!$A$62:$S$99,C$97-1988,0)))))/1000</f>
        <v>0.038876372943980934</v>
      </c>
      <c r="D68" s="4">
        <f>((VLOOKUP($A68,'Emissions data'!$A$39:$AB$71,D$60-1979,0))/((VLOOKUP($A68,'New Cronos Data - output2'!$A$13:$S$50,D$97-1988,0)+(VLOOKUP($A68,'New Cronos Data - output2'!$A$62:$S$99,D$97-1988,0)))))/1000</f>
        <v>0.03987615213070575</v>
      </c>
      <c r="E68" s="4">
        <f>((VLOOKUP($A68,'Emissions data'!$A$39:$AB$71,E$60-1979,0))/((VLOOKUP($A68,'New Cronos Data - output2'!$A$13:$S$50,E$97-1988,0)+(VLOOKUP($A68,'New Cronos Data - output2'!$A$62:$S$99,E$97-1988,0)))))/1000</f>
        <v>0.03722324837271511</v>
      </c>
      <c r="F68" s="4">
        <f>((VLOOKUP($A68,'Emissions data'!$A$39:$AB$71,F$60-1979,0))/((VLOOKUP($A68,'New Cronos Data - output2'!$A$13:$S$50,F$97-1988,0)+(VLOOKUP($A68,'New Cronos Data - output2'!$A$62:$S$99,F$97-1988,0)))))/1000</f>
        <v>0.040213709261700724</v>
      </c>
      <c r="G68" s="4">
        <f>((VLOOKUP($A68,'Emissions data'!$A$39:$AB$71,G$60-1979,0))/((VLOOKUP($A68,'New Cronos Data - output2'!$A$13:$S$50,G$97-1988,0)+(VLOOKUP($A68,'New Cronos Data - output2'!$A$62:$S$99,G$97-1988,0)))))/1000</f>
        <v>0.04248586644306557</v>
      </c>
      <c r="H68" s="4">
        <f>((VLOOKUP($A68,'Emissions data'!$A$39:$AB$71,H$60-1979,0))/((VLOOKUP($A68,'New Cronos Data - output2'!$A$13:$S$50,H$97-1988,0)+(VLOOKUP($A68,'New Cronos Data - output2'!$A$62:$S$99,H$97-1988,0)))))/1000</f>
        <v>0.04060469492492492</v>
      </c>
      <c r="I68" s="4">
        <f>((VLOOKUP($A68,'Emissions data'!$A$39:$AB$71,I$60-1979,0))/((VLOOKUP($A68,'New Cronos Data - output2'!$A$13:$S$50,I$97-1988,0)+(VLOOKUP($A68,'New Cronos Data - output2'!$A$62:$S$99,I$97-1988,0)))))/1000</f>
        <v>0.04189396038629738</v>
      </c>
      <c r="J68" s="4">
        <f>((VLOOKUP($A68,'Emissions data'!$A$39:$AB$71,J$60-1979,0))/((VLOOKUP($A68,'New Cronos Data - output2'!$A$13:$S$50,J$97-1988,0)+(VLOOKUP($A68,'New Cronos Data - output2'!$A$62:$S$99,J$97-1988,0)))))/1000</f>
        <v>0.04139608489176852</v>
      </c>
      <c r="K68" s="4">
        <f>((VLOOKUP($A68,'Emissions data'!$A$39:$AB$71,K$60-1979,0))/((VLOOKUP($A68,'New Cronos Data - output2'!$A$13:$S$50,K$97-1988,0)+(VLOOKUP($A68,'New Cronos Data - output2'!$A$62:$S$99,K$97-1988,0)))))/1000</f>
        <v>0.039008737821691175</v>
      </c>
      <c r="L68" s="4">
        <f>((VLOOKUP($A68,'Emissions data'!$A$39:$AB$71,L$60-1979,0))/((VLOOKUP($A68,'New Cronos Data - output2'!$A$13:$S$50,L$97-1988,0)+(VLOOKUP($A68,'New Cronos Data - output2'!$A$62:$S$99,L$97-1988,0)))))/1000</f>
        <v>0.036541650553737724</v>
      </c>
      <c r="M68" s="4">
        <f>((VLOOKUP($A68,'Emissions data'!$A$39:$AB$71,M$60-1979,0))/((VLOOKUP($A68,'New Cronos Data - output2'!$A$13:$S$50,M$97-1988,0)+(VLOOKUP($A68,'New Cronos Data - output2'!$A$62:$S$99,M$97-1988,0)))))/1000</f>
        <v>0.03688341926898509</v>
      </c>
      <c r="N68" s="4">
        <f>((VLOOKUP($A68,'Emissions data'!$A$39:$AB$71,N$60-1979,0))/((VLOOKUP($A68,'New Cronos Data - output2'!$A$13:$S$50,N$97-1988,0)+(VLOOKUP($A68,'New Cronos Data - output2'!$A$62:$S$99,N$97-1988,0)))))/1000</f>
        <v>0.03522766127616899</v>
      </c>
      <c r="O68" s="4">
        <f>((VLOOKUP($A68,'Emissions data'!$A$39:$AB$71,O$60-1979,0))/((VLOOKUP($A68,'New Cronos Data - output2'!$A$13:$S$50,O$97-1988,0)+(VLOOKUP($A68,'New Cronos Data - output2'!$A$62:$S$99,O$97-1988,0)))))/1000</f>
        <v>0.03344281139656767</v>
      </c>
      <c r="P68" s="4">
        <f>((VLOOKUP($A68,'Emissions data'!$A$39:$AB$71,P$60-1979,0))/((VLOOKUP($A68,'New Cronos Data - output2'!$A$13:$S$50,P$97-1988,0)+(VLOOKUP($A68,'New Cronos Data - output2'!$A$62:$S$99,P$97-1988,0)))))/1000</f>
        <v>0.032121175127822754</v>
      </c>
      <c r="Q68" s="4">
        <f>((VLOOKUP($A68,'Emissions data'!$A$39:$AB$71,Q$60-1979,0))/((VLOOKUP($A68,'New Cronos Data - output2'!$A$13:$S$50,Q$97-1988,0)+(VLOOKUP($A68,'New Cronos Data - output2'!$A$62:$S$99,Q$97-1988,0)))))/1000</f>
        <v>0.02948907363586759</v>
      </c>
      <c r="R68" s="4">
        <f>((VLOOKUP($A68,'Emissions data'!$A$39:$AB$71,R$60-1979,0))/((VLOOKUP($A68,'New Cronos Data - output2'!$A$13:$S$50,R$97-1988,0)+(VLOOKUP($A68,'New Cronos Data - output2'!$A$62:$S$99,R$97-1988,0)))))/1000</f>
        <v>0.02506072632820825</v>
      </c>
      <c r="S68" s="4">
        <f>((VLOOKUP($A68,'Emissions data'!$A$39:$AB$71,S$60-1979,0))/((VLOOKUP($A68,'New Cronos Data - output2'!$A$13:$S$50,S$97-1988,0)+(VLOOKUP($A68,'New Cronos Data - output2'!$A$62:$S$99,S$97-1988,0)))))/1000</f>
        <v>0.02303891053236308</v>
      </c>
      <c r="T68" s="4">
        <f>((VLOOKUP($A68,'Emissions data'!$A$39:$AB$71,T$60-1979,0))/((VLOOKUP($A68,'New Cronos Data - output2'!$A$13:$S$50,T$97-1988,0)+(VLOOKUP($A68,'New Cronos Data - output2'!$A$62:$S$99,T$97-1988,0)))))/1000</f>
        <v>0.02335052218747673</v>
      </c>
      <c r="U68" s="70">
        <f t="shared" si="4"/>
        <v>-0.39936469327723145</v>
      </c>
    </row>
    <row r="69" spans="1:21" s="2" customFormat="1" ht="12.75">
      <c r="A69" s="33" t="s">
        <v>59</v>
      </c>
      <c r="B69" s="10" t="s">
        <v>125</v>
      </c>
      <c r="C69" s="4">
        <f>((VLOOKUP($A69,'Emissions data'!$A$39:$AB$71,C$60-1979,0))/((VLOOKUP($A69,'New Cronos Data - output2'!$A$13:$S$50,C$97-1988,0)+(VLOOKUP($A69,'New Cronos Data - output2'!$A$62:$S$99,C$97-1988,0)))))/1000</f>
        <v>0.02960038986354776</v>
      </c>
      <c r="D69" s="4">
        <f>((VLOOKUP($A69,'Emissions data'!$A$39:$AB$71,D$60-1979,0))/((VLOOKUP($A69,'New Cronos Data - output2'!$A$13:$S$50,D$97-1988,0)+(VLOOKUP($A69,'New Cronos Data - output2'!$A$62:$S$99,D$97-1988,0)))))/1000</f>
        <v>0.03006930693069307</v>
      </c>
      <c r="E69" s="4">
        <f>((VLOOKUP($A69,'Emissions data'!$A$39:$AB$71,E$60-1979,0))/((VLOOKUP($A69,'New Cronos Data - output2'!$A$13:$S$50,E$97-1988,0)+(VLOOKUP($A69,'New Cronos Data - output2'!$A$62:$S$99,E$97-1988,0)))))/1000</f>
        <v>0.028068391866913126</v>
      </c>
      <c r="F69" s="4">
        <f>((VLOOKUP($A69,'Emissions data'!$A$39:$AB$71,F$60-1979,0))/((VLOOKUP($A69,'New Cronos Data - output2'!$A$13:$S$50,F$97-1988,0)+(VLOOKUP($A69,'New Cronos Data - output2'!$A$62:$S$99,F$97-1988,0)))))/1000</f>
        <v>0.02760909090909091</v>
      </c>
      <c r="G69" s="4">
        <f>((VLOOKUP($A69,'Emissions data'!$A$39:$AB$71,G$60-1979,0))/((VLOOKUP($A69,'New Cronos Data - output2'!$A$13:$S$50,G$97-1988,0)+(VLOOKUP($A69,'New Cronos Data - output2'!$A$62:$S$99,G$97-1988,0)))))/1000</f>
        <v>0.027913602941176473</v>
      </c>
      <c r="H69" s="4">
        <f>((VLOOKUP($A69,'Emissions data'!$A$39:$AB$71,H$60-1979,0))/((VLOOKUP($A69,'New Cronos Data - output2'!$A$13:$S$50,H$97-1988,0)+(VLOOKUP($A69,'New Cronos Data - output2'!$A$62:$S$99,H$97-1988,0)))))/1000</f>
        <v>0.027019572953736658</v>
      </c>
      <c r="I69" s="4">
        <f>((VLOOKUP($A69,'Emissions data'!$A$39:$AB$71,I$60-1979,0))/((VLOOKUP($A69,'New Cronos Data - output2'!$A$13:$S$50,I$97-1988,0)+(VLOOKUP($A69,'New Cronos Data - output2'!$A$62:$S$99,I$97-1988,0)))))/1000</f>
        <v>0.026687170474516693</v>
      </c>
      <c r="J69" s="4">
        <f>((VLOOKUP($A69,'Emissions data'!$A$39:$AB$71,J$60-1979,0))/((VLOOKUP($A69,'New Cronos Data - output2'!$A$13:$S$50,J$97-1988,0)+(VLOOKUP($A69,'New Cronos Data - output2'!$A$62:$S$99,J$97-1988,0)))))/1000</f>
        <v>0.02497532894736842</v>
      </c>
      <c r="K69" s="4">
        <f>((VLOOKUP($A69,'Emissions data'!$A$39:$AB$71,K$60-1979,0))/((VLOOKUP($A69,'New Cronos Data - output2'!$A$13:$S$50,K$97-1988,0)+(VLOOKUP($A69,'New Cronos Data - output2'!$A$62:$S$99,K$97-1988,0)))))/1000</f>
        <v>0.024179936305732484</v>
      </c>
      <c r="L69" s="4">
        <f>((VLOOKUP($A69,'Emissions data'!$A$39:$AB$71,L$60-1979,0))/((VLOOKUP($A69,'New Cronos Data - output2'!$A$13:$S$50,L$97-1988,0)+(VLOOKUP($A69,'New Cronos Data - output2'!$A$62:$S$99,L$97-1988,0)))))/1000</f>
        <v>0.025693739424703894</v>
      </c>
      <c r="M69" s="4">
        <f>((VLOOKUP($A69,'Emissions data'!$A$39:$AB$71,M$60-1979,0))/((VLOOKUP($A69,'New Cronos Data - output2'!$A$13:$S$50,M$97-1988,0)+(VLOOKUP($A69,'New Cronos Data - output2'!$A$62:$S$99,M$97-1988,0)))))/1000</f>
        <v>0.02547818791946309</v>
      </c>
      <c r="N69" s="4">
        <f>((VLOOKUP($A69,'Emissions data'!$A$39:$AB$71,N$60-1979,0))/((VLOOKUP($A69,'New Cronos Data - output2'!$A$13:$S$50,N$97-1988,0)+(VLOOKUP($A69,'New Cronos Data - output2'!$A$62:$S$99,N$97-1988,0)))))/1000</f>
        <v>0.025420062695924766</v>
      </c>
      <c r="O69" s="4">
        <f>((VLOOKUP($A69,'Emissions data'!$A$39:$AB$71,O$60-1979,0))/((VLOOKUP($A69,'New Cronos Data - output2'!$A$13:$S$50,O$97-1988,0)+(VLOOKUP($A69,'New Cronos Data - output2'!$A$62:$S$99,O$97-1988,0)))))/1000</f>
        <v>0.025225331369661267</v>
      </c>
      <c r="P69" s="4">
        <f>((VLOOKUP($A69,'Emissions data'!$A$39:$AB$71,P$60-1979,0))/((VLOOKUP($A69,'New Cronos Data - output2'!$A$13:$S$50,P$97-1988,0)+(VLOOKUP($A69,'New Cronos Data - output2'!$A$62:$S$99,P$97-1988,0)))))/1000</f>
        <v>0.023986861313868613</v>
      </c>
      <c r="Q69" s="4">
        <f>((VLOOKUP($A69,'Emissions data'!$A$39:$AB$71,Q$60-1979,0))/((VLOOKUP($A69,'New Cronos Data - output2'!$A$13:$S$50,Q$97-1988,0)+(VLOOKUP($A69,'New Cronos Data - output2'!$A$62:$S$99,Q$97-1988,0)))))/1000</f>
        <v>0.024168115942028986</v>
      </c>
      <c r="R69" s="4">
        <f>((VLOOKUP($A69,'Emissions data'!$A$39:$AB$71,R$60-1979,0))/((VLOOKUP($A69,'New Cronos Data - output2'!$A$13:$S$50,R$97-1988,0)+(VLOOKUP($A69,'New Cronos Data - output2'!$A$62:$S$99,R$97-1988,0)))))/1000</f>
        <v>0.021334281650071122</v>
      </c>
      <c r="S69" s="4">
        <f>((VLOOKUP($A69,'Emissions data'!$A$39:$AB$71,S$60-1979,0))/((VLOOKUP($A69,'New Cronos Data - output2'!$A$13:$S$50,S$97-1988,0)+(VLOOKUP($A69,'New Cronos Data - output2'!$A$62:$S$99,S$97-1988,0)))))/1000</f>
        <v>0.01850490883590463</v>
      </c>
      <c r="T69" s="4">
        <f>((VLOOKUP($A69,'Emissions data'!$A$39:$AB$71,T$60-1979,0))/((VLOOKUP($A69,'New Cronos Data - output2'!$A$13:$S$50,T$97-1988,0)+(VLOOKUP($A69,'New Cronos Data - output2'!$A$62:$S$99,T$97-1988,0)))))/1000</f>
        <v>0.017738264580369843</v>
      </c>
      <c r="U69" s="70">
        <f t="shared" si="4"/>
        <v>-0.40074219758118346</v>
      </c>
    </row>
    <row r="70" spans="1:27" s="2" customFormat="1" ht="12.75">
      <c r="A70" s="33" t="s">
        <v>52</v>
      </c>
      <c r="B70" s="11" t="s">
        <v>129</v>
      </c>
      <c r="C70" s="4">
        <f>((VLOOKUP($A70,'Emissions data'!$A$39:$AB$71,C$60-1979,0))/((VLOOKUP($A70,'New Cronos Data - output2'!$A$13:$S$50,C$97-1988,0)+(VLOOKUP($A70,'New Cronos Data - output2'!$A$62:$S$99,C$97-1988,0)))))/1000</f>
        <v>0.013618813618813619</v>
      </c>
      <c r="D70" s="4">
        <f>((VLOOKUP($A70,'Emissions data'!$A$39:$AB$71,D$60-1979,0))/((VLOOKUP($A70,'New Cronos Data - output2'!$A$13:$S$50,D$97-1988,0)+(VLOOKUP($A70,'New Cronos Data - output2'!$A$62:$S$99,D$97-1988,0)))))/1000</f>
        <v>0.012767357683448504</v>
      </c>
      <c r="E70" s="4">
        <f>((VLOOKUP($A70,'Emissions data'!$A$39:$AB$71,E$60-1979,0))/((VLOOKUP($A70,'New Cronos Data - output2'!$A$13:$S$50,E$97-1988,0)+(VLOOKUP($A70,'New Cronos Data - output2'!$A$62:$S$99,E$97-1988,0)))))/1000</f>
        <v>0.013732394366197184</v>
      </c>
      <c r="F70" s="4">
        <f>((VLOOKUP($A70,'Emissions data'!$A$39:$AB$71,F$60-1979,0))/((VLOOKUP($A70,'New Cronos Data - output2'!$A$13:$S$50,F$97-1988,0)+(VLOOKUP($A70,'New Cronos Data - output2'!$A$62:$S$99,F$97-1988,0)))))/1000</f>
        <v>0.015096192618652506</v>
      </c>
      <c r="G70" s="4">
        <f>((VLOOKUP($A70,'Emissions data'!$A$39:$AB$71,G$60-1979,0))/((VLOOKUP($A70,'New Cronos Data - output2'!$A$13:$S$50,G$97-1988,0)+(VLOOKUP($A70,'New Cronos Data - output2'!$A$62:$S$99,G$97-1988,0)))))/1000</f>
        <v>0.01592504987298318</v>
      </c>
      <c r="H70" s="4">
        <f>((VLOOKUP($A70,'Emissions data'!$A$39:$AB$71,H$60-1979,0))/((VLOOKUP($A70,'New Cronos Data - output2'!$A$13:$S$50,H$97-1988,0)+(VLOOKUP($A70,'New Cronos Data - output2'!$A$62:$S$99,H$97-1988,0)))))/1000</f>
        <v>0.015253433835845896</v>
      </c>
      <c r="I70" s="4">
        <f>((VLOOKUP($A70,'Emissions data'!$A$39:$AB$71,I$60-1979,0))/((VLOOKUP($A70,'New Cronos Data - output2'!$A$13:$S$50,I$97-1988,0)+(VLOOKUP($A70,'New Cronos Data - output2'!$A$62:$S$99,I$97-1988,0)))))/1000</f>
        <v>0.014646962950819672</v>
      </c>
      <c r="J70" s="4">
        <f>((VLOOKUP($A70,'Emissions data'!$A$39:$AB$71,J$60-1979,0))/((VLOOKUP($A70,'New Cronos Data - output2'!$A$13:$S$50,J$97-1988,0)+(VLOOKUP($A70,'New Cronos Data - output2'!$A$62:$S$99,J$97-1988,0)))))/1000</f>
        <v>0.014650688129957292</v>
      </c>
      <c r="K70" s="4">
        <f>((VLOOKUP($A70,'Emissions data'!$A$39:$AB$71,K$60-1979,0))/((VLOOKUP($A70,'New Cronos Data - output2'!$A$13:$S$50,K$97-1988,0)+(VLOOKUP($A70,'New Cronos Data - output2'!$A$62:$S$99,K$97-1988,0)))))/1000</f>
        <v>0.014079346589627959</v>
      </c>
      <c r="L70" s="4">
        <f>((VLOOKUP($A70,'Emissions data'!$A$39:$AB$71,L$60-1979,0))/((VLOOKUP($A70,'New Cronos Data - output2'!$A$13:$S$50,L$97-1988,0)+(VLOOKUP($A70,'New Cronos Data - output2'!$A$62:$S$99,L$97-1988,0)))))/1000</f>
        <v>0.013566306593406595</v>
      </c>
      <c r="M70" s="4">
        <f>((VLOOKUP($A70,'Emissions data'!$A$39:$AB$71,M$60-1979,0))/((VLOOKUP($A70,'New Cronos Data - output2'!$A$13:$S$50,M$97-1988,0)+(VLOOKUP($A70,'New Cronos Data - output2'!$A$62:$S$99,M$97-1988,0)))))/1000</f>
        <v>0.011522283441985644</v>
      </c>
      <c r="N70" s="4">
        <f>((VLOOKUP($A70,'Emissions data'!$A$39:$AB$71,N$60-1979,0))/((VLOOKUP($A70,'New Cronos Data - output2'!$A$13:$S$50,N$97-1988,0)+(VLOOKUP($A70,'New Cronos Data - output2'!$A$62:$S$99,N$97-1988,0)))))/1000</f>
        <v>0.009725043836084236</v>
      </c>
      <c r="O70" s="4">
        <f>((VLOOKUP($A70,'Emissions data'!$A$39:$AB$71,O$60-1979,0))/((VLOOKUP($A70,'New Cronos Data - output2'!$A$13:$S$50,O$97-1988,0)+(VLOOKUP($A70,'New Cronos Data - output2'!$A$62:$S$99,O$97-1988,0)))))/1000</f>
        <v>0.009279389312977098</v>
      </c>
      <c r="P70" s="4">
        <f>((VLOOKUP($A70,'Emissions data'!$A$39:$AB$71,P$60-1979,0))/((VLOOKUP($A70,'New Cronos Data - output2'!$A$13:$S$50,P$97-1988,0)+(VLOOKUP($A70,'New Cronos Data - output2'!$A$62:$S$99,P$97-1988,0)))))/1000</f>
        <v>0.008963503649635036</v>
      </c>
      <c r="Q70" s="4">
        <f>((VLOOKUP($A70,'Emissions data'!$A$39:$AB$71,Q$60-1979,0))/((VLOOKUP($A70,'New Cronos Data - output2'!$A$13:$S$50,Q$97-1988,0)+(VLOOKUP($A70,'New Cronos Data - output2'!$A$62:$S$99,Q$97-1988,0)))))/1000</f>
        <v>0.00835841385597083</v>
      </c>
      <c r="R70" s="4">
        <f>((VLOOKUP($A70,'Emissions data'!$A$39:$AB$71,R$60-1979,0))/((VLOOKUP($A70,'New Cronos Data - output2'!$A$13:$S$50,R$97-1988,0)+(VLOOKUP($A70,'New Cronos Data - output2'!$A$62:$S$99,R$97-1988,0)))))/1000</f>
        <v>0.008424209213144409</v>
      </c>
      <c r="S70" s="4">
        <f>((VLOOKUP($A70,'Emissions data'!$A$39:$AB$71,S$60-1979,0))/((VLOOKUP($A70,'New Cronos Data - output2'!$A$13:$S$50,S$97-1988,0)+(VLOOKUP($A70,'New Cronos Data - output2'!$A$62:$S$99,S$97-1988,0)))))/1000</f>
        <v>0.0080242165944645</v>
      </c>
      <c r="T70" s="4">
        <f>((VLOOKUP($A70,'Emissions data'!$A$39:$AB$71,T$60-1979,0))/((VLOOKUP($A70,'New Cronos Data - output2'!$A$13:$S$50,T$97-1988,0)+(VLOOKUP($A70,'New Cronos Data - output2'!$A$62:$S$99,T$97-1988,0)))))/1000</f>
        <v>0.008077944098786828</v>
      </c>
      <c r="U70" s="70">
        <f t="shared" si="4"/>
        <v>-0.4068540531586683</v>
      </c>
      <c r="V70" s="6"/>
      <c r="X70" s="45"/>
      <c r="Y70" s="45"/>
      <c r="Z70" s="45"/>
      <c r="AA70" s="46"/>
    </row>
    <row r="71" spans="1:21" s="2" customFormat="1" ht="12.75">
      <c r="A71" s="33" t="s">
        <v>46</v>
      </c>
      <c r="B71" s="10" t="s">
        <v>118</v>
      </c>
      <c r="C71" s="4">
        <f>((VLOOKUP($A71,'Emissions data'!$A$39:$AB$71,C$60-1979,0))/((VLOOKUP($A71,'New Cronos Data - output2'!$A$13:$S$50,C$97-1988,0)+(VLOOKUP($A71,'New Cronos Data - output2'!$A$62:$S$99,C$97-1988,0)))))/1000</f>
        <v>0.04800403304239401</v>
      </c>
      <c r="D71" s="4">
        <f>((VLOOKUP($A71,'Emissions data'!$A$39:$AB$71,D$60-1979,0))/((VLOOKUP($A71,'New Cronos Data - output2'!$A$13:$S$50,D$97-1988,0)+(VLOOKUP($A71,'New Cronos Data - output2'!$A$62:$S$99,D$97-1988,0)))))/1000</f>
        <v>0.04516513428084139</v>
      </c>
      <c r="E71" s="4">
        <f>((VLOOKUP($A71,'Emissions data'!$A$39:$AB$71,E$60-1979,0))/((VLOOKUP($A71,'New Cronos Data - output2'!$A$13:$S$50,E$97-1988,0)+(VLOOKUP($A71,'New Cronos Data - output2'!$A$62:$S$99,E$97-1988,0)))))/1000</f>
        <v>0.04608714430598823</v>
      </c>
      <c r="F71" s="4">
        <f>((VLOOKUP($A71,'Emissions data'!$A$39:$AB$71,F$60-1979,0))/((VLOOKUP($A71,'New Cronos Data - output2'!$A$13:$S$50,F$97-1988,0)+(VLOOKUP($A71,'New Cronos Data - output2'!$A$62:$S$99,F$97-1988,0)))))/1000</f>
        <v>0.0687231422204969</v>
      </c>
      <c r="G71" s="4">
        <f>((VLOOKUP($A71,'Emissions data'!$A$39:$AB$71,G$60-1979,0))/((VLOOKUP($A71,'New Cronos Data - output2'!$A$13:$S$50,G$97-1988,0)+(VLOOKUP($A71,'New Cronos Data - output2'!$A$62:$S$99,G$97-1988,0)))))/1000</f>
        <v>0.06710859821345709</v>
      </c>
      <c r="H71" s="4">
        <f>((VLOOKUP($A71,'Emissions data'!$A$39:$AB$71,H$60-1979,0))/((VLOOKUP($A71,'New Cronos Data - output2'!$A$13:$S$50,H$97-1988,0)+(VLOOKUP($A71,'New Cronos Data - output2'!$A$62:$S$99,H$97-1988,0)))))/1000</f>
        <v>0.05688456237149533</v>
      </c>
      <c r="I71" s="4">
        <f>((VLOOKUP($A71,'Emissions data'!$A$39:$AB$71,I$60-1979,0))/((VLOOKUP($A71,'New Cronos Data - output2'!$A$13:$S$50,I$97-1988,0)+(VLOOKUP($A71,'New Cronos Data - output2'!$A$62:$S$99,I$97-1988,0)))))/1000</f>
        <v>0.05269957485408561</v>
      </c>
      <c r="J71" s="4">
        <f>((VLOOKUP($A71,'Emissions data'!$A$39:$AB$71,J$60-1979,0))/((VLOOKUP($A71,'New Cronos Data - output2'!$A$13:$S$50,J$97-1988,0)+(VLOOKUP($A71,'New Cronos Data - output2'!$A$62:$S$99,J$97-1988,0)))))/1000</f>
        <v>0.05820962448275862</v>
      </c>
      <c r="K71" s="4">
        <f>((VLOOKUP($A71,'Emissions data'!$A$39:$AB$71,K$60-1979,0))/((VLOOKUP($A71,'New Cronos Data - output2'!$A$13:$S$50,K$97-1988,0)+(VLOOKUP($A71,'New Cronos Data - output2'!$A$62:$S$99,K$97-1988,0)))))/1000</f>
        <v>0.04647751064597618</v>
      </c>
      <c r="L71" s="4">
        <f>((VLOOKUP($A71,'Emissions data'!$A$39:$AB$71,L$60-1979,0))/((VLOOKUP($A71,'New Cronos Data - output2'!$A$13:$S$50,L$97-1988,0)+(VLOOKUP($A71,'New Cronos Data - output2'!$A$62:$S$99,L$97-1988,0)))))/1000</f>
        <v>0.03971820112975009</v>
      </c>
      <c r="M71" s="4">
        <f>((VLOOKUP($A71,'Emissions data'!$A$39:$AB$71,M$60-1979,0))/((VLOOKUP($A71,'New Cronos Data - output2'!$A$13:$S$50,M$97-1988,0)+(VLOOKUP($A71,'New Cronos Data - output2'!$A$62:$S$99,M$97-1988,0)))))/1000</f>
        <v>0.03517421198296836</v>
      </c>
      <c r="N71" s="4">
        <f>((VLOOKUP($A71,'Emissions data'!$A$39:$AB$71,N$60-1979,0))/((VLOOKUP($A71,'New Cronos Data - output2'!$A$13:$S$50,N$97-1988,0)+(VLOOKUP($A71,'New Cronos Data - output2'!$A$62:$S$99,N$97-1988,0)))))/1000</f>
        <v>0.03262082652542373</v>
      </c>
      <c r="O71" s="4">
        <f>((VLOOKUP($A71,'Emissions data'!$A$39:$AB$71,O$60-1979,0))/((VLOOKUP($A71,'New Cronos Data - output2'!$A$13:$S$50,O$97-1988,0)+(VLOOKUP($A71,'New Cronos Data - output2'!$A$62:$S$99,O$97-1988,0)))))/1000</f>
        <v>0.03142056075075075</v>
      </c>
      <c r="P71" s="4">
        <f>((VLOOKUP($A71,'Emissions data'!$A$39:$AB$71,P$60-1979,0))/((VLOOKUP($A71,'New Cronos Data - output2'!$A$13:$S$50,P$97-1988,0)+(VLOOKUP($A71,'New Cronos Data - output2'!$A$62:$S$99,P$97-1988,0)))))/1000</f>
        <v>0.029459351445717402</v>
      </c>
      <c r="Q71" s="4">
        <f>((VLOOKUP($A71,'Emissions data'!$A$39:$AB$71,Q$60-1979,0))/((VLOOKUP($A71,'New Cronos Data - output2'!$A$13:$S$50,Q$97-1988,0)+(VLOOKUP($A71,'New Cronos Data - output2'!$A$62:$S$99,Q$97-1988,0)))))/1000</f>
        <v>0.029024316742081446</v>
      </c>
      <c r="R71" s="4">
        <f>((VLOOKUP($A71,'Emissions data'!$A$39:$AB$71,R$60-1979,0))/((VLOOKUP($A71,'New Cronos Data - output2'!$A$13:$S$50,R$97-1988,0)+(VLOOKUP($A71,'New Cronos Data - output2'!$A$62:$S$99,R$97-1988,0)))))/1000</f>
        <v>0.03141740867359878</v>
      </c>
      <c r="S71" s="4">
        <f>((VLOOKUP($A71,'Emissions data'!$A$39:$AB$71,S$60-1979,0))/((VLOOKUP($A71,'New Cronos Data - output2'!$A$13:$S$50,S$97-1988,0)+(VLOOKUP($A71,'New Cronos Data - output2'!$A$62:$S$99,S$97-1988,0)))))/1000</f>
        <v>0.029699944864138548</v>
      </c>
      <c r="T71" s="4">
        <f>((VLOOKUP($A71,'Emissions data'!$A$39:$AB$71,T$60-1979,0))/((VLOOKUP($A71,'New Cronos Data - output2'!$A$13:$S$50,T$97-1988,0)+(VLOOKUP($A71,'New Cronos Data - output2'!$A$62:$S$99,T$97-1988,0)))))/1000</f>
        <v>0.027130894616729816</v>
      </c>
      <c r="U71" s="70">
        <f t="shared" si="4"/>
        <v>-0.4348205161685147</v>
      </c>
    </row>
    <row r="72" spans="1:21" s="2" customFormat="1" ht="12.75">
      <c r="A72" s="33" t="s">
        <v>50</v>
      </c>
      <c r="B72" s="11" t="s">
        <v>115</v>
      </c>
      <c r="C72" s="4">
        <f>((VLOOKUP($A72,'Emissions data'!$A$39:$AB$71,C$60-1979,0))/((VLOOKUP($A72,'New Cronos Data - output2'!$A$13:$S$50,C$97-1988,0)+(VLOOKUP($A72,'New Cronos Data - output2'!$A$62:$S$99,C$97-1988,0)))))/1000</f>
        <v>0.01456461109389526</v>
      </c>
      <c r="D72" s="4">
        <f>((VLOOKUP($A72,'Emissions data'!$A$39:$AB$71,D$60-1979,0))/((VLOOKUP($A72,'New Cronos Data - output2'!$A$13:$S$50,D$97-1988,0)+(VLOOKUP($A72,'New Cronos Data - output2'!$A$62:$S$99,D$97-1988,0)))))/1000</f>
        <v>0.013233601841196778</v>
      </c>
      <c r="E72" s="4">
        <f>((VLOOKUP($A72,'Emissions data'!$A$39:$AB$71,E$60-1979,0))/((VLOOKUP($A72,'New Cronos Data - output2'!$A$13:$S$50,E$97-1988,0)+(VLOOKUP($A72,'New Cronos Data - output2'!$A$62:$S$99,E$97-1988,0)))))/1000</f>
        <v>0.013207547169811321</v>
      </c>
      <c r="F72" s="4">
        <f>((VLOOKUP($A72,'Emissions data'!$A$39:$AB$71,F$60-1979,0))/((VLOOKUP($A72,'New Cronos Data - output2'!$A$13:$S$50,F$97-1988,0)+(VLOOKUP($A72,'New Cronos Data - output2'!$A$62:$S$99,F$97-1988,0)))))/1000</f>
        <v>0.0159846547314578</v>
      </c>
      <c r="G72" s="4">
        <f>((VLOOKUP($A72,'Emissions data'!$A$39:$AB$71,G$60-1979,0))/((VLOOKUP($A72,'New Cronos Data - output2'!$A$13:$S$50,G$97-1988,0)+(VLOOKUP($A72,'New Cronos Data - output2'!$A$62:$S$99,G$97-1988,0)))))/1000</f>
        <v>0.013986013986013986</v>
      </c>
      <c r="H72" s="4">
        <f>((VLOOKUP($A72,'Emissions data'!$A$39:$AB$71,H$60-1979,0))/((VLOOKUP($A72,'New Cronos Data - output2'!$A$13:$S$50,H$97-1988,0)+(VLOOKUP($A72,'New Cronos Data - output2'!$A$62:$S$99,H$97-1988,0)))))/1000</f>
        <v>0.011793916821849782</v>
      </c>
      <c r="I72" s="4">
        <f>((VLOOKUP($A72,'Emissions data'!$A$39:$AB$71,I$60-1979,0))/((VLOOKUP($A72,'New Cronos Data - output2'!$A$13:$S$50,I$97-1988,0)+(VLOOKUP($A72,'New Cronos Data - output2'!$A$62:$S$99,I$97-1988,0)))))/1000</f>
        <v>0.011150234741784037</v>
      </c>
      <c r="J72" s="4">
        <f>((VLOOKUP($A72,'Emissions data'!$A$39:$AB$71,J$60-1979,0))/((VLOOKUP($A72,'New Cronos Data - output2'!$A$13:$S$50,J$97-1988,0)+(VLOOKUP($A72,'New Cronos Data - output2'!$A$62:$S$99,J$97-1988,0)))))/1000</f>
        <v>0.010638297872340425</v>
      </c>
      <c r="K72" s="4">
        <f>((VLOOKUP($A72,'Emissions data'!$A$39:$AB$71,K$60-1979,0))/((VLOOKUP($A72,'New Cronos Data - output2'!$A$13:$S$50,K$97-1988,0)+(VLOOKUP($A72,'New Cronos Data - output2'!$A$62:$S$99,K$97-1988,0)))))/1000</f>
        <v>0.012453300124533</v>
      </c>
      <c r="L72" s="4">
        <f>((VLOOKUP($A72,'Emissions data'!$A$39:$AB$71,L$60-1979,0))/((VLOOKUP($A72,'New Cronos Data - output2'!$A$13:$S$50,L$97-1988,0)+(VLOOKUP($A72,'New Cronos Data - output2'!$A$62:$S$99,L$97-1988,0)))))/1000</f>
        <v>0.010853835021707671</v>
      </c>
      <c r="M72" s="4">
        <f>((VLOOKUP($A72,'Emissions data'!$A$39:$AB$71,M$60-1979,0))/((VLOOKUP($A72,'New Cronos Data - output2'!$A$13:$S$50,M$97-1988,0)+(VLOOKUP($A72,'New Cronos Data - output2'!$A$62:$S$99,M$97-1988,0)))))/1000</f>
        <v>0.009165302782324058</v>
      </c>
      <c r="N72" s="4">
        <f>((VLOOKUP($A72,'Emissions data'!$A$39:$AB$71,N$60-1979,0))/((VLOOKUP($A72,'New Cronos Data - output2'!$A$13:$S$50,N$97-1988,0)+(VLOOKUP($A72,'New Cronos Data - output2'!$A$62:$S$99,N$97-1988,0)))))/1000</f>
        <v>0.0047255369928400955</v>
      </c>
      <c r="O72" s="4">
        <f>((VLOOKUP($A72,'Emissions data'!$A$39:$AB$71,O$60-1979,0))/((VLOOKUP($A72,'New Cronos Data - output2'!$A$13:$S$50,O$97-1988,0)+(VLOOKUP($A72,'New Cronos Data - output2'!$A$62:$S$99,O$97-1988,0)))))/1000</f>
        <v>0.0057150749802683505</v>
      </c>
      <c r="P72" s="4">
        <f>((VLOOKUP($A72,'Emissions data'!$A$39:$AB$71,P$60-1979,0))/((VLOOKUP($A72,'New Cronos Data - output2'!$A$13:$S$50,P$97-1988,0)+(VLOOKUP($A72,'New Cronos Data - output2'!$A$62:$S$99,P$97-1988,0)))))/1000</f>
        <v>0.004587374903772133</v>
      </c>
      <c r="Q72" s="4">
        <f>((VLOOKUP($A72,'Emissions data'!$A$39:$AB$71,Q$60-1979,0))/((VLOOKUP($A72,'New Cronos Data - output2'!$A$13:$S$50,Q$97-1988,0)+(VLOOKUP($A72,'New Cronos Data - output2'!$A$62:$S$99,Q$97-1988,0)))))/1000</f>
        <v>0.004726859461054288</v>
      </c>
      <c r="R72" s="4">
        <f>((VLOOKUP($A72,'Emissions data'!$A$39:$AB$71,R$60-1979,0))/((VLOOKUP($A72,'New Cronos Data - output2'!$A$13:$S$50,R$97-1988,0)+(VLOOKUP($A72,'New Cronos Data - output2'!$A$62:$S$99,R$97-1988,0)))))/1000</f>
        <v>0.004751873926493109</v>
      </c>
      <c r="S72" s="4">
        <f>((VLOOKUP($A72,'Emissions data'!$A$39:$AB$71,S$60-1979,0))/((VLOOKUP($A72,'New Cronos Data - output2'!$A$13:$S$50,S$97-1988,0)+(VLOOKUP($A72,'New Cronos Data - output2'!$A$62:$S$99,S$97-1988,0)))))/1000</f>
        <v>0.00438581108778626</v>
      </c>
      <c r="T72" s="4">
        <f>((VLOOKUP($A72,'Emissions data'!$A$39:$AB$71,T$60-1979,0))/((VLOOKUP($A72,'New Cronos Data - output2'!$A$13:$S$50,T$97-1988,0)+(VLOOKUP($A72,'New Cronos Data - output2'!$A$62:$S$99,T$97-1988,0)))))/1000</f>
        <v>0.007784514900662252</v>
      </c>
      <c r="U72" s="70">
        <f t="shared" si="4"/>
        <v>-0.46551851948006207</v>
      </c>
    </row>
    <row r="73" spans="1:21" s="2" customFormat="1" ht="12.75">
      <c r="A73" s="33" t="s">
        <v>55</v>
      </c>
      <c r="B73" s="11" t="s">
        <v>116</v>
      </c>
      <c r="C73" s="4">
        <f>((VLOOKUP($A73,'Emissions data'!$A$39:$AB$71,C$60-1979,0))/((VLOOKUP($A73,'New Cronos Data - output2'!$A$13:$S$50,C$97-1988,0)+(VLOOKUP($A73,'New Cronos Data - output2'!$A$62:$S$99,C$97-1988,0)))))/1000</f>
        <v>0.006998890746960046</v>
      </c>
      <c r="D73" s="4">
        <f>((VLOOKUP($A73,'Emissions data'!$A$39:$AB$71,D$60-1979,0))/((VLOOKUP($A73,'New Cronos Data - output2'!$A$13:$S$50,D$97-1988,0)+(VLOOKUP($A73,'New Cronos Data - output2'!$A$62:$S$99,D$97-1988,0)))))/1000</f>
        <v>0.006222410638646288</v>
      </c>
      <c r="E73" s="4">
        <f>((VLOOKUP($A73,'Emissions data'!$A$39:$AB$71,E$60-1979,0))/((VLOOKUP($A73,'New Cronos Data - output2'!$A$13:$S$50,E$97-1988,0)+(VLOOKUP($A73,'New Cronos Data - output2'!$A$62:$S$99,E$97-1988,0)))))/1000</f>
        <v>0.006231272280629705</v>
      </c>
      <c r="F73" s="4">
        <f>((VLOOKUP($A73,'Emissions data'!$A$39:$AB$71,F$60-1979,0))/((VLOOKUP($A73,'New Cronos Data - output2'!$A$13:$S$50,F$97-1988,0)+(VLOOKUP($A73,'New Cronos Data - output2'!$A$62:$S$99,F$97-1988,0)))))/1000</f>
        <v>0.004826302975079872</v>
      </c>
      <c r="G73" s="4">
        <f>((VLOOKUP($A73,'Emissions data'!$A$39:$AB$71,G$60-1979,0))/((VLOOKUP($A73,'New Cronos Data - output2'!$A$13:$S$50,G$97-1988,0)+(VLOOKUP($A73,'New Cronos Data - output2'!$A$62:$S$99,G$97-1988,0)))))/1000</f>
        <v>0.0038876536769138037</v>
      </c>
      <c r="H73" s="4">
        <f>((VLOOKUP($A73,'Emissions data'!$A$39:$AB$71,H$60-1979,0))/((VLOOKUP($A73,'New Cronos Data - output2'!$A$13:$S$50,H$97-1988,0)+(VLOOKUP($A73,'New Cronos Data - output2'!$A$62:$S$99,H$97-1988,0)))))/1000</f>
        <v>0.004099344145074946</v>
      </c>
      <c r="I73" s="4">
        <f>((VLOOKUP($A73,'Emissions data'!$A$39:$AB$71,I$60-1979,0))/((VLOOKUP($A73,'New Cronos Data - output2'!$A$13:$S$50,I$97-1988,0)+(VLOOKUP($A73,'New Cronos Data - output2'!$A$62:$S$99,I$97-1988,0)))))/1000</f>
        <v>0.003140394860475755</v>
      </c>
      <c r="J73" s="4">
        <f>((VLOOKUP($A73,'Emissions data'!$A$39:$AB$71,J$60-1979,0))/((VLOOKUP($A73,'New Cronos Data - output2'!$A$13:$S$50,J$97-1988,0)+(VLOOKUP($A73,'New Cronos Data - output2'!$A$62:$S$99,J$97-1988,0)))))/1000</f>
        <v>0.0036961302371825585</v>
      </c>
      <c r="K73" s="4">
        <f>((VLOOKUP($A73,'Emissions data'!$A$39:$AB$71,K$60-1979,0))/((VLOOKUP($A73,'New Cronos Data - output2'!$A$13:$S$50,K$97-1988,0)+(VLOOKUP($A73,'New Cronos Data - output2'!$A$62:$S$99,K$97-1988,0)))))/1000</f>
        <v>0.003141377847408829</v>
      </c>
      <c r="L73" s="4">
        <f>((VLOOKUP($A73,'Emissions data'!$A$39:$AB$71,L$60-1979,0))/((VLOOKUP($A73,'New Cronos Data - output2'!$A$13:$S$50,L$97-1988,0)+(VLOOKUP($A73,'New Cronos Data - output2'!$A$62:$S$99,L$97-1988,0)))))/1000</f>
        <v>0.003096795601036269</v>
      </c>
      <c r="M73" s="4">
        <f>((VLOOKUP($A73,'Emissions data'!$A$39:$AB$71,M$60-1979,0))/((VLOOKUP($A73,'New Cronos Data - output2'!$A$13:$S$50,M$97-1988,0)+(VLOOKUP($A73,'New Cronos Data - output2'!$A$62:$S$99,M$97-1988,0)))))/1000</f>
        <v>0.0034688274376540166</v>
      </c>
      <c r="N73" s="4">
        <f>((VLOOKUP($A73,'Emissions data'!$A$39:$AB$71,N$60-1979,0))/((VLOOKUP($A73,'New Cronos Data - output2'!$A$13:$S$50,N$97-1988,0)+(VLOOKUP($A73,'New Cronos Data - output2'!$A$62:$S$99,N$97-1988,0)))))/1000</f>
        <v>0.0035146877353433837</v>
      </c>
      <c r="O73" s="4">
        <f>((VLOOKUP($A73,'Emissions data'!$A$39:$AB$71,O$60-1979,0))/((VLOOKUP($A73,'New Cronos Data - output2'!$A$13:$S$50,O$97-1988,0)+(VLOOKUP($A73,'New Cronos Data - output2'!$A$62:$S$99,O$97-1988,0)))))/1000</f>
        <v>0.0035281079784804563</v>
      </c>
      <c r="P73" s="4">
        <f>((VLOOKUP($A73,'Emissions data'!$A$39:$AB$71,P$60-1979,0))/((VLOOKUP($A73,'New Cronos Data - output2'!$A$13:$S$50,P$97-1988,0)+(VLOOKUP($A73,'New Cronos Data - output2'!$A$62:$S$99,P$97-1988,0)))))/1000</f>
        <v>0.003554925970170971</v>
      </c>
      <c r="Q73" s="4">
        <f>((VLOOKUP($A73,'Emissions data'!$A$39:$AB$71,Q$60-1979,0))/((VLOOKUP($A73,'New Cronos Data - output2'!$A$13:$S$50,Q$97-1988,0)+(VLOOKUP($A73,'New Cronos Data - output2'!$A$62:$S$99,Q$97-1988,0)))))/1000</f>
        <v>0.0036633812017322267</v>
      </c>
      <c r="R73" s="4">
        <f>((VLOOKUP($A73,'Emissions data'!$A$39:$AB$71,R$60-1979,0))/((VLOOKUP($A73,'New Cronos Data - output2'!$A$13:$S$50,R$97-1988,0)+(VLOOKUP($A73,'New Cronos Data - output2'!$A$62:$S$99,R$97-1988,0)))))/1000</f>
        <v>0.0033979109760216147</v>
      </c>
      <c r="S73" s="4">
        <f>((VLOOKUP($A73,'Emissions data'!$A$39:$AB$71,S$60-1979,0))/((VLOOKUP($A73,'New Cronos Data - output2'!$A$13:$S$50,S$97-1988,0)+(VLOOKUP($A73,'New Cronos Data - output2'!$A$62:$S$99,S$97-1988,0)))))/1000</f>
        <v>0.0035302357413793104</v>
      </c>
      <c r="T73" s="4">
        <f>((VLOOKUP($A73,'Emissions data'!$A$39:$AB$71,T$60-1979,0))/((VLOOKUP($A73,'New Cronos Data - output2'!$A$13:$S$50,T$97-1988,0)+(VLOOKUP($A73,'New Cronos Data - output2'!$A$62:$S$99,T$97-1988,0)))))/1000</f>
        <v>0.0036829673652336446</v>
      </c>
      <c r="U73" s="70">
        <f t="shared" si="4"/>
        <v>-0.47377841741088267</v>
      </c>
    </row>
    <row r="74" spans="1:21" s="2" customFormat="1" ht="12.75">
      <c r="A74" s="33" t="s">
        <v>61</v>
      </c>
      <c r="B74" s="10" t="s">
        <v>111</v>
      </c>
      <c r="C74" s="4">
        <f>((VLOOKUP($A74,'Emissions data'!$A$39:$AB$71,C$60-1979,0))/((VLOOKUP($A74,'New Cronos Data - output2'!$A$13:$S$50,C$97-1988,0)+(VLOOKUP($A74,'New Cronos Data - output2'!$A$62:$S$99,C$97-1988,0)))))/1000</f>
        <v>0.012232952882645596</v>
      </c>
      <c r="D74" s="4">
        <f>((VLOOKUP($A74,'Emissions data'!$A$39:$AB$71,D$60-1979,0))/((VLOOKUP($A74,'New Cronos Data - output2'!$A$13:$S$50,D$97-1988,0)+(VLOOKUP($A74,'New Cronos Data - output2'!$A$62:$S$99,D$97-1988,0)))))/1000</f>
        <v>0.012527412280701755</v>
      </c>
      <c r="E74" s="4">
        <f>((VLOOKUP($A74,'Emissions data'!$A$39:$AB$71,E$60-1979,0))/((VLOOKUP($A74,'New Cronos Data - output2'!$A$13:$S$50,E$97-1988,0)+(VLOOKUP($A74,'New Cronos Data - output2'!$A$62:$S$99,E$97-1988,0)))))/1000</f>
        <v>0.01294151708164447</v>
      </c>
      <c r="F74" s="4">
        <f>((VLOOKUP($A74,'Emissions data'!$A$39:$AB$71,F$60-1979,0))/((VLOOKUP($A74,'New Cronos Data - output2'!$A$13:$S$50,F$97-1988,0)+(VLOOKUP($A74,'New Cronos Data - output2'!$A$62:$S$99,F$97-1988,0)))))/1000</f>
        <v>0.012394957983193278</v>
      </c>
      <c r="G74" s="4">
        <f>((VLOOKUP($A74,'Emissions data'!$A$39:$AB$71,G$60-1979,0))/((VLOOKUP($A74,'New Cronos Data - output2'!$A$13:$S$50,G$97-1988,0)+(VLOOKUP($A74,'New Cronos Data - output2'!$A$62:$S$99,G$97-1988,0)))))/1000</f>
        <v>0.011167395809348377</v>
      </c>
      <c r="H74" s="4">
        <f>((VLOOKUP($A74,'Emissions data'!$A$39:$AB$71,H$60-1979,0))/((VLOOKUP($A74,'New Cronos Data - output2'!$A$13:$S$50,H$97-1988,0)+(VLOOKUP($A74,'New Cronos Data - output2'!$A$62:$S$99,H$97-1988,0)))))/1000</f>
        <v>0.008166706817634305</v>
      </c>
      <c r="I74" s="4">
        <f>((VLOOKUP($A74,'Emissions data'!$A$39:$AB$71,I$60-1979,0))/((VLOOKUP($A74,'New Cronos Data - output2'!$A$13:$S$50,I$97-1988,0)+(VLOOKUP($A74,'New Cronos Data - output2'!$A$62:$S$99,I$97-1988,0)))))/1000</f>
        <v>0.00842483529646636</v>
      </c>
      <c r="J74" s="4">
        <f>((VLOOKUP($A74,'Emissions data'!$A$39:$AB$71,J$60-1979,0))/((VLOOKUP($A74,'New Cronos Data - output2'!$A$13:$S$50,J$97-1988,0)+(VLOOKUP($A74,'New Cronos Data - output2'!$A$62:$S$99,J$97-1988,0)))))/1000</f>
        <v>0.008058685945141399</v>
      </c>
      <c r="K74" s="4">
        <f>((VLOOKUP($A74,'Emissions data'!$A$39:$AB$71,K$60-1979,0))/((VLOOKUP($A74,'New Cronos Data - output2'!$A$13:$S$50,K$97-1988,0)+(VLOOKUP($A74,'New Cronos Data - output2'!$A$62:$S$99,K$97-1988,0)))))/1000</f>
        <v>0.008556278621354543</v>
      </c>
      <c r="L74" s="4">
        <f>((VLOOKUP($A74,'Emissions data'!$A$39:$AB$71,L$60-1979,0))/((VLOOKUP($A74,'New Cronos Data - output2'!$A$13:$S$50,L$97-1988,0)+(VLOOKUP($A74,'New Cronos Data - output2'!$A$62:$S$99,L$97-1988,0)))))/1000</f>
        <v>0.007245714285714286</v>
      </c>
      <c r="M74" s="4">
        <f>((VLOOKUP($A74,'Emissions data'!$A$39:$AB$71,M$60-1979,0))/((VLOOKUP($A74,'New Cronos Data - output2'!$A$13:$S$50,M$97-1988,0)+(VLOOKUP($A74,'New Cronos Data - output2'!$A$62:$S$99,M$97-1988,0)))))/1000</f>
        <v>0.007084626833935785</v>
      </c>
      <c r="N74" s="4">
        <f>((VLOOKUP($A74,'Emissions data'!$A$39:$AB$71,N$60-1979,0))/((VLOOKUP($A74,'New Cronos Data - output2'!$A$13:$S$50,N$97-1988,0)+(VLOOKUP($A74,'New Cronos Data - output2'!$A$62:$S$99,N$97-1988,0)))))/1000</f>
        <v>0.009399708773207133</v>
      </c>
      <c r="O74" s="4">
        <f>((VLOOKUP($A74,'Emissions data'!$A$39:$AB$71,O$60-1979,0))/((VLOOKUP($A74,'New Cronos Data - output2'!$A$13:$S$50,O$97-1988,0)+(VLOOKUP($A74,'New Cronos Data - output2'!$A$62:$S$99,O$97-1988,0)))))/1000</f>
        <v>0.007797108843537415</v>
      </c>
      <c r="P74" s="4">
        <f>((VLOOKUP($A74,'Emissions data'!$A$39:$AB$71,P$60-1979,0))/((VLOOKUP($A74,'New Cronos Data - output2'!$A$13:$S$50,P$97-1988,0)+(VLOOKUP($A74,'New Cronos Data - output2'!$A$62:$S$99,P$97-1988,0)))))/1000</f>
        <v>0.007797231926901371</v>
      </c>
      <c r="Q74" s="4">
        <f>((VLOOKUP($A74,'Emissions data'!$A$39:$AB$71,Q$60-1979,0))/((VLOOKUP($A74,'New Cronos Data - output2'!$A$13:$S$50,Q$97-1988,0)+(VLOOKUP($A74,'New Cronos Data - output2'!$A$62:$S$99,Q$97-1988,0)))))/1000</f>
        <v>0.00707507825426401</v>
      </c>
      <c r="R74" s="4">
        <f>((VLOOKUP($A74,'Emissions data'!$A$39:$AB$71,R$60-1979,0))/((VLOOKUP($A74,'New Cronos Data - output2'!$A$13:$S$50,R$97-1988,0)+(VLOOKUP($A74,'New Cronos Data - output2'!$A$62:$S$99,R$97-1988,0)))))/1000</f>
        <v>0.005581744405161747</v>
      </c>
      <c r="S74" s="4">
        <f>((VLOOKUP($A74,'Emissions data'!$A$39:$AB$71,S$60-1979,0))/((VLOOKUP($A74,'New Cronos Data - output2'!$A$13:$S$50,S$97-1988,0)+(VLOOKUP($A74,'New Cronos Data - output2'!$A$62:$S$99,S$97-1988,0)))))/1000</f>
        <v>0.0066183858665786</v>
      </c>
      <c r="T74" s="4">
        <f>((VLOOKUP($A74,'Emissions data'!$A$39:$AB$71,T$60-1979,0))/((VLOOKUP($A74,'New Cronos Data - output2'!$A$13:$S$50,T$97-1988,0)+(VLOOKUP($A74,'New Cronos Data - output2'!$A$62:$S$99,T$97-1988,0)))))/1000</f>
        <v>0.006399094183601962</v>
      </c>
      <c r="U74" s="70">
        <f t="shared" si="4"/>
        <v>-0.4768970137471793</v>
      </c>
    </row>
    <row r="75" spans="1:22" s="2" customFormat="1" ht="12.75">
      <c r="A75" s="33" t="s">
        <v>41</v>
      </c>
      <c r="B75" s="10" t="s">
        <v>126</v>
      </c>
      <c r="C75" s="4">
        <f>((VLOOKUP($A75,'Emissions data'!$A$39:$AB$71,C$60-1979,0))/((VLOOKUP($A75,'New Cronos Data - output2'!$A$13:$S$50,C$97-1988,0)+(VLOOKUP($A75,'New Cronos Data - output2'!$A$62:$S$99,C$97-1988,0)))))/1000</f>
        <v>0.012791780406654343</v>
      </c>
      <c r="D75" s="4">
        <f>((VLOOKUP($A75,'Emissions data'!$A$39:$AB$71,D$60-1979,0))/((VLOOKUP($A75,'New Cronos Data - output2'!$A$13:$S$50,D$97-1988,0)+(VLOOKUP($A75,'New Cronos Data - output2'!$A$62:$S$99,D$97-1988,0)))))/1000</f>
        <v>0.011645541931242832</v>
      </c>
      <c r="E75" s="4">
        <f>((VLOOKUP($A75,'Emissions data'!$A$39:$AB$71,E$60-1979,0))/((VLOOKUP($A75,'New Cronos Data - output2'!$A$13:$S$50,E$97-1988,0)+(VLOOKUP($A75,'New Cronos Data - output2'!$A$62:$S$99,E$97-1988,0)))))/1000</f>
        <v>0.010637210803364695</v>
      </c>
      <c r="F75" s="4">
        <f>((VLOOKUP($A75,'Emissions data'!$A$39:$AB$71,F$60-1979,0))/((VLOOKUP($A75,'New Cronos Data - output2'!$A$13:$S$50,F$97-1988,0)+(VLOOKUP($A75,'New Cronos Data - output2'!$A$62:$S$99,F$97-1988,0)))))/1000</f>
        <v>0.00950105197711792</v>
      </c>
      <c r="G75" s="4">
        <f>((VLOOKUP($A75,'Emissions data'!$A$39:$AB$71,G$60-1979,0))/((VLOOKUP($A75,'New Cronos Data - output2'!$A$13:$S$50,G$97-1988,0)+(VLOOKUP($A75,'New Cronos Data - output2'!$A$62:$S$99,G$97-1988,0)))))/1000</f>
        <v>0.008330652206920905</v>
      </c>
      <c r="H75" s="4">
        <f>((VLOOKUP($A75,'Emissions data'!$A$39:$AB$71,H$60-1979,0))/((VLOOKUP($A75,'New Cronos Data - output2'!$A$13:$S$50,H$97-1988,0)+(VLOOKUP($A75,'New Cronos Data - output2'!$A$62:$S$99,H$97-1988,0)))))/1000</f>
        <v>0.0075396769831852515</v>
      </c>
      <c r="I75" s="4">
        <f>((VLOOKUP($A75,'Emissions data'!$A$39:$AB$71,I$60-1979,0))/((VLOOKUP($A75,'New Cronos Data - output2'!$A$13:$S$50,I$97-1988,0)+(VLOOKUP($A75,'New Cronos Data - output2'!$A$62:$S$99,I$97-1988,0)))))/1000</f>
        <v>0.007310249225405572</v>
      </c>
      <c r="J75" s="4">
        <f>((VLOOKUP($A75,'Emissions data'!$A$39:$AB$71,J$60-1979,0))/((VLOOKUP($A75,'New Cronos Data - output2'!$A$13:$S$50,J$97-1988,0)+(VLOOKUP($A75,'New Cronos Data - output2'!$A$62:$S$99,J$97-1988,0)))))/1000</f>
        <v>0.007082222528372529</v>
      </c>
      <c r="K75" s="4">
        <f>((VLOOKUP($A75,'Emissions data'!$A$39:$AB$71,K$60-1979,0))/((VLOOKUP($A75,'New Cronos Data - output2'!$A$13:$S$50,K$97-1988,0)+(VLOOKUP($A75,'New Cronos Data - output2'!$A$62:$S$99,K$97-1988,0)))))/1000</f>
        <v>0.006673675126703458</v>
      </c>
      <c r="L75" s="4">
        <f>((VLOOKUP($A75,'Emissions data'!$A$39:$AB$71,L$60-1979,0))/((VLOOKUP($A75,'New Cronos Data - output2'!$A$13:$S$50,L$97-1988,0)+(VLOOKUP($A75,'New Cronos Data - output2'!$A$62:$S$99,L$97-1988,0)))))/1000</f>
        <v>0.006591096631190078</v>
      </c>
      <c r="M75" s="4">
        <f>((VLOOKUP($A75,'Emissions data'!$A$39:$AB$71,M$60-1979,0))/((VLOOKUP($A75,'New Cronos Data - output2'!$A$13:$S$50,M$97-1988,0)+(VLOOKUP($A75,'New Cronos Data - output2'!$A$62:$S$99,M$97-1988,0)))))/1000</f>
        <v>0.006534103987650403</v>
      </c>
      <c r="N75" s="4">
        <f>((VLOOKUP($A75,'Emissions data'!$A$39:$AB$71,N$60-1979,0))/((VLOOKUP($A75,'New Cronos Data - output2'!$A$13:$S$50,N$97-1988,0)+(VLOOKUP($A75,'New Cronos Data - output2'!$A$62:$S$99,N$97-1988,0)))))/1000</f>
        <v>0.006521466734602714</v>
      </c>
      <c r="O75" s="4">
        <f>((VLOOKUP($A75,'Emissions data'!$A$39:$AB$71,O$60-1979,0))/((VLOOKUP($A75,'New Cronos Data - output2'!$A$13:$S$50,O$97-1988,0)+(VLOOKUP($A75,'New Cronos Data - output2'!$A$62:$S$99,O$97-1988,0)))))/1000</f>
        <v>0.006615133200384702</v>
      </c>
      <c r="P75" s="4">
        <f>((VLOOKUP($A75,'Emissions data'!$A$39:$AB$71,P$60-1979,0))/((VLOOKUP($A75,'New Cronos Data - output2'!$A$13:$S$50,P$97-1988,0)+(VLOOKUP($A75,'New Cronos Data - output2'!$A$62:$S$99,P$97-1988,0)))))/1000</f>
        <v>0.006543048101805016</v>
      </c>
      <c r="Q75" s="4">
        <f>((VLOOKUP($A75,'Emissions data'!$A$39:$AB$71,Q$60-1979,0))/((VLOOKUP($A75,'New Cronos Data - output2'!$A$13:$S$50,Q$97-1988,0)+(VLOOKUP($A75,'New Cronos Data - output2'!$A$62:$S$99,Q$97-1988,0)))))/1000</f>
        <v>0.006514621526119503</v>
      </c>
      <c r="R75" s="4">
        <f>((VLOOKUP($A75,'Emissions data'!$A$39:$AB$71,R$60-1979,0))/((VLOOKUP($A75,'New Cronos Data - output2'!$A$13:$S$50,R$97-1988,0)+(VLOOKUP($A75,'New Cronos Data - output2'!$A$62:$S$99,R$97-1988,0)))))/1000</f>
        <v>0.006471883041726314</v>
      </c>
      <c r="S75" s="4">
        <f>((VLOOKUP($A75,'Emissions data'!$A$39:$AB$71,S$60-1979,0))/((VLOOKUP($A75,'New Cronos Data - output2'!$A$13:$S$50,S$97-1988,0)+(VLOOKUP($A75,'New Cronos Data - output2'!$A$62:$S$99,S$97-1988,0)))))/1000</f>
        <v>0.006430061854328763</v>
      </c>
      <c r="T75" s="4">
        <f>((VLOOKUP($A75,'Emissions data'!$A$39:$AB$71,T$60-1979,0))/((VLOOKUP($A75,'New Cronos Data - output2'!$A$13:$S$50,T$97-1988,0)+(VLOOKUP($A75,'New Cronos Data - output2'!$A$62:$S$99,T$97-1988,0)))))/1000</f>
        <v>0.006483683258146627</v>
      </c>
      <c r="U75" s="70">
        <f t="shared" si="4"/>
        <v>-0.4931367603235446</v>
      </c>
      <c r="V75" s="6"/>
    </row>
    <row r="76" spans="1:21" s="2" customFormat="1" ht="12.75">
      <c r="A76" s="33" t="s">
        <v>65</v>
      </c>
      <c r="B76" s="10" t="s">
        <v>112</v>
      </c>
      <c r="C76" s="4">
        <f>((VLOOKUP($A76,'Emissions data'!$A$39:$AB$71,C$60-1979,0))/((VLOOKUP($A76,'New Cronos Data - output2'!$A$13:$S$50,C$97-1988,0)+(VLOOKUP($A76,'New Cronos Data - output2'!$A$62:$S$99,C$97-1988,0)))))/1000</f>
        <v>0.03340742276882727</v>
      </c>
      <c r="D76" s="4">
        <f>((VLOOKUP($A76,'Emissions data'!$A$39:$AB$71,D$60-1979,0))/((VLOOKUP($A76,'New Cronos Data - output2'!$A$13:$S$50,D$97-1988,0)+(VLOOKUP($A76,'New Cronos Data - output2'!$A$62:$S$99,D$97-1988,0)))))/1000</f>
        <v>0.033184166921768704</v>
      </c>
      <c r="E76" s="4">
        <f>((VLOOKUP($A76,'Emissions data'!$A$39:$AB$71,E$60-1979,0))/((VLOOKUP($A76,'New Cronos Data - output2'!$A$13:$S$50,E$97-1988,0)+(VLOOKUP($A76,'New Cronos Data - output2'!$A$62:$S$99,E$97-1988,0)))))/1000</f>
        <v>0.03521711791653593</v>
      </c>
      <c r="F76" s="4">
        <f>((VLOOKUP($A76,'Emissions data'!$A$39:$AB$71,F$60-1979,0))/((VLOOKUP($A76,'New Cronos Data - output2'!$A$13:$S$50,F$97-1988,0)+(VLOOKUP($A76,'New Cronos Data - output2'!$A$62:$S$99,F$97-1988,0)))))/1000</f>
        <v>0.034727663192182415</v>
      </c>
      <c r="G76" s="4">
        <f>((VLOOKUP($A76,'Emissions data'!$A$39:$AB$71,G$60-1979,0))/((VLOOKUP($A76,'New Cronos Data - output2'!$A$13:$S$50,G$97-1988,0)+(VLOOKUP($A76,'New Cronos Data - output2'!$A$62:$S$99,G$97-1988,0)))))/1000</f>
        <v>0.03384703905070118</v>
      </c>
      <c r="H76" s="4">
        <f>((VLOOKUP($A76,'Emissions data'!$A$39:$AB$71,H$60-1979,0))/((VLOOKUP($A76,'New Cronos Data - output2'!$A$13:$S$50,H$97-1988,0)+(VLOOKUP($A76,'New Cronos Data - output2'!$A$62:$S$99,H$97-1988,0)))))/1000</f>
        <v>0.033205901005932424</v>
      </c>
      <c r="I76" s="4">
        <f>((VLOOKUP($A76,'Emissions data'!$A$39:$AB$71,I$60-1979,0))/((VLOOKUP($A76,'New Cronos Data - output2'!$A$13:$S$50,I$97-1988,0)+(VLOOKUP($A76,'New Cronos Data - output2'!$A$62:$S$99,I$97-1988,0)))))/1000</f>
        <v>0.03353344524669073</v>
      </c>
      <c r="J76" s="4">
        <f>((VLOOKUP($A76,'Emissions data'!$A$39:$AB$71,J$60-1979,0))/((VLOOKUP($A76,'New Cronos Data - output2'!$A$13:$S$50,J$97-1988,0)+(VLOOKUP($A76,'New Cronos Data - output2'!$A$62:$S$99,J$97-1988,0)))))/1000</f>
        <v>0.03270732107679466</v>
      </c>
      <c r="K76" s="4">
        <f>((VLOOKUP($A76,'Emissions data'!$A$39:$AB$71,K$60-1979,0))/((VLOOKUP($A76,'New Cronos Data - output2'!$A$13:$S$50,K$97-1988,0)+(VLOOKUP($A76,'New Cronos Data - output2'!$A$62:$S$99,K$97-1988,0)))))/1000</f>
        <v>0.03429136920943134</v>
      </c>
      <c r="L76" s="4">
        <f>((VLOOKUP($A76,'Emissions data'!$A$39:$AB$71,L$60-1979,0))/((VLOOKUP($A76,'New Cronos Data - output2'!$A$13:$S$50,L$97-1988,0)+(VLOOKUP($A76,'New Cronos Data - output2'!$A$62:$S$99,L$97-1988,0)))))/1000</f>
        <v>0.03166895540812899</v>
      </c>
      <c r="M76" s="4">
        <f>((VLOOKUP($A76,'Emissions data'!$A$39:$AB$71,M$60-1979,0))/((VLOOKUP($A76,'New Cronos Data - output2'!$A$13:$S$50,M$97-1988,0)+(VLOOKUP($A76,'New Cronos Data - output2'!$A$62:$S$99,M$97-1988,0)))))/1000</f>
        <v>0.03111095838666468</v>
      </c>
      <c r="N76" s="4">
        <f>((VLOOKUP($A76,'Emissions data'!$A$39:$AB$71,N$60-1979,0))/((VLOOKUP($A76,'New Cronos Data - output2'!$A$13:$S$50,N$97-1988,0)+(VLOOKUP($A76,'New Cronos Data - output2'!$A$62:$S$99,N$97-1988,0)))))/1000</f>
        <v>0.03101625953133985</v>
      </c>
      <c r="O76" s="4">
        <f>((VLOOKUP($A76,'Emissions data'!$A$39:$AB$71,O$60-1979,0))/((VLOOKUP($A76,'New Cronos Data - output2'!$A$13:$S$50,O$97-1988,0)+(VLOOKUP($A76,'New Cronos Data - output2'!$A$62:$S$99,O$97-1988,0)))))/1000</f>
        <v>0.030513875927922377</v>
      </c>
      <c r="P76" s="4">
        <f>((VLOOKUP($A76,'Emissions data'!$A$39:$AB$71,P$60-1979,0))/((VLOOKUP($A76,'New Cronos Data - output2'!$A$13:$S$50,P$97-1988,0)+(VLOOKUP($A76,'New Cronos Data - output2'!$A$62:$S$99,P$97-1988,0)))))/1000</f>
        <v>0.027941247582911746</v>
      </c>
      <c r="Q76" s="4">
        <f>((VLOOKUP($A76,'Emissions data'!$A$39:$AB$71,Q$60-1979,0))/((VLOOKUP($A76,'New Cronos Data - output2'!$A$13:$S$50,Q$97-1988,0)+(VLOOKUP($A76,'New Cronos Data - output2'!$A$62:$S$99,Q$97-1988,0)))))/1000</f>
        <v>0.028209421012588186</v>
      </c>
      <c r="R76" s="4">
        <f>((VLOOKUP($A76,'Emissions data'!$A$39:$AB$71,R$60-1979,0))/((VLOOKUP($A76,'New Cronos Data - output2'!$A$13:$S$50,R$97-1988,0)+(VLOOKUP($A76,'New Cronos Data - output2'!$A$62:$S$99,R$97-1988,0)))))/1000</f>
        <v>0.017884607263513513</v>
      </c>
      <c r="S76" s="4">
        <f>((VLOOKUP($A76,'Emissions data'!$A$39:$AB$71,S$60-1979,0))/((VLOOKUP($A76,'New Cronos Data - output2'!$A$13:$S$50,S$97-1988,0)+(VLOOKUP($A76,'New Cronos Data - output2'!$A$62:$S$99,S$97-1988,0)))))/1000</f>
        <v>0.018586772983114445</v>
      </c>
      <c r="T76" s="4">
        <f>((VLOOKUP($A76,'Emissions data'!$A$39:$AB$71,T$60-1979,0))/((VLOOKUP($A76,'New Cronos Data - output2'!$A$13:$S$50,T$97-1988,0)+(VLOOKUP($A76,'New Cronos Data - output2'!$A$62:$S$99,T$97-1988,0)))))/1000</f>
        <v>0.01592543735224586</v>
      </c>
      <c r="U76" s="70">
        <f t="shared" si="4"/>
        <v>-0.523296440361571</v>
      </c>
    </row>
    <row r="77" spans="1:22" s="2" customFormat="1" ht="12.75">
      <c r="A77" s="33" t="s">
        <v>53</v>
      </c>
      <c r="B77" s="11" t="s">
        <v>109</v>
      </c>
      <c r="C77" s="4">
        <f>((VLOOKUP($A77,'Emissions data'!$A$39:$AB$71,C$60-1979,0))/((VLOOKUP($A77,'New Cronos Data - output2'!$A$13:$S$50,C$97-1988,0)+(VLOOKUP($A77,'New Cronos Data - output2'!$A$62:$S$99,C$97-1988,0)))))/1000</f>
        <v>0.061684210526315786</v>
      </c>
      <c r="D77" s="4">
        <f>((VLOOKUP($A77,'Emissions data'!$A$39:$AB$71,D$60-1979,0))/((VLOOKUP($A77,'New Cronos Data - output2'!$A$13:$S$50,D$97-1988,0)+(VLOOKUP($A77,'New Cronos Data - output2'!$A$62:$S$99,D$97-1988,0)))))/1000</f>
        <v>0.05131147540983606</v>
      </c>
      <c r="E77" s="4">
        <f>((VLOOKUP($A77,'Emissions data'!$A$39:$AB$71,E$60-1979,0))/((VLOOKUP($A77,'New Cronos Data - output2'!$A$13:$S$50,E$97-1988,0)+(VLOOKUP($A77,'New Cronos Data - output2'!$A$62:$S$99,E$97-1988,0)))))/1000</f>
        <v>0.049375</v>
      </c>
      <c r="F77" s="4">
        <f>((VLOOKUP($A77,'Emissions data'!$A$39:$AB$71,F$60-1979,0))/((VLOOKUP($A77,'New Cronos Data - output2'!$A$13:$S$50,F$97-1988,0)+(VLOOKUP($A77,'New Cronos Data - output2'!$A$62:$S$99,F$97-1988,0)))))/1000</f>
        <v>0.05023255813953488</v>
      </c>
      <c r="G77" s="4">
        <f>((VLOOKUP($A77,'Emissions data'!$A$39:$AB$71,G$60-1979,0))/((VLOOKUP($A77,'New Cronos Data - output2'!$A$13:$S$50,G$97-1988,0)+(VLOOKUP($A77,'New Cronos Data - output2'!$A$62:$S$99,G$97-1988,0)))))/1000</f>
        <v>0.048045112781954884</v>
      </c>
      <c r="H77" s="4">
        <f>((VLOOKUP($A77,'Emissions data'!$A$39:$AB$71,H$60-1979,0))/((VLOOKUP($A77,'New Cronos Data - output2'!$A$13:$S$50,H$97-1988,0)+(VLOOKUP($A77,'New Cronos Data - output2'!$A$62:$S$99,H$97-1988,0)))))/1000</f>
        <v>0.03485714285714286</v>
      </c>
      <c r="I77" s="4">
        <f>((VLOOKUP($A77,'Emissions data'!$A$39:$AB$71,I$60-1979,0))/((VLOOKUP($A77,'New Cronos Data - output2'!$A$13:$S$50,I$97-1988,0)+(VLOOKUP($A77,'New Cronos Data - output2'!$A$62:$S$99,I$97-1988,0)))))/1000</f>
        <v>0.032447552447552444</v>
      </c>
      <c r="J77" s="4">
        <f>((VLOOKUP($A77,'Emissions data'!$A$39:$AB$71,J$60-1979,0))/((VLOOKUP($A77,'New Cronos Data - output2'!$A$13:$S$50,J$97-1988,0)+(VLOOKUP($A77,'New Cronos Data - output2'!$A$62:$S$99,J$97-1988,0)))))/1000</f>
        <v>0.03137931034482759</v>
      </c>
      <c r="K77" s="4">
        <f>((VLOOKUP($A77,'Emissions data'!$A$39:$AB$71,K$60-1979,0))/((VLOOKUP($A77,'New Cronos Data - output2'!$A$13:$S$50,K$97-1988,0)+(VLOOKUP($A77,'New Cronos Data - output2'!$A$62:$S$99,K$97-1988,0)))))/1000</f>
        <v>0.03108108108108108</v>
      </c>
      <c r="L77" s="4">
        <f>((VLOOKUP($A77,'Emissions data'!$A$39:$AB$71,L$60-1979,0))/((VLOOKUP($A77,'New Cronos Data - output2'!$A$13:$S$50,L$97-1988,0)+(VLOOKUP($A77,'New Cronos Data - output2'!$A$62:$S$99,L$97-1988,0)))))/1000</f>
        <v>0.03220779220779221</v>
      </c>
      <c r="M77" s="4">
        <f>((VLOOKUP($A77,'Emissions data'!$A$39:$AB$71,M$60-1979,0))/((VLOOKUP($A77,'New Cronos Data - output2'!$A$13:$S$50,M$97-1988,0)+(VLOOKUP($A77,'New Cronos Data - output2'!$A$62:$S$99,M$97-1988,0)))))/1000</f>
        <v>0.028242424242424242</v>
      </c>
      <c r="N77" s="4">
        <f>((VLOOKUP($A77,'Emissions data'!$A$39:$AB$71,N$60-1979,0))/((VLOOKUP($A77,'New Cronos Data - output2'!$A$13:$S$50,N$97-1988,0)+(VLOOKUP($A77,'New Cronos Data - output2'!$A$62:$S$99,N$97-1988,0)))))/1000</f>
        <v>0.029221556886227545</v>
      </c>
      <c r="O77" s="4">
        <f>((VLOOKUP($A77,'Emissions data'!$A$39:$AB$71,O$60-1979,0))/((VLOOKUP($A77,'New Cronos Data - output2'!$A$13:$S$50,O$97-1988,0)+(VLOOKUP($A77,'New Cronos Data - output2'!$A$62:$S$99,O$97-1988,0)))))/1000</f>
        <v>0.028395795454545455</v>
      </c>
      <c r="P77" s="4">
        <f>((VLOOKUP($A77,'Emissions data'!$A$39:$AB$71,P$60-1979,0))/((VLOOKUP($A77,'New Cronos Data - output2'!$A$13:$S$50,P$97-1988,0)+(VLOOKUP($A77,'New Cronos Data - output2'!$A$62:$S$99,P$97-1988,0)))))/1000</f>
        <v>0.028645833333333332</v>
      </c>
      <c r="Q77" s="4">
        <f>((VLOOKUP($A77,'Emissions data'!$A$39:$AB$71,Q$60-1979,0))/((VLOOKUP($A77,'New Cronos Data - output2'!$A$13:$S$50,Q$97-1988,0)+(VLOOKUP($A77,'New Cronos Data - output2'!$A$62:$S$99,Q$97-1988,0)))))/1000</f>
        <v>0.02769544502617801</v>
      </c>
      <c r="R77" s="4">
        <f>((VLOOKUP($A77,'Emissions data'!$A$39:$AB$71,R$60-1979,0))/((VLOOKUP($A77,'New Cronos Data - output2'!$A$13:$S$50,R$97-1988,0)+(VLOOKUP($A77,'New Cronos Data - output2'!$A$62:$S$99,R$97-1988,0)))))/1000</f>
        <v>0.027698445595854923</v>
      </c>
      <c r="S77" s="4">
        <f>((VLOOKUP($A77,'Emissions data'!$A$39:$AB$71,S$60-1979,0))/((VLOOKUP($A77,'New Cronos Data - output2'!$A$13:$S$50,S$97-1988,0)+(VLOOKUP($A77,'New Cronos Data - output2'!$A$62:$S$99,S$97-1988,0)))))/1000</f>
        <v>0.027258883248730964</v>
      </c>
      <c r="T77" s="4">
        <f>((VLOOKUP($A77,'Emissions data'!$A$39:$AB$71,T$60-1979,0))/((VLOOKUP($A77,'New Cronos Data - output2'!$A$13:$S$50,T$97-1988,0)+(VLOOKUP($A77,'New Cronos Data - output2'!$A$62:$S$99,T$97-1988,0)))))/1000</f>
        <v>0.02776629213705584</v>
      </c>
      <c r="U77" s="70">
        <f t="shared" si="4"/>
        <v>-0.5498638646723029</v>
      </c>
      <c r="V77" s="6"/>
    </row>
    <row r="78" spans="1:22" s="2" customFormat="1" ht="12.75">
      <c r="A78" s="33" t="s">
        <v>57</v>
      </c>
      <c r="B78" s="11" t="s">
        <v>110</v>
      </c>
      <c r="C78" s="4">
        <f>((VLOOKUP($A78,'Emissions data'!$A$39:$AB$71,C$60-1979,0))/((VLOOKUP($A78,'New Cronos Data - output2'!$A$13:$S$50,C$97-1988,0)+(VLOOKUP($A78,'New Cronos Data - output2'!$A$62:$S$99,C$97-1988,0)))))/1000</f>
        <v>0.03929480193196406</v>
      </c>
      <c r="D78" s="4">
        <f>((VLOOKUP($A78,'Emissions data'!$A$39:$AB$71,D$60-1979,0))/((VLOOKUP($A78,'New Cronos Data - output2'!$A$13:$S$50,D$97-1988,0)+(VLOOKUP($A78,'New Cronos Data - output2'!$A$62:$S$99,D$97-1988,0)))))/1000</f>
        <v>0.03872832590772918</v>
      </c>
      <c r="E78" s="4">
        <f>((VLOOKUP($A78,'Emissions data'!$A$39:$AB$71,E$60-1979,0))/((VLOOKUP($A78,'New Cronos Data - output2'!$A$13:$S$50,E$97-1988,0)+(VLOOKUP($A78,'New Cronos Data - output2'!$A$62:$S$99,E$97-1988,0)))))/1000</f>
        <v>0.03688359487179487</v>
      </c>
      <c r="F78" s="4">
        <f>((VLOOKUP($A78,'Emissions data'!$A$39:$AB$71,F$60-1979,0))/((VLOOKUP($A78,'New Cronos Data - output2'!$A$13:$S$50,F$97-1988,0)+(VLOOKUP($A78,'New Cronos Data - output2'!$A$62:$S$99,F$97-1988,0)))))/1000</f>
        <v>0.03760175980920315</v>
      </c>
      <c r="G78" s="4">
        <f>((VLOOKUP($A78,'Emissions data'!$A$39:$AB$71,G$60-1979,0))/((VLOOKUP($A78,'New Cronos Data - output2'!$A$13:$S$50,G$97-1988,0)+(VLOOKUP($A78,'New Cronos Data - output2'!$A$62:$S$99,G$97-1988,0)))))/1000</f>
        <v>0.03953783041614124</v>
      </c>
      <c r="H78" s="4">
        <f>((VLOOKUP($A78,'Emissions data'!$A$39:$AB$71,H$60-1979,0))/((VLOOKUP($A78,'New Cronos Data - output2'!$A$13:$S$50,H$97-1988,0)+(VLOOKUP($A78,'New Cronos Data - output2'!$A$62:$S$99,H$97-1988,0)))))/1000</f>
        <v>0.03749639492372435</v>
      </c>
      <c r="I78" s="4">
        <f>((VLOOKUP($A78,'Emissions data'!$A$39:$AB$71,I$60-1979,0))/((VLOOKUP($A78,'New Cronos Data - output2'!$A$13:$S$50,I$97-1988,0)+(VLOOKUP($A78,'New Cronos Data - output2'!$A$62:$S$99,I$97-1988,0)))))/1000</f>
        <v>0.04166436600689655</v>
      </c>
      <c r="J78" s="4">
        <f>((VLOOKUP($A78,'Emissions data'!$A$39:$AB$71,J$60-1979,0))/((VLOOKUP($A78,'New Cronos Data - output2'!$A$13:$S$50,J$97-1988,0)+(VLOOKUP($A78,'New Cronos Data - output2'!$A$62:$S$99,J$97-1988,0)))))/1000</f>
        <v>0.037179136254093</v>
      </c>
      <c r="K78" s="4">
        <f>((VLOOKUP($A78,'Emissions data'!$A$39:$AB$71,K$60-1979,0))/((VLOOKUP($A78,'New Cronos Data - output2'!$A$13:$S$50,K$97-1988,0)+(VLOOKUP($A78,'New Cronos Data - output2'!$A$62:$S$99,K$97-1988,0)))))/1000</f>
        <v>0.03157394709927611</v>
      </c>
      <c r="L78" s="4">
        <f>((VLOOKUP($A78,'Emissions data'!$A$39:$AB$71,L$60-1979,0))/((VLOOKUP($A78,'New Cronos Data - output2'!$A$13:$S$50,L$97-1988,0)+(VLOOKUP($A78,'New Cronos Data - output2'!$A$62:$S$99,L$97-1988,0)))))/1000</f>
        <v>0.024308131403184004</v>
      </c>
      <c r="M78" s="4">
        <f>((VLOOKUP($A78,'Emissions data'!$A$39:$AB$71,M$60-1979,0))/((VLOOKUP($A78,'New Cronos Data - output2'!$A$13:$S$50,M$97-1988,0)+(VLOOKUP($A78,'New Cronos Data - output2'!$A$62:$S$99,M$97-1988,0)))))/1000</f>
        <v>0.023291869206549118</v>
      </c>
      <c r="N78" s="4">
        <f>((VLOOKUP($A78,'Emissions data'!$A$39:$AB$71,N$60-1979,0))/((VLOOKUP($A78,'New Cronos Data - output2'!$A$13:$S$50,N$97-1988,0)+(VLOOKUP($A78,'New Cronos Data - output2'!$A$62:$S$99,N$97-1988,0)))))/1000</f>
        <v>0.022201522216645755</v>
      </c>
      <c r="O78" s="4">
        <f>((VLOOKUP($A78,'Emissions data'!$A$39:$AB$71,O$60-1979,0))/((VLOOKUP($A78,'New Cronos Data - output2'!$A$13:$S$50,O$97-1988,0)+(VLOOKUP($A78,'New Cronos Data - output2'!$A$62:$S$99,O$97-1988,0)))))/1000</f>
        <v>0.02173496537402964</v>
      </c>
      <c r="P78" s="4">
        <f>((VLOOKUP($A78,'Emissions data'!$A$39:$AB$71,P$60-1979,0))/((VLOOKUP($A78,'New Cronos Data - output2'!$A$13:$S$50,P$97-1988,0)+(VLOOKUP($A78,'New Cronos Data - output2'!$A$62:$S$99,P$97-1988,0)))))/1000</f>
        <v>0.021356172569756974</v>
      </c>
      <c r="Q78" s="4">
        <f>((VLOOKUP($A78,'Emissions data'!$A$39:$AB$71,Q$60-1979,0))/((VLOOKUP($A78,'New Cronos Data - output2'!$A$13:$S$50,Q$97-1988,0)+(VLOOKUP($A78,'New Cronos Data - output2'!$A$62:$S$99,Q$97-1988,0)))))/1000</f>
        <v>0.018055278884153432</v>
      </c>
      <c r="R78" s="4">
        <f>((VLOOKUP($A78,'Emissions data'!$A$39:$AB$71,R$60-1979,0))/((VLOOKUP($A78,'New Cronos Data - output2'!$A$13:$S$50,R$97-1988,0)+(VLOOKUP($A78,'New Cronos Data - output2'!$A$62:$S$99,R$97-1988,0)))))/1000</f>
        <v>0.018807317018818093</v>
      </c>
      <c r="S78" s="4">
        <f>((VLOOKUP($A78,'Emissions data'!$A$39:$AB$71,S$60-1979,0))/((VLOOKUP($A78,'New Cronos Data - output2'!$A$13:$S$50,S$97-1988,0)+(VLOOKUP($A78,'New Cronos Data - output2'!$A$62:$S$99,S$97-1988,0)))))/1000</f>
        <v>0.01803409898797984</v>
      </c>
      <c r="T78" s="4">
        <f>((VLOOKUP($A78,'Emissions data'!$A$39:$AB$71,T$60-1979,0))/((VLOOKUP($A78,'New Cronos Data - output2'!$A$13:$S$50,T$97-1988,0)+(VLOOKUP($A78,'New Cronos Data - output2'!$A$62:$S$99,T$97-1988,0)))))/1000</f>
        <v>0.01711988011703511</v>
      </c>
      <c r="U78" s="70">
        <f t="shared" si="4"/>
        <v>-0.5643220152457602</v>
      </c>
      <c r="V78" s="6"/>
    </row>
    <row r="79" spans="1:26" s="2" customFormat="1" ht="12.75">
      <c r="A79" s="33" t="s">
        <v>62</v>
      </c>
      <c r="B79" s="11" t="s">
        <v>114</v>
      </c>
      <c r="C79" s="4">
        <f>((VLOOKUP($A79,'Emissions data'!$A$39:$AB$71,C$60-1979,0))/((VLOOKUP($A79,'New Cronos Data - output2'!$A$13:$S$50,C$97-1988,0)+(VLOOKUP($A79,'New Cronos Data - output2'!$A$62:$S$99,C$97-1988,0)))))/1000</f>
        <v>0.0069277095203836925</v>
      </c>
      <c r="D79" s="4">
        <f>((VLOOKUP($A79,'Emissions data'!$A$39:$AB$71,D$60-1979,0))/((VLOOKUP($A79,'New Cronos Data - output2'!$A$13:$S$50,D$97-1988,0)+(VLOOKUP($A79,'New Cronos Data - output2'!$A$62:$S$99,D$97-1988,0)))))/1000</f>
        <v>0.0066797440000000005</v>
      </c>
      <c r="E79" s="4">
        <f>((VLOOKUP($A79,'Emissions data'!$A$39:$AB$71,E$60-1979,0))/((VLOOKUP($A79,'New Cronos Data - output2'!$A$13:$S$50,E$97-1988,0)+(VLOOKUP($A79,'New Cronos Data - output2'!$A$62:$S$99,E$97-1988,0)))))/1000</f>
        <v>0.006158410493256263</v>
      </c>
      <c r="F79" s="4">
        <f>((VLOOKUP($A79,'Emissions data'!$A$39:$AB$71,F$60-1979,0))/((VLOOKUP($A79,'New Cronos Data - output2'!$A$13:$S$50,F$97-1988,0)+(VLOOKUP($A79,'New Cronos Data - output2'!$A$62:$S$99,F$97-1988,0)))))/1000</f>
        <v>0.0035000210635783503</v>
      </c>
      <c r="G79" s="4">
        <f>((VLOOKUP($A79,'Emissions data'!$A$39:$AB$71,G$60-1979,0))/((VLOOKUP($A79,'New Cronos Data - output2'!$A$13:$S$50,G$97-1988,0)+(VLOOKUP($A79,'New Cronos Data - output2'!$A$62:$S$99,G$97-1988,0)))))/1000</f>
        <v>0.0035141079749768304</v>
      </c>
      <c r="H79" s="4">
        <f>((VLOOKUP($A79,'Emissions data'!$A$39:$AB$71,H$60-1979,0))/((VLOOKUP($A79,'New Cronos Data - output2'!$A$13:$S$50,H$97-1988,0)+(VLOOKUP($A79,'New Cronos Data - output2'!$A$62:$S$99,H$97-1988,0)))))/1000</f>
        <v>0.0027933812505643338</v>
      </c>
      <c r="I79" s="4">
        <f>((VLOOKUP($A79,'Emissions data'!$A$39:$AB$71,I$60-1979,0))/((VLOOKUP($A79,'New Cronos Data - output2'!$A$13:$S$50,I$97-1988,0)+(VLOOKUP($A79,'New Cronos Data - output2'!$A$62:$S$99,I$97-1988,0)))))/1000</f>
        <v>0.003514024070008285</v>
      </c>
      <c r="J79" s="4">
        <f>((VLOOKUP($A79,'Emissions data'!$A$39:$AB$71,J$60-1979,0))/((VLOOKUP($A79,'New Cronos Data - output2'!$A$13:$S$50,J$97-1988,0)+(VLOOKUP($A79,'New Cronos Data - output2'!$A$62:$S$99,J$97-1988,0)))))/1000</f>
        <v>0.0030100279174999998</v>
      </c>
      <c r="K79" s="4">
        <f>((VLOOKUP($A79,'Emissions data'!$A$39:$AB$71,K$60-1979,0))/((VLOOKUP($A79,'New Cronos Data - output2'!$A$13:$S$50,K$97-1988,0)+(VLOOKUP($A79,'New Cronos Data - output2'!$A$62:$S$99,K$97-1988,0)))))/1000</f>
        <v>0.003014944542609533</v>
      </c>
      <c r="L79" s="4">
        <f>((VLOOKUP($A79,'Emissions data'!$A$39:$AB$71,L$60-1979,0))/((VLOOKUP($A79,'New Cronos Data - output2'!$A$13:$S$50,L$97-1988,0)+(VLOOKUP($A79,'New Cronos Data - output2'!$A$62:$S$99,L$97-1988,0)))))/1000</f>
        <v>0.0027947433685503683</v>
      </c>
      <c r="M79" s="4">
        <f>((VLOOKUP($A79,'Emissions data'!$A$39:$AB$71,M$60-1979,0))/((VLOOKUP($A79,'New Cronos Data - output2'!$A$13:$S$50,M$97-1988,0)+(VLOOKUP($A79,'New Cronos Data - output2'!$A$62:$S$99,M$97-1988,0)))))/1000</f>
        <v>0.0024676099365455503</v>
      </c>
      <c r="N79" s="4">
        <f>((VLOOKUP($A79,'Emissions data'!$A$39:$AB$71,N$60-1979,0))/((VLOOKUP($A79,'New Cronos Data - output2'!$A$13:$S$50,N$97-1988,0)+(VLOOKUP($A79,'New Cronos Data - output2'!$A$62:$S$99,N$97-1988,0)))))/1000</f>
        <v>0.0024942464481132074</v>
      </c>
      <c r="O79" s="4">
        <f>((VLOOKUP($A79,'Emissions data'!$A$39:$AB$71,O$60-1979,0))/((VLOOKUP($A79,'New Cronos Data - output2'!$A$13:$S$50,O$97-1988,0)+(VLOOKUP($A79,'New Cronos Data - output2'!$A$62:$S$99,O$97-1988,0)))))/1000</f>
        <v>0.0026722253376058594</v>
      </c>
      <c r="P79" s="4">
        <f>((VLOOKUP($A79,'Emissions data'!$A$39:$AB$71,P$60-1979,0))/((VLOOKUP($A79,'New Cronos Data - output2'!$A$13:$S$50,P$97-1988,0)+(VLOOKUP($A79,'New Cronos Data - output2'!$A$62:$S$99,P$97-1988,0)))))/1000</f>
        <v>0.002946170760337928</v>
      </c>
      <c r="Q79" s="4">
        <f>((VLOOKUP($A79,'Emissions data'!$A$39:$AB$71,Q$60-1979,0))/((VLOOKUP($A79,'New Cronos Data - output2'!$A$13:$S$50,Q$97-1988,0)+(VLOOKUP($A79,'New Cronos Data - output2'!$A$62:$S$99,Q$97-1988,0)))))/1000</f>
        <v>0.0027892047068218116</v>
      </c>
      <c r="R79" s="4">
        <f>((VLOOKUP($A79,'Emissions data'!$A$39:$AB$71,R$60-1979,0))/((VLOOKUP($A79,'New Cronos Data - output2'!$A$13:$S$50,R$97-1988,0)+(VLOOKUP($A79,'New Cronos Data - output2'!$A$62:$S$99,R$97-1988,0)))))/1000</f>
        <v>0.0028744238513200553</v>
      </c>
      <c r="S79" s="4">
        <f>((VLOOKUP($A79,'Emissions data'!$A$39:$AB$71,S$60-1979,0))/((VLOOKUP($A79,'New Cronos Data - output2'!$A$13:$S$50,S$97-1988,0)+(VLOOKUP($A79,'New Cronos Data - output2'!$A$62:$S$99,S$97-1988,0)))))/1000</f>
        <v>0.002824538046634404</v>
      </c>
      <c r="T79" s="4">
        <f>((VLOOKUP($A79,'Emissions data'!$A$39:$AB$71,T$60-1979,0))/((VLOOKUP($A79,'New Cronos Data - output2'!$A$13:$S$50,T$97-1988,0)+(VLOOKUP($A79,'New Cronos Data - output2'!$A$62:$S$99,T$97-1988,0)))))/1000</f>
        <v>0.00281527589886389</v>
      </c>
      <c r="U79" s="70">
        <f t="shared" si="4"/>
        <v>-0.5936209665575058</v>
      </c>
      <c r="V79" s="6"/>
      <c r="X79" s="45"/>
      <c r="Y79" s="45"/>
      <c r="Z79" s="45"/>
    </row>
    <row r="80" spans="1:27" s="2" customFormat="1" ht="12.75">
      <c r="A80" s="33" t="s">
        <v>63</v>
      </c>
      <c r="B80" s="10" t="s">
        <v>122</v>
      </c>
      <c r="C80" s="4">
        <f>((VLOOKUP($A80,'Emissions data'!$A$39:$AB$71,C$60-1979,0))/((VLOOKUP($A80,'New Cronos Data - output2'!$A$13:$S$50,C$97-1988,0)+(VLOOKUP($A80,'New Cronos Data - output2'!$A$62:$S$99,C$97-1988,0)))))/1000</f>
        <v>0.039060897193389094</v>
      </c>
      <c r="D80" s="4">
        <f>((VLOOKUP($A80,'Emissions data'!$A$39:$AB$71,D$60-1979,0))/((VLOOKUP($A80,'New Cronos Data - output2'!$A$13:$S$50,D$97-1988,0)+(VLOOKUP($A80,'New Cronos Data - output2'!$A$62:$S$99,D$97-1988,0)))))/1000</f>
        <v>0.03698112753065153</v>
      </c>
      <c r="E80" s="4">
        <f>((VLOOKUP($A80,'Emissions data'!$A$39:$AB$71,E$60-1979,0))/((VLOOKUP($A80,'New Cronos Data - output2'!$A$13:$S$50,E$97-1988,0)+(VLOOKUP($A80,'New Cronos Data - output2'!$A$62:$S$99,E$97-1988,0)))))/1000</f>
        <v>0.03483769778586114</v>
      </c>
      <c r="F80" s="4">
        <f>((VLOOKUP($A80,'Emissions data'!$A$39:$AB$71,F$60-1979,0))/((VLOOKUP($A80,'New Cronos Data - output2'!$A$13:$S$50,F$97-1988,0)+(VLOOKUP($A80,'New Cronos Data - output2'!$A$62:$S$99,F$97-1988,0)))))/1000</f>
        <v>0.030989085346774636</v>
      </c>
      <c r="G80" s="4">
        <f>((VLOOKUP($A80,'Emissions data'!$A$39:$AB$71,G$60-1979,0))/((VLOOKUP($A80,'New Cronos Data - output2'!$A$13:$S$50,G$97-1988,0)+(VLOOKUP($A80,'New Cronos Data - output2'!$A$62:$S$99,G$97-1988,0)))))/1000</f>
        <v>0.02827147275257901</v>
      </c>
      <c r="H80" s="4">
        <f>((VLOOKUP($A80,'Emissions data'!$A$39:$AB$71,H$60-1979,0))/((VLOOKUP($A80,'New Cronos Data - output2'!$A$13:$S$50,H$97-1988,0)+(VLOOKUP($A80,'New Cronos Data - output2'!$A$62:$S$99,H$97-1988,0)))))/1000</f>
        <v>0.025807173966065747</v>
      </c>
      <c r="I80" s="4">
        <f>((VLOOKUP($A80,'Emissions data'!$A$39:$AB$71,I$60-1979,0))/((VLOOKUP($A80,'New Cronos Data - output2'!$A$13:$S$50,I$97-1988,0)+(VLOOKUP($A80,'New Cronos Data - output2'!$A$62:$S$99,I$97-1988,0)))))/1000</f>
        <v>0.022656490148917657</v>
      </c>
      <c r="J80" s="4">
        <f>((VLOOKUP($A80,'Emissions data'!$A$39:$AB$71,J$60-1979,0))/((VLOOKUP($A80,'New Cronos Data - output2'!$A$13:$S$50,J$97-1988,0)+(VLOOKUP($A80,'New Cronos Data - output2'!$A$62:$S$99,J$97-1988,0)))))/1000</f>
        <v>0.018892832144922964</v>
      </c>
      <c r="K80" s="4">
        <f>((VLOOKUP($A80,'Emissions data'!$A$39:$AB$71,K$60-1979,0))/((VLOOKUP($A80,'New Cronos Data - output2'!$A$13:$S$50,K$97-1988,0)+(VLOOKUP($A80,'New Cronos Data - output2'!$A$62:$S$99,K$97-1988,0)))))/1000</f>
        <v>0.01795462968059717</v>
      </c>
      <c r="L80" s="4">
        <f>((VLOOKUP($A80,'Emissions data'!$A$39:$AB$71,L$60-1979,0))/((VLOOKUP($A80,'New Cronos Data - output2'!$A$13:$S$50,L$97-1988,0)+(VLOOKUP($A80,'New Cronos Data - output2'!$A$62:$S$99,L$97-1988,0)))))/1000</f>
        <v>0.013936867207287271</v>
      </c>
      <c r="M80" s="4">
        <f>((VLOOKUP($A80,'Emissions data'!$A$39:$AB$71,M$60-1979,0))/((VLOOKUP($A80,'New Cronos Data - output2'!$A$13:$S$50,M$97-1988,0)+(VLOOKUP($A80,'New Cronos Data - output2'!$A$62:$S$99,M$97-1988,0)))))/1000</f>
        <v>0.01475036152572593</v>
      </c>
      <c r="N80" s="4">
        <f>((VLOOKUP($A80,'Emissions data'!$A$39:$AB$71,N$60-1979,0))/((VLOOKUP($A80,'New Cronos Data - output2'!$A$13:$S$50,N$97-1988,0)+(VLOOKUP($A80,'New Cronos Data - output2'!$A$62:$S$99,N$97-1988,0)))))/1000</f>
        <v>0.015486261174030284</v>
      </c>
      <c r="O80" s="4">
        <f>((VLOOKUP($A80,'Emissions data'!$A$39:$AB$71,O$60-1979,0))/((VLOOKUP($A80,'New Cronos Data - output2'!$A$13:$S$50,O$97-1988,0)+(VLOOKUP($A80,'New Cronos Data - output2'!$A$62:$S$99,O$97-1988,0)))))/1000</f>
        <v>0.014368040677754677</v>
      </c>
      <c r="P80" s="4">
        <f>((VLOOKUP($A80,'Emissions data'!$A$39:$AB$71,P$60-1979,0))/((VLOOKUP($A80,'New Cronos Data - output2'!$A$13:$S$50,P$97-1988,0)+(VLOOKUP($A80,'New Cronos Data - output2'!$A$62:$S$99,P$97-1988,0)))))/1000</f>
        <v>0.01556319020582841</v>
      </c>
      <c r="Q80" s="4">
        <f>((VLOOKUP($A80,'Emissions data'!$A$39:$AB$71,Q$60-1979,0))/((VLOOKUP($A80,'New Cronos Data - output2'!$A$13:$S$50,Q$97-1988,0)+(VLOOKUP($A80,'New Cronos Data - output2'!$A$62:$S$99,Q$97-1988,0)))))/1000</f>
        <v>0.01488988528727031</v>
      </c>
      <c r="R80" s="4">
        <f>((VLOOKUP($A80,'Emissions data'!$A$39:$AB$71,R$60-1979,0))/((VLOOKUP($A80,'New Cronos Data - output2'!$A$13:$S$50,R$97-1988,0)+(VLOOKUP($A80,'New Cronos Data - output2'!$A$62:$S$99,R$97-1988,0)))))/1000</f>
        <v>0.015509581349255711</v>
      </c>
      <c r="S80" s="4">
        <f>((VLOOKUP($A80,'Emissions data'!$A$39:$AB$71,S$60-1979,0))/((VLOOKUP($A80,'New Cronos Data - output2'!$A$13:$S$50,S$97-1988,0)+(VLOOKUP($A80,'New Cronos Data - output2'!$A$62:$S$99,S$97-1988,0)))))/1000</f>
        <v>0.01606812614633746</v>
      </c>
      <c r="T80" s="4">
        <f>((VLOOKUP($A80,'Emissions data'!$A$39:$AB$71,T$60-1979,0))/((VLOOKUP($A80,'New Cronos Data - output2'!$A$13:$S$50,T$97-1988,0)+(VLOOKUP($A80,'New Cronos Data - output2'!$A$62:$S$99,T$97-1988,0)))))/1000</f>
        <v>0.014405598221636095</v>
      </c>
      <c r="U80" s="70">
        <f t="shared" si="4"/>
        <v>-0.6312015530438408</v>
      </c>
      <c r="V80" s="6"/>
      <c r="X80" s="45"/>
      <c r="Y80" s="45"/>
      <c r="Z80" s="45"/>
      <c r="AA80" s="46"/>
    </row>
    <row r="81" spans="1:21" s="2" customFormat="1" ht="12.75">
      <c r="A81" s="33" t="s">
        <v>43</v>
      </c>
      <c r="B81" s="10" t="s">
        <v>117</v>
      </c>
      <c r="C81" s="4">
        <f>((VLOOKUP($A81,'Emissions data'!$A$39:$AB$71,C$60-1979,0))/((VLOOKUP($A81,'New Cronos Data - output2'!$A$13:$S$50,C$97-1988,0)+(VLOOKUP($A81,'New Cronos Data - output2'!$A$62:$S$99,C$97-1988,0)))))/1000</f>
        <v>0.04046596858638743</v>
      </c>
      <c r="D81" s="4">
        <f>((VLOOKUP($A81,'Emissions data'!$A$39:$AB$71,D$60-1979,0))/((VLOOKUP($A81,'New Cronos Data - output2'!$A$13:$S$50,D$97-1988,0)+(VLOOKUP($A81,'New Cronos Data - output2'!$A$62:$S$99,D$97-1988,0)))))/1000</f>
        <v>0.038394014962593516</v>
      </c>
      <c r="E81" s="4">
        <f>((VLOOKUP($A81,'Emissions data'!$A$39:$AB$71,E$60-1979,0))/((VLOOKUP($A81,'New Cronos Data - output2'!$A$13:$S$50,E$97-1988,0)+(VLOOKUP($A81,'New Cronos Data - output2'!$A$62:$S$99,E$97-1988,0)))))/1000</f>
        <v>0.04181639085894406</v>
      </c>
      <c r="F81" s="4">
        <f>((VLOOKUP($A81,'Emissions data'!$A$39:$AB$71,F$60-1979,0))/((VLOOKUP($A81,'New Cronos Data - output2'!$A$13:$S$50,F$97-1988,0)+(VLOOKUP($A81,'New Cronos Data - output2'!$A$62:$S$99,F$97-1988,0)))))/1000</f>
        <v>0.03602762854950115</v>
      </c>
      <c r="G81" s="4">
        <f>((VLOOKUP($A81,'Emissions data'!$A$39:$AB$71,G$60-1979,0))/((VLOOKUP($A81,'New Cronos Data - output2'!$A$13:$S$50,G$97-1988,0)+(VLOOKUP($A81,'New Cronos Data - output2'!$A$62:$S$99,G$97-1988,0)))))/1000</f>
        <v>0.03348181143281366</v>
      </c>
      <c r="H81" s="4">
        <f>((VLOOKUP($A81,'Emissions data'!$A$39:$AB$71,H$60-1979,0))/((VLOOKUP($A81,'New Cronos Data - output2'!$A$13:$S$50,H$97-1988,0)+(VLOOKUP($A81,'New Cronos Data - output2'!$A$62:$S$99,H$97-1988,0)))))/1000</f>
        <v>0.02892452830188679</v>
      </c>
      <c r="I81" s="4">
        <f>((VLOOKUP($A81,'Emissions data'!$A$39:$AB$71,I$60-1979,0))/((VLOOKUP($A81,'New Cronos Data - output2'!$A$13:$S$50,I$97-1988,0)+(VLOOKUP($A81,'New Cronos Data - output2'!$A$62:$S$99,I$97-1988,0)))))/1000</f>
        <v>0.027151102464332038</v>
      </c>
      <c r="J81" s="4">
        <f>((VLOOKUP($A81,'Emissions data'!$A$39:$AB$71,J$60-1979,0))/((VLOOKUP($A81,'New Cronos Data - output2'!$A$13:$S$50,J$97-1988,0)+(VLOOKUP($A81,'New Cronos Data - output2'!$A$62:$S$99,J$97-1988,0)))))/1000</f>
        <v>0.02504797507788162</v>
      </c>
      <c r="K81" s="4">
        <f>((VLOOKUP($A81,'Emissions data'!$A$39:$AB$71,K$60-1979,0))/((VLOOKUP($A81,'New Cronos Data - output2'!$A$13:$S$50,K$97-1988,0)+(VLOOKUP($A81,'New Cronos Data - output2'!$A$62:$S$99,K$97-1988,0)))))/1000</f>
        <v>0.023617505995203836</v>
      </c>
      <c r="L81" s="4">
        <f>((VLOOKUP($A81,'Emissions data'!$A$39:$AB$71,L$60-1979,0))/((VLOOKUP($A81,'New Cronos Data - output2'!$A$13:$S$50,L$97-1988,0)+(VLOOKUP($A81,'New Cronos Data - output2'!$A$62:$S$99,L$97-1988,0)))))/1000</f>
        <v>0.022134132420091324</v>
      </c>
      <c r="M81" s="4">
        <f>((VLOOKUP($A81,'Emissions data'!$A$39:$AB$71,M$60-1979,0))/((VLOOKUP($A81,'New Cronos Data - output2'!$A$13:$S$50,M$97-1988,0)+(VLOOKUP($A81,'New Cronos Data - output2'!$A$62:$S$99,M$97-1988,0)))))/1000</f>
        <v>0.02097729672650475</v>
      </c>
      <c r="N81" s="4">
        <f>((VLOOKUP($A81,'Emissions data'!$A$39:$AB$71,N$60-1979,0))/((VLOOKUP($A81,'New Cronos Data - output2'!$A$13:$S$50,N$97-1988,0)+(VLOOKUP($A81,'New Cronos Data - output2'!$A$62:$S$99,N$97-1988,0)))))/1000</f>
        <v>0.02068140703517588</v>
      </c>
      <c r="O81" s="4">
        <f>((VLOOKUP($A81,'Emissions data'!$A$39:$AB$71,O$60-1979,0))/((VLOOKUP($A81,'New Cronos Data - output2'!$A$13:$S$50,O$97-1988,0)+(VLOOKUP($A81,'New Cronos Data - output2'!$A$62:$S$99,O$97-1988,0)))))/1000</f>
        <v>0.01908215010141988</v>
      </c>
      <c r="P81" s="4">
        <f>((VLOOKUP($A81,'Emissions data'!$A$39:$AB$71,P$60-1979,0))/((VLOOKUP($A81,'New Cronos Data - output2'!$A$13:$S$50,P$97-1988,0)+(VLOOKUP($A81,'New Cronos Data - output2'!$A$62:$S$99,P$97-1988,0)))))/1000</f>
        <v>0.01696939287506272</v>
      </c>
      <c r="Q81" s="4">
        <f>((VLOOKUP($A81,'Emissions data'!$A$39:$AB$71,Q$60-1979,0))/((VLOOKUP($A81,'New Cronos Data - output2'!$A$13:$S$50,Q$97-1988,0)+(VLOOKUP($A81,'New Cronos Data - output2'!$A$62:$S$99,Q$97-1988,0)))))/1000</f>
        <v>0.016162918540729633</v>
      </c>
      <c r="R81" s="4">
        <f>((VLOOKUP($A81,'Emissions data'!$A$39:$AB$71,R$60-1979,0))/((VLOOKUP($A81,'New Cronos Data - output2'!$A$13:$S$50,R$97-1988,0)+(VLOOKUP($A81,'New Cronos Data - output2'!$A$62:$S$99,R$97-1988,0)))))/1000</f>
        <v>0.016630390143737166</v>
      </c>
      <c r="S81" s="4">
        <f>((VLOOKUP($A81,'Emissions data'!$A$39:$AB$71,S$60-1979,0))/((VLOOKUP($A81,'New Cronos Data - output2'!$A$13:$S$50,S$97-1988,0)+(VLOOKUP($A81,'New Cronos Data - output2'!$A$62:$S$99,S$97-1988,0)))))/1000</f>
        <v>0.014994982438534872</v>
      </c>
      <c r="T81" s="4">
        <f>((VLOOKUP($A81,'Emissions data'!$A$39:$AB$71,T$60-1979,0))/((VLOOKUP($A81,'New Cronos Data - output2'!$A$13:$S$50,T$97-1988,0)+(VLOOKUP($A81,'New Cronos Data - output2'!$A$62:$S$99,T$97-1988,0)))))/1000</f>
        <v>0.013423535253227408</v>
      </c>
      <c r="U81" s="70">
        <f t="shared" si="4"/>
        <v>-0.6682759434122868</v>
      </c>
    </row>
    <row r="82" spans="1:27" s="2" customFormat="1" ht="12.75">
      <c r="A82" s="33" t="s">
        <v>69</v>
      </c>
      <c r="B82" s="10" t="s">
        <v>130</v>
      </c>
      <c r="C82" s="4">
        <f>((VLOOKUP($A82,'Emissions data'!$A$39:$AB$71,C$60-1979,0))/((VLOOKUP($A82,'New Cronos Data - output2'!$A$13:$S$50,C$97-1988,0)+(VLOOKUP($A82,'New Cronos Data - output2'!$A$62:$S$99,C$97-1988,0)))))/1000</f>
        <v>0.04253887856551724</v>
      </c>
      <c r="D82" s="4">
        <f>((VLOOKUP($A82,'Emissions data'!$A$39:$AB$71,D$60-1979,0))/((VLOOKUP($A82,'New Cronos Data - output2'!$A$13:$S$50,D$97-1988,0)+(VLOOKUP($A82,'New Cronos Data - output2'!$A$62:$S$99,D$97-1988,0)))))/1000</f>
        <v>0.029902744979487177</v>
      </c>
      <c r="E82" s="4">
        <f>((VLOOKUP($A82,'Emissions data'!$A$39:$AB$71,E$60-1979,0))/((VLOOKUP($A82,'New Cronos Data - output2'!$A$13:$S$50,E$97-1988,0)+(VLOOKUP($A82,'New Cronos Data - output2'!$A$62:$S$99,E$97-1988,0)))))/1000</f>
        <v>0.029221072170103096</v>
      </c>
      <c r="F82" s="4">
        <f>((VLOOKUP($A82,'Emissions data'!$A$39:$AB$71,F$60-1979,0))/((VLOOKUP($A82,'New Cronos Data - output2'!$A$13:$S$50,F$97-1988,0)+(VLOOKUP($A82,'New Cronos Data - output2'!$A$62:$S$99,F$97-1988,0)))))/1000</f>
        <v>0.0350102994351145</v>
      </c>
      <c r="G82" s="4">
        <f>((VLOOKUP($A82,'Emissions data'!$A$39:$AB$71,G$60-1979,0))/((VLOOKUP($A82,'New Cronos Data - output2'!$A$13:$S$50,G$97-1988,0)+(VLOOKUP($A82,'New Cronos Data - output2'!$A$62:$S$99,G$97-1988,0)))))/1000</f>
        <v>0.03404045426229508</v>
      </c>
      <c r="H82" s="4">
        <f>((VLOOKUP($A82,'Emissions data'!$A$39:$AB$71,H$60-1979,0))/((VLOOKUP($A82,'New Cronos Data - output2'!$A$13:$S$50,H$97-1988,0)+(VLOOKUP($A82,'New Cronos Data - output2'!$A$62:$S$99,H$97-1988,0)))))/1000</f>
        <v>0.028152209217391307</v>
      </c>
      <c r="I82" s="4">
        <f>((VLOOKUP($A82,'Emissions data'!$A$39:$AB$71,I$60-1979,0))/((VLOOKUP($A82,'New Cronos Data - output2'!$A$13:$S$50,I$97-1988,0)+(VLOOKUP($A82,'New Cronos Data - output2'!$A$62:$S$99,I$97-1988,0)))))/1000</f>
        <v>0.023197966198757764</v>
      </c>
      <c r="J82" s="4">
        <f>((VLOOKUP($A82,'Emissions data'!$A$39:$AB$71,J$60-1979,0))/((VLOOKUP($A82,'New Cronos Data - output2'!$A$13:$S$50,J$97-1988,0)+(VLOOKUP($A82,'New Cronos Data - output2'!$A$62:$S$99,J$97-1988,0)))))/1000</f>
        <v>0.02042451435582822</v>
      </c>
      <c r="K82" s="4">
        <f>((VLOOKUP($A82,'Emissions data'!$A$39:$AB$71,K$60-1979,0))/((VLOOKUP($A82,'New Cronos Data - output2'!$A$13:$S$50,K$97-1988,0)+(VLOOKUP($A82,'New Cronos Data - output2'!$A$62:$S$99,K$97-1988,0)))))/1000</f>
        <v>0.018522430367021277</v>
      </c>
      <c r="L82" s="4">
        <f>((VLOOKUP($A82,'Emissions data'!$A$39:$AB$71,L$60-1979,0))/((VLOOKUP($A82,'New Cronos Data - output2'!$A$13:$S$50,L$97-1988,0)+(VLOOKUP($A82,'New Cronos Data - output2'!$A$62:$S$99,L$97-1988,0)))))/1000</f>
        <v>0.01815404885443038</v>
      </c>
      <c r="M82" s="4">
        <f>((VLOOKUP($A82,'Emissions data'!$A$39:$AB$71,M$60-1979,0))/((VLOOKUP($A82,'New Cronos Data - output2'!$A$13:$S$50,M$97-1988,0)+(VLOOKUP($A82,'New Cronos Data - output2'!$A$62:$S$99,M$97-1988,0)))))/1000</f>
        <v>0.018589726445255476</v>
      </c>
      <c r="N82" s="4">
        <f>((VLOOKUP($A82,'Emissions data'!$A$39:$AB$71,N$60-1979,0))/((VLOOKUP($A82,'New Cronos Data - output2'!$A$13:$S$50,N$97-1988,0)+(VLOOKUP($A82,'New Cronos Data - output2'!$A$62:$S$99,N$97-1988,0)))))/1000</f>
        <v>0.015319851911564627</v>
      </c>
      <c r="O82" s="4">
        <f>((VLOOKUP($A82,'Emissions data'!$A$39:$AB$71,O$60-1979,0))/((VLOOKUP($A82,'New Cronos Data - output2'!$A$13:$S$50,O$97-1988,0)+(VLOOKUP($A82,'New Cronos Data - output2'!$A$62:$S$99,O$97-1988,0)))))/1000</f>
        <v>0.013728825676258992</v>
      </c>
      <c r="P82" s="4">
        <f>((VLOOKUP($A82,'Emissions data'!$A$39:$AB$71,P$60-1979,0))/((VLOOKUP($A82,'New Cronos Data - output2'!$A$13:$S$50,P$97-1988,0)+(VLOOKUP($A82,'New Cronos Data - output2'!$A$62:$S$99,P$97-1988,0)))))/1000</f>
        <v>0.009847012551948054</v>
      </c>
      <c r="Q82" s="4">
        <f>((VLOOKUP($A82,'Emissions data'!$A$39:$AB$71,Q$60-1979,0))/((VLOOKUP($A82,'New Cronos Data - output2'!$A$13:$S$50,Q$97-1988,0)+(VLOOKUP($A82,'New Cronos Data - output2'!$A$62:$S$99,Q$97-1988,0)))))/1000</f>
        <v>0.00980676009433962</v>
      </c>
      <c r="R82" s="4">
        <f>((VLOOKUP($A82,'Emissions data'!$A$39:$AB$71,R$60-1979,0))/((VLOOKUP($A82,'New Cronos Data - output2'!$A$13:$S$50,R$97-1988,0)+(VLOOKUP($A82,'New Cronos Data - output2'!$A$62:$S$99,R$97-1988,0)))))/1000</f>
        <v>0.009828273493975906</v>
      </c>
      <c r="S82" s="4">
        <f>((VLOOKUP($A82,'Emissions data'!$A$39:$AB$71,S$60-1979,0))/((VLOOKUP($A82,'New Cronos Data - output2'!$A$13:$S$50,S$97-1988,0)+(VLOOKUP($A82,'New Cronos Data - output2'!$A$62:$S$99,S$97-1988,0)))))/1000</f>
        <v>0.01248464988028169</v>
      </c>
      <c r="T82" s="4">
        <f>((VLOOKUP($A82,'Emissions data'!$A$39:$AB$71,T$60-1979,0))/((VLOOKUP($A82,'New Cronos Data - output2'!$A$13:$S$50,T$97-1988,0)+(VLOOKUP($A82,'New Cronos Data - output2'!$A$62:$S$99,T$97-1988,0)))))/1000</f>
        <v>0.0136053508515625</v>
      </c>
      <c r="U82" s="70">
        <f t="shared" si="4"/>
        <v>-0.6801666778636888</v>
      </c>
      <c r="V82" s="6"/>
      <c r="X82" s="45"/>
      <c r="Y82" s="45"/>
      <c r="Z82" s="45"/>
      <c r="AA82" s="46"/>
    </row>
    <row r="83" spans="1:21" s="2" customFormat="1" ht="12.75">
      <c r="A83" s="33" t="s">
        <v>40</v>
      </c>
      <c r="B83" s="11" t="s">
        <v>127</v>
      </c>
      <c r="C83" s="4">
        <f>((VLOOKUP($A83,'Emissions data'!$A$39:$AB$71,C$60-1979,0))/((VLOOKUP($A83,'New Cronos Data - output2'!$A$13:$S$50,C$97-1988,0)+(VLOOKUP($A83,'New Cronos Data - output2'!$A$62:$S$99,C$97-1988,0)))))/1000</f>
        <v>0.021015816431218155</v>
      </c>
      <c r="D83" s="4">
        <f>((VLOOKUP($A83,'Emissions data'!$A$39:$AB$71,D$60-1979,0))/((VLOOKUP($A83,'New Cronos Data - output2'!$A$13:$S$50,D$97-1988,0)+(VLOOKUP($A83,'New Cronos Data - output2'!$A$62:$S$99,D$97-1988,0)))))/1000</f>
        <v>0.024094790968801315</v>
      </c>
      <c r="E83" s="4">
        <f>((VLOOKUP($A83,'Emissions data'!$A$39:$AB$71,E$60-1979,0))/((VLOOKUP($A83,'New Cronos Data - output2'!$A$13:$S$50,E$97-1988,0)+(VLOOKUP($A83,'New Cronos Data - output2'!$A$62:$S$99,E$97-1988,0)))))/1000</f>
        <v>0.01842286723244993</v>
      </c>
      <c r="F83" s="4">
        <f>((VLOOKUP($A83,'Emissions data'!$A$39:$AB$71,F$60-1979,0))/((VLOOKUP($A83,'New Cronos Data - output2'!$A$13:$S$50,F$97-1988,0)+(VLOOKUP($A83,'New Cronos Data - output2'!$A$62:$S$99,F$97-1988,0)))))/1000</f>
        <v>0.017597548196107784</v>
      </c>
      <c r="G83" s="4">
        <f>((VLOOKUP($A83,'Emissions data'!$A$39:$AB$71,G$60-1979,0))/((VLOOKUP($A83,'New Cronos Data - output2'!$A$13:$S$50,G$97-1988,0)+(VLOOKUP($A83,'New Cronos Data - output2'!$A$62:$S$99,G$97-1988,0)))))/1000</f>
        <v>0.01657798591163976</v>
      </c>
      <c r="H83" s="4">
        <f>((VLOOKUP($A83,'Emissions data'!$A$39:$AB$71,H$60-1979,0))/((VLOOKUP($A83,'New Cronos Data - output2'!$A$13:$S$50,H$97-1988,0)+(VLOOKUP($A83,'New Cronos Data - output2'!$A$62:$S$99,H$97-1988,0)))))/1000</f>
        <v>0.014581947451221655</v>
      </c>
      <c r="I83" s="4">
        <f>((VLOOKUP($A83,'Emissions data'!$A$39:$AB$71,I$60-1979,0))/((VLOOKUP($A83,'New Cronos Data - output2'!$A$13:$S$50,I$97-1988,0)+(VLOOKUP($A83,'New Cronos Data - output2'!$A$62:$S$99,I$97-1988,0)))))/1000</f>
        <v>0.016338132415570326</v>
      </c>
      <c r="J83" s="4">
        <f>((VLOOKUP($A83,'Emissions data'!$A$39:$AB$71,J$60-1979,0))/((VLOOKUP($A83,'New Cronos Data - output2'!$A$13:$S$50,J$97-1988,0)+(VLOOKUP($A83,'New Cronos Data - output2'!$A$62:$S$99,J$97-1988,0)))))/1000</f>
        <v>0.012470451170145476</v>
      </c>
      <c r="K83" s="4">
        <f>((VLOOKUP($A83,'Emissions data'!$A$39:$AB$71,K$60-1979,0))/((VLOOKUP($A83,'New Cronos Data - output2'!$A$13:$S$50,K$97-1988,0)+(VLOOKUP($A83,'New Cronos Data - output2'!$A$62:$S$99,K$97-1988,0)))))/1000</f>
        <v>0.010727159630928525</v>
      </c>
      <c r="L83" s="4">
        <f>((VLOOKUP($A83,'Emissions data'!$A$39:$AB$71,L$60-1979,0))/((VLOOKUP($A83,'New Cronos Data - output2'!$A$13:$S$50,L$97-1988,0)+(VLOOKUP($A83,'New Cronos Data - output2'!$A$62:$S$99,L$97-1988,0)))))/1000</f>
        <v>0.009155781033931425</v>
      </c>
      <c r="M83" s="4">
        <f>((VLOOKUP($A83,'Emissions data'!$A$39:$AB$71,M$60-1979,0))/((VLOOKUP($A83,'New Cronos Data - output2'!$A$13:$S$50,M$97-1988,0)+(VLOOKUP($A83,'New Cronos Data - output2'!$A$62:$S$99,M$97-1988,0)))))/1000</f>
        <v>0.0083692595288162</v>
      </c>
      <c r="N83" s="4">
        <f>((VLOOKUP($A83,'Emissions data'!$A$39:$AB$71,N$60-1979,0))/((VLOOKUP($A83,'New Cronos Data - output2'!$A$13:$S$50,N$97-1988,0)+(VLOOKUP($A83,'New Cronos Data - output2'!$A$62:$S$99,N$97-1988,0)))))/1000</f>
        <v>0.007811121271770682</v>
      </c>
      <c r="O83" s="4">
        <f>((VLOOKUP($A83,'Emissions data'!$A$39:$AB$71,O$60-1979,0))/((VLOOKUP($A83,'New Cronos Data - output2'!$A$13:$S$50,O$97-1988,0)+(VLOOKUP($A83,'New Cronos Data - output2'!$A$62:$S$99,O$97-1988,0)))))/1000</f>
        <v>0.008089837684533476</v>
      </c>
      <c r="P83" s="4">
        <f>((VLOOKUP($A83,'Emissions data'!$A$39:$AB$71,P$60-1979,0))/((VLOOKUP($A83,'New Cronos Data - output2'!$A$13:$S$50,P$97-1988,0)+(VLOOKUP($A83,'New Cronos Data - output2'!$A$62:$S$99,P$97-1988,0)))))/1000</f>
        <v>0.00909751407389243</v>
      </c>
      <c r="Q83" s="4">
        <f>((VLOOKUP($A83,'Emissions data'!$A$39:$AB$71,Q$60-1979,0))/((VLOOKUP($A83,'New Cronos Data - output2'!$A$13:$S$50,Q$97-1988,0)+(VLOOKUP($A83,'New Cronos Data - output2'!$A$62:$S$99,Q$97-1988,0)))))/1000</f>
        <v>0.008029068513316308</v>
      </c>
      <c r="R83" s="4">
        <f>((VLOOKUP($A83,'Emissions data'!$A$39:$AB$71,R$60-1979,0))/((VLOOKUP($A83,'New Cronos Data - output2'!$A$13:$S$50,R$97-1988,0)+(VLOOKUP($A83,'New Cronos Data - output2'!$A$62:$S$99,R$97-1988,0)))))/1000</f>
        <v>0.007758684329073482</v>
      </c>
      <c r="S83" s="4">
        <f>((VLOOKUP($A83,'Emissions data'!$A$39:$AB$71,S$60-1979,0))/((VLOOKUP($A83,'New Cronos Data - output2'!$A$13:$S$50,S$97-1988,0)+(VLOOKUP($A83,'New Cronos Data - output2'!$A$62:$S$99,S$97-1988,0)))))/1000</f>
        <v>0.0073700771440779345</v>
      </c>
      <c r="T83" s="4">
        <f>((VLOOKUP($A83,'Emissions data'!$A$39:$AB$71,T$60-1979,0))/((VLOOKUP($A83,'New Cronos Data - output2'!$A$13:$S$50,T$97-1988,0)+(VLOOKUP($A83,'New Cronos Data - output2'!$A$62:$S$99,T$97-1988,0)))))/1000</f>
        <v>0.006645896391140992</v>
      </c>
      <c r="U83" s="70">
        <f t="shared" si="4"/>
        <v>-0.6837669184591477</v>
      </c>
    </row>
    <row r="84" spans="1:22" s="2" customFormat="1" ht="12.75">
      <c r="A84" s="33" t="s">
        <v>68</v>
      </c>
      <c r="B84" s="11" t="s">
        <v>108</v>
      </c>
      <c r="C84" s="4">
        <f>((VLOOKUP($A84,'Emissions data'!$A$39:$AB$71,C$60-1979,0))/((VLOOKUP($A84,'New Cronos Data - output2'!$A$13:$S$50,C$97-1988,0)+(VLOOKUP($A84,'New Cronos Data - output2'!$A$62:$S$99,C$97-1988,0)))))/1000</f>
        <v>0.00986974412686567</v>
      </c>
      <c r="D84" s="4">
        <f>((VLOOKUP($A84,'Emissions data'!$A$39:$AB$71,D$60-1979,0))/((VLOOKUP($A84,'New Cronos Data - output2'!$A$13:$S$50,D$97-1988,0)+(VLOOKUP($A84,'New Cronos Data - output2'!$A$62:$S$99,D$97-1988,0)))))/1000</f>
        <v>0.008256004099337749</v>
      </c>
      <c r="E84" s="4">
        <f>((VLOOKUP($A84,'Emissions data'!$A$39:$AB$71,E$60-1979,0))/((VLOOKUP($A84,'New Cronos Data - output2'!$A$13:$S$50,E$97-1988,0)+(VLOOKUP($A84,'New Cronos Data - output2'!$A$62:$S$99,E$97-1988,0)))))/1000</f>
        <v>0.00891995311764706</v>
      </c>
      <c r="F84" s="4">
        <f>((VLOOKUP($A84,'Emissions data'!$A$39:$AB$71,F$60-1979,0))/((VLOOKUP($A84,'New Cronos Data - output2'!$A$13:$S$50,F$97-1988,0)+(VLOOKUP($A84,'New Cronos Data - output2'!$A$62:$S$99,F$97-1988,0)))))/1000</f>
        <v>0.007071724624242424</v>
      </c>
      <c r="G84" s="4">
        <f>((VLOOKUP($A84,'Emissions data'!$A$39:$AB$71,G$60-1979,0))/((VLOOKUP($A84,'New Cronos Data - output2'!$A$13:$S$50,G$97-1988,0)+(VLOOKUP($A84,'New Cronos Data - output2'!$A$62:$S$99,G$97-1988,0)))))/1000</f>
        <v>0.00755842787195122</v>
      </c>
      <c r="H84" s="4">
        <f>((VLOOKUP($A84,'Emissions data'!$A$39:$AB$71,H$60-1979,0))/((VLOOKUP($A84,'New Cronos Data - output2'!$A$13:$S$50,H$97-1988,0)+(VLOOKUP($A84,'New Cronos Data - output2'!$A$62:$S$99,H$97-1988,0)))))/1000</f>
        <v>0.007011895532967033</v>
      </c>
      <c r="I84" s="4">
        <f>((VLOOKUP($A84,'Emissions data'!$A$39:$AB$71,I$60-1979,0))/((VLOOKUP($A84,'New Cronos Data - output2'!$A$13:$S$50,I$97-1988,0)+(VLOOKUP($A84,'New Cronos Data - output2'!$A$62:$S$99,I$97-1988,0)))))/1000</f>
        <v>0.006785482984848485</v>
      </c>
      <c r="J84" s="4">
        <f>((VLOOKUP($A84,'Emissions data'!$A$39:$AB$71,J$60-1979,0))/((VLOOKUP($A84,'New Cronos Data - output2'!$A$13:$S$50,J$97-1988,0)+(VLOOKUP($A84,'New Cronos Data - output2'!$A$62:$S$99,J$97-1988,0)))))/1000</f>
        <v>0.006938269196531792</v>
      </c>
      <c r="K84" s="4">
        <f>((VLOOKUP($A84,'Emissions data'!$A$39:$AB$71,K$60-1979,0))/((VLOOKUP($A84,'New Cronos Data - output2'!$A$13:$S$50,K$97-1988,0)+(VLOOKUP($A84,'New Cronos Data - output2'!$A$62:$S$99,K$97-1988,0)))))/1000</f>
        <v>0.006656048882022472</v>
      </c>
      <c r="L84" s="4">
        <f>((VLOOKUP($A84,'Emissions data'!$A$39:$AB$71,L$60-1979,0))/((VLOOKUP($A84,'New Cronos Data - output2'!$A$13:$S$50,L$97-1988,0)+(VLOOKUP($A84,'New Cronos Data - output2'!$A$62:$S$99,L$97-1988,0)))))/1000</f>
        <v>0.006275282040201006</v>
      </c>
      <c r="M84" s="4">
        <f>((VLOOKUP($A84,'Emissions data'!$A$39:$AB$71,M$60-1979,0))/((VLOOKUP($A84,'New Cronos Data - output2'!$A$13:$S$50,M$97-1988,0)+(VLOOKUP($A84,'New Cronos Data - output2'!$A$62:$S$99,M$97-1988,0)))))/1000</f>
        <v>0.006770334120418847</v>
      </c>
      <c r="N84" s="4">
        <f>((VLOOKUP($A84,'Emissions data'!$A$39:$AB$71,N$60-1979,0))/((VLOOKUP($A84,'New Cronos Data - output2'!$A$13:$S$50,N$97-1988,0)+(VLOOKUP($A84,'New Cronos Data - output2'!$A$62:$S$99,N$97-1988,0)))))/1000</f>
        <v>0.005976092441558441</v>
      </c>
      <c r="O84" s="4">
        <f>((VLOOKUP($A84,'Emissions data'!$A$39:$AB$71,O$60-1979,0))/((VLOOKUP($A84,'New Cronos Data - output2'!$A$13:$S$50,O$97-1988,0)+(VLOOKUP($A84,'New Cronos Data - output2'!$A$62:$S$99,O$97-1988,0)))))/1000</f>
        <v>0.006308382138075314</v>
      </c>
      <c r="P84" s="4">
        <f>((VLOOKUP($A84,'Emissions data'!$A$39:$AB$71,P$60-1979,0))/((VLOOKUP($A84,'New Cronos Data - output2'!$A$13:$S$50,P$97-1988,0)+(VLOOKUP($A84,'New Cronos Data - output2'!$A$62:$S$99,P$97-1988,0)))))/1000</f>
        <v>0.006076043066901409</v>
      </c>
      <c r="Q84" s="4">
        <f>((VLOOKUP($A84,'Emissions data'!$A$39:$AB$71,Q$60-1979,0))/((VLOOKUP($A84,'New Cronos Data - output2'!$A$13:$S$50,Q$97-1988,0)+(VLOOKUP($A84,'New Cronos Data - output2'!$A$62:$S$99,Q$97-1988,0)))))/1000</f>
        <v>0.0044204280734265735</v>
      </c>
      <c r="R84" s="4">
        <f>((VLOOKUP($A84,'Emissions data'!$A$39:$AB$71,R$60-1979,0))/((VLOOKUP($A84,'New Cronos Data - output2'!$A$13:$S$50,R$97-1988,0)+(VLOOKUP($A84,'New Cronos Data - output2'!$A$62:$S$99,R$97-1988,0)))))/1000</f>
        <v>0.003922059904918032</v>
      </c>
      <c r="S84" s="4">
        <f>((VLOOKUP($A84,'Emissions data'!$A$39:$AB$71,S$60-1979,0))/((VLOOKUP($A84,'New Cronos Data - output2'!$A$13:$S$50,S$97-1988,0)+(VLOOKUP($A84,'New Cronos Data - output2'!$A$62:$S$99,S$97-1988,0)))))/1000</f>
        <v>0.0035573703959537574</v>
      </c>
      <c r="T84" s="4">
        <f>((VLOOKUP($A84,'Emissions data'!$A$39:$AB$71,T$60-1979,0))/((VLOOKUP($A84,'New Cronos Data - output2'!$A$13:$S$50,T$97-1988,0)+(VLOOKUP($A84,'New Cronos Data - output2'!$A$62:$S$99,T$97-1988,0)))))/1000</f>
        <v>0.0030666239904761903</v>
      </c>
      <c r="U84" s="70">
        <f t="shared" si="4"/>
        <v>-0.6892904262706498</v>
      </c>
      <c r="V84" s="6"/>
    </row>
    <row r="85" spans="1:22" s="2" customFormat="1" ht="12.75">
      <c r="A85" s="33" t="s">
        <v>39</v>
      </c>
      <c r="B85" s="11" t="s">
        <v>120</v>
      </c>
      <c r="C85" s="4">
        <f>((VLOOKUP($A85,'Emissions data'!$A$39:$AB$71,C$60-1979,0))/((VLOOKUP($A85,'New Cronos Data - output2'!$A$13:$S$50,C$97-1988,0)+(VLOOKUP($A85,'New Cronos Data - output2'!$A$62:$S$99,C$97-1988,0)))))/1000</f>
        <v>0.05112849810687022</v>
      </c>
      <c r="D85" s="4">
        <f>((VLOOKUP($A85,'Emissions data'!$A$39:$AB$71,D$60-1979,0))/((VLOOKUP($A85,'New Cronos Data - output2'!$A$13:$S$50,D$97-1988,0)+(VLOOKUP($A85,'New Cronos Data - output2'!$A$62:$S$99,D$97-1988,0)))))/1000</f>
        <v>0.0555810047335471</v>
      </c>
      <c r="E85" s="4">
        <f>((VLOOKUP($A85,'Emissions data'!$A$39:$AB$71,E$60-1979,0))/((VLOOKUP($A85,'New Cronos Data - output2'!$A$13:$S$50,E$97-1988,0)+(VLOOKUP($A85,'New Cronos Data - output2'!$A$62:$S$99,E$97-1988,0)))))/1000</f>
        <v>0.05405998763141621</v>
      </c>
      <c r="F85" s="4">
        <f>((VLOOKUP($A85,'Emissions data'!$A$39:$AB$71,F$60-1979,0))/((VLOOKUP($A85,'New Cronos Data - output2'!$A$13:$S$50,F$97-1988,0)+(VLOOKUP($A85,'New Cronos Data - output2'!$A$62:$S$99,F$97-1988,0)))))/1000</f>
        <v>0.05384354789036033</v>
      </c>
      <c r="G85" s="4">
        <f>((VLOOKUP($A85,'Emissions data'!$A$39:$AB$71,G$60-1979,0))/((VLOOKUP($A85,'New Cronos Data - output2'!$A$13:$S$50,G$97-1988,0)+(VLOOKUP($A85,'New Cronos Data - output2'!$A$62:$S$99,G$97-1988,0)))))/1000</f>
        <v>0.019152603255387438</v>
      </c>
      <c r="H85" s="4">
        <f>((VLOOKUP($A85,'Emissions data'!$A$39:$AB$71,H$60-1979,0))/((VLOOKUP($A85,'New Cronos Data - output2'!$A$13:$S$50,H$97-1988,0)+(VLOOKUP($A85,'New Cronos Data - output2'!$A$62:$S$99,H$97-1988,0)))))/1000</f>
        <v>0.016938519447929734</v>
      </c>
      <c r="I85" s="4">
        <f>((VLOOKUP($A85,'Emissions data'!$A$39:$AB$71,I$60-1979,0))/((VLOOKUP($A85,'New Cronos Data - output2'!$A$13:$S$50,I$97-1988,0)+(VLOOKUP($A85,'New Cronos Data - output2'!$A$62:$S$99,I$97-1988,0)))))/1000</f>
        <v>0.015905223196753502</v>
      </c>
      <c r="J85" s="4">
        <f>((VLOOKUP($A85,'Emissions data'!$A$39:$AB$71,J$60-1979,0))/((VLOOKUP($A85,'New Cronos Data - output2'!$A$13:$S$50,J$97-1988,0)+(VLOOKUP($A85,'New Cronos Data - output2'!$A$62:$S$99,J$97-1988,0)))))/1000</f>
        <v>0.016479045164790453</v>
      </c>
      <c r="K85" s="4">
        <f>((VLOOKUP($A85,'Emissions data'!$A$39:$AB$71,K$60-1979,0))/((VLOOKUP($A85,'New Cronos Data - output2'!$A$13:$S$50,K$97-1988,0)+(VLOOKUP($A85,'New Cronos Data - output2'!$A$62:$S$99,K$97-1988,0)))))/1000</f>
        <v>0.010248749455325232</v>
      </c>
      <c r="L85" s="4">
        <f>((VLOOKUP($A85,'Emissions data'!$A$39:$AB$71,L$60-1979,0))/((VLOOKUP($A85,'New Cronos Data - output2'!$A$13:$S$50,L$97-1988,0)+(VLOOKUP($A85,'New Cronos Data - output2'!$A$62:$S$99,L$97-1988,0)))))/1000</f>
        <v>0.008846887301587301</v>
      </c>
      <c r="M85" s="4">
        <f>((VLOOKUP($A85,'Emissions data'!$A$39:$AB$71,M$60-1979,0))/((VLOOKUP($A85,'New Cronos Data - output2'!$A$13:$S$50,M$97-1988,0)+(VLOOKUP($A85,'New Cronos Data - output2'!$A$62:$S$99,M$97-1988,0)))))/1000</f>
        <v>0.009142574046908315</v>
      </c>
      <c r="N85" s="4">
        <f>((VLOOKUP($A85,'Emissions data'!$A$39:$AB$71,N$60-1979,0))/((VLOOKUP($A85,'New Cronos Data - output2'!$A$13:$S$50,N$97-1988,0)+(VLOOKUP($A85,'New Cronos Data - output2'!$A$62:$S$99,N$97-1988,0)))))/1000</f>
        <v>0.013270856520307356</v>
      </c>
      <c r="O85" s="4">
        <f>((VLOOKUP($A85,'Emissions data'!$A$39:$AB$71,O$60-1979,0))/((VLOOKUP($A85,'New Cronos Data - output2'!$A$13:$S$50,O$97-1988,0)+(VLOOKUP($A85,'New Cronos Data - output2'!$A$62:$S$99,O$97-1988,0)))))/1000</f>
        <v>0.013794073529411765</v>
      </c>
      <c r="P85" s="4">
        <f>((VLOOKUP($A85,'Emissions data'!$A$39:$AB$71,P$60-1979,0))/((VLOOKUP($A85,'New Cronos Data - output2'!$A$13:$S$50,P$97-1988,0)+(VLOOKUP($A85,'New Cronos Data - output2'!$A$62:$S$99,P$97-1988,0)))))/1000</f>
        <v>0.013434046866333888</v>
      </c>
      <c r="Q85" s="4">
        <f>((VLOOKUP($A85,'Emissions data'!$A$39:$AB$71,Q$60-1979,0))/((VLOOKUP($A85,'New Cronos Data - output2'!$A$13:$S$50,Q$97-1988,0)+(VLOOKUP($A85,'New Cronos Data - output2'!$A$62:$S$99,Q$97-1988,0)))))/1000</f>
        <v>0.013162237833262803</v>
      </c>
      <c r="R85" s="4">
        <f>((VLOOKUP($A85,'Emissions data'!$A$39:$AB$71,R$60-1979,0))/((VLOOKUP($A85,'New Cronos Data - output2'!$A$13:$S$50,R$97-1988,0)+(VLOOKUP($A85,'New Cronos Data - output2'!$A$62:$S$99,R$97-1988,0)))))/1000</f>
        <v>0.013186206668625149</v>
      </c>
      <c r="S85" s="4">
        <f>((VLOOKUP($A85,'Emissions data'!$A$39:$AB$71,S$60-1979,0))/((VLOOKUP($A85,'New Cronos Data - output2'!$A$13:$S$50,S$97-1988,0)+(VLOOKUP($A85,'New Cronos Data - output2'!$A$62:$S$99,S$97-1988,0)))))/1000</f>
        <v>0.013737206653638005</v>
      </c>
      <c r="T85" s="4">
        <f>((VLOOKUP($A85,'Emissions data'!$A$39:$AB$71,T$60-1979,0))/((VLOOKUP($A85,'New Cronos Data - output2'!$A$13:$S$50,T$97-1988,0)+(VLOOKUP($A85,'New Cronos Data - output2'!$A$62:$S$99,T$97-1988,0)))))/1000</f>
        <v>0.013882101884371395</v>
      </c>
      <c r="U85" s="70">
        <f t="shared" si="4"/>
        <v>-0.7284860225044234</v>
      </c>
      <c r="V85" s="6"/>
    </row>
    <row r="86" spans="1:21" s="2" customFormat="1" ht="12.75">
      <c r="A86" s="33" t="s">
        <v>37</v>
      </c>
      <c r="B86" s="11" t="s">
        <v>119</v>
      </c>
      <c r="C86" s="4">
        <f>((VLOOKUP($A86,'Emissions data'!$A$39:$AB$71,C$60-1979,0))/((VLOOKUP($A86,'New Cronos Data - output2'!$A$13:$S$50,C$97-1988,0)+(VLOOKUP($A86,'New Cronos Data - output2'!$A$62:$S$99,C$97-1988,0)))))/1000</f>
        <v>0.02584914027292111</v>
      </c>
      <c r="D86" s="4">
        <f>((VLOOKUP($A86,'Emissions data'!$A$39:$AB$71,D$60-1979,0))/((VLOOKUP($A86,'New Cronos Data - output2'!$A$13:$S$50,D$97-1988,0)+(VLOOKUP($A86,'New Cronos Data - output2'!$A$62:$S$99,D$97-1988,0)))))/1000</f>
        <v>0.024780366673519738</v>
      </c>
      <c r="E86" s="4">
        <f>((VLOOKUP($A86,'Emissions data'!$A$39:$AB$71,E$60-1979,0))/((VLOOKUP($A86,'New Cronos Data - output2'!$A$13:$S$50,E$97-1988,0)+(VLOOKUP($A86,'New Cronos Data - output2'!$A$62:$S$99,E$97-1988,0)))))/1000</f>
        <v>0.024485637721145745</v>
      </c>
      <c r="F86" s="4">
        <f>((VLOOKUP($A86,'Emissions data'!$A$39:$AB$71,F$60-1979,0))/((VLOOKUP($A86,'New Cronos Data - output2'!$A$13:$S$50,F$97-1988,0)+(VLOOKUP($A86,'New Cronos Data - output2'!$A$62:$S$99,F$97-1988,0)))))/1000</f>
        <v>0.02327329516277129</v>
      </c>
      <c r="G86" s="4">
        <f>((VLOOKUP($A86,'Emissions data'!$A$39:$AB$71,G$60-1979,0))/((VLOOKUP($A86,'New Cronos Data - output2'!$A$13:$S$50,G$97-1988,0)+(VLOOKUP($A86,'New Cronos Data - output2'!$A$62:$S$99,G$97-1988,0)))))/1000</f>
        <v>0.02276372928791378</v>
      </c>
      <c r="H86" s="4">
        <f>((VLOOKUP($A86,'Emissions data'!$A$39:$AB$71,H$60-1979,0))/((VLOOKUP($A86,'New Cronos Data - output2'!$A$13:$S$50,H$97-1988,0)+(VLOOKUP($A86,'New Cronos Data - output2'!$A$62:$S$99,H$97-1988,0)))))/1000</f>
        <v>0.020712506603081438</v>
      </c>
      <c r="I86" s="4">
        <f>((VLOOKUP($A86,'Emissions data'!$A$39:$AB$71,I$60-1979,0))/((VLOOKUP($A86,'New Cronos Data - output2'!$A$13:$S$50,I$97-1988,0)+(VLOOKUP($A86,'New Cronos Data - output2'!$A$62:$S$99,I$97-1988,0)))))/1000</f>
        <v>0.019544288061336252</v>
      </c>
      <c r="J86" s="4">
        <f>((VLOOKUP($A86,'Emissions data'!$A$39:$AB$71,J$60-1979,0))/((VLOOKUP($A86,'New Cronos Data - output2'!$A$13:$S$50,J$97-1988,0)+(VLOOKUP($A86,'New Cronos Data - output2'!$A$62:$S$99,J$97-1988,0)))))/1000</f>
        <v>0.017830019096989964</v>
      </c>
      <c r="K86" s="4">
        <f>((VLOOKUP($A86,'Emissions data'!$A$39:$AB$71,K$60-1979,0))/((VLOOKUP($A86,'New Cronos Data - output2'!$A$13:$S$50,K$97-1988,0)+(VLOOKUP($A86,'New Cronos Data - output2'!$A$62:$S$99,K$97-1988,0)))))/1000</f>
        <v>0.015824933809076683</v>
      </c>
      <c r="L86" s="4">
        <f>((VLOOKUP($A86,'Emissions data'!$A$39:$AB$71,L$60-1979,0))/((VLOOKUP($A86,'New Cronos Data - output2'!$A$13:$S$50,L$97-1988,0)+(VLOOKUP($A86,'New Cronos Data - output2'!$A$62:$S$99,L$97-1988,0)))))/1000</f>
        <v>0.011231003373763166</v>
      </c>
      <c r="M86" s="4">
        <f>((VLOOKUP($A86,'Emissions data'!$A$39:$AB$71,M$60-1979,0))/((VLOOKUP($A86,'New Cronos Data - output2'!$A$13:$S$50,M$97-1988,0)+(VLOOKUP($A86,'New Cronos Data - output2'!$A$62:$S$99,M$97-1988,0)))))/1000</f>
        <v>0.012752040955528846</v>
      </c>
      <c r="N86" s="4">
        <f>((VLOOKUP($A86,'Emissions data'!$A$39:$AB$71,N$60-1979,0))/((VLOOKUP($A86,'New Cronos Data - output2'!$A$13:$S$50,N$97-1988,0)+(VLOOKUP($A86,'New Cronos Data - output2'!$A$62:$S$99,N$97-1988,0)))))/1000</f>
        <v>0.011307583326996199</v>
      </c>
      <c r="O86" s="4">
        <f>((VLOOKUP($A86,'Emissions data'!$A$39:$AB$71,O$60-1979,0))/((VLOOKUP($A86,'New Cronos Data - output2'!$A$13:$S$50,O$97-1988,0)+(VLOOKUP($A86,'New Cronos Data - output2'!$A$62:$S$99,O$97-1988,0)))))/1000</f>
        <v>0.00959054181762918</v>
      </c>
      <c r="P86" s="4">
        <f>((VLOOKUP($A86,'Emissions data'!$A$39:$AB$71,P$60-1979,0))/((VLOOKUP($A86,'New Cronos Data - output2'!$A$13:$S$50,P$97-1988,0)+(VLOOKUP($A86,'New Cronos Data - output2'!$A$62:$S$99,P$97-1988,0)))))/1000</f>
        <v>0.00976724593812092</v>
      </c>
      <c r="Q86" s="4">
        <f>((VLOOKUP($A86,'Emissions data'!$A$39:$AB$71,Q$60-1979,0))/((VLOOKUP($A86,'New Cronos Data - output2'!$A$13:$S$50,Q$97-1988,0)+(VLOOKUP($A86,'New Cronos Data - output2'!$A$62:$S$99,Q$97-1988,0)))))/1000</f>
        <v>0.010074190204310102</v>
      </c>
      <c r="R86" s="4">
        <f>((VLOOKUP($A86,'Emissions data'!$A$39:$AB$71,R$60-1979,0))/((VLOOKUP($A86,'New Cronos Data - output2'!$A$13:$S$50,R$97-1988,0)+(VLOOKUP($A86,'New Cronos Data - output2'!$A$62:$S$99,R$97-1988,0)))))/1000</f>
        <v>0.009541567341247928</v>
      </c>
      <c r="S86" s="4">
        <f>((VLOOKUP($A86,'Emissions data'!$A$39:$AB$71,S$60-1979,0))/((VLOOKUP($A86,'New Cronos Data - output2'!$A$13:$S$50,S$97-1988,0)+(VLOOKUP($A86,'New Cronos Data - output2'!$A$62:$S$99,S$97-1988,0)))))/1000</f>
        <v>0.007606477267130622</v>
      </c>
      <c r="T86" s="4">
        <f>((VLOOKUP($A86,'Emissions data'!$A$39:$AB$71,T$60-1979,0))/((VLOOKUP($A86,'New Cronos Data - output2'!$A$13:$S$50,T$97-1988,0)+(VLOOKUP($A86,'New Cronos Data - output2'!$A$62:$S$99,T$97-1988,0)))))/1000</f>
        <v>0.006598085283470855</v>
      </c>
      <c r="U86" s="70">
        <f t="shared" si="4"/>
        <v>-0.744746432035775</v>
      </c>
    </row>
    <row r="87" spans="1:21" s="2" customFormat="1" ht="12.75">
      <c r="A87" s="33" t="s">
        <v>66</v>
      </c>
      <c r="B87" s="11" t="s">
        <v>132</v>
      </c>
      <c r="C87" s="4">
        <f>((VLOOKUP($A87,'Emissions data'!$A$39:$AB$71,C$60-1979,0))/((VLOOKUP($A87,'New Cronos Data - output2'!$A$13:$S$50,C$97-1988,0)+(VLOOKUP($A87,'New Cronos Data - output2'!$A$62:$S$99,C$97-1988,0)))))/1000</f>
        <v>0.0019069270980392157</v>
      </c>
      <c r="D87" s="4">
        <f>((VLOOKUP($A87,'Emissions data'!$A$39:$AB$71,D$60-1979,0))/((VLOOKUP($A87,'New Cronos Data - output2'!$A$13:$S$50,D$97-1988,0)+(VLOOKUP($A87,'New Cronos Data - output2'!$A$62:$S$99,D$97-1988,0)))))/1000</f>
        <v>0.0021668106938775513</v>
      </c>
      <c r="E87" s="4">
        <f>((VLOOKUP($A87,'Emissions data'!$A$39:$AB$71,E$60-1979,0))/((VLOOKUP($A87,'New Cronos Data - output2'!$A$13:$S$50,E$97-1988,0)+(VLOOKUP($A87,'New Cronos Data - output2'!$A$62:$S$99,E$97-1988,0)))))/1000</f>
        <v>0.002195479511111111</v>
      </c>
      <c r="F87" s="4">
        <f>((VLOOKUP($A87,'Emissions data'!$A$39:$AB$71,F$60-1979,0))/((VLOOKUP($A87,'New Cronos Data - output2'!$A$13:$S$50,F$97-1988,0)+(VLOOKUP($A87,'New Cronos Data - output2'!$A$62:$S$99,F$97-1988,0)))))/1000</f>
        <v>0.0018285119166666667</v>
      </c>
      <c r="G87" s="4">
        <f>((VLOOKUP($A87,'Emissions data'!$A$39:$AB$71,G$60-1979,0))/((VLOOKUP($A87,'New Cronos Data - output2'!$A$13:$S$50,G$97-1988,0)+(VLOOKUP($A87,'New Cronos Data - output2'!$A$62:$S$99,G$97-1988,0)))))/1000</f>
        <v>0.0017838135102040817</v>
      </c>
      <c r="H87" s="4">
        <f>((VLOOKUP($A87,'Emissions data'!$A$39:$AB$71,H$60-1979,0))/((VLOOKUP($A87,'New Cronos Data - output2'!$A$13:$S$50,H$97-1988,0)+(VLOOKUP($A87,'New Cronos Data - output2'!$A$62:$S$99,H$97-1988,0)))))/1000</f>
        <v>0.0025611196382978726</v>
      </c>
      <c r="I87" s="4">
        <f>((VLOOKUP($A87,'Emissions data'!$A$39:$AB$71,I$60-1979,0))/((VLOOKUP($A87,'New Cronos Data - output2'!$A$13:$S$50,I$97-1988,0)+(VLOOKUP($A87,'New Cronos Data - output2'!$A$62:$S$99,I$97-1988,0)))))/1000</f>
        <v>0.0018387895</v>
      </c>
      <c r="J87" s="4">
        <f>((VLOOKUP($A87,'Emissions data'!$A$39:$AB$71,J$60-1979,0))/((VLOOKUP($A87,'New Cronos Data - output2'!$A$13:$S$50,J$97-1988,0)+(VLOOKUP($A87,'New Cronos Data - output2'!$A$62:$S$99,J$97-1988,0)))))/1000</f>
        <v>0.0009375408749999999</v>
      </c>
      <c r="K87" s="4">
        <f>((VLOOKUP($A87,'Emissions data'!$A$39:$AB$71,K$60-1979,0))/((VLOOKUP($A87,'New Cronos Data - output2'!$A$13:$S$50,K$97-1988,0)+(VLOOKUP($A87,'New Cronos Data - output2'!$A$62:$S$99,K$97-1988,0)))))/1000</f>
        <v>0.000968923925</v>
      </c>
      <c r="L87" s="4">
        <f>((VLOOKUP($A87,'Emissions data'!$A$39:$AB$71,L$60-1979,0))/((VLOOKUP($A87,'New Cronos Data - output2'!$A$13:$S$50,L$97-1988,0)+(VLOOKUP($A87,'New Cronos Data - output2'!$A$62:$S$99,L$97-1988,0)))))/1000</f>
        <v>0.00057553515625</v>
      </c>
      <c r="M87" s="4">
        <f>((VLOOKUP($A87,'Emissions data'!$A$39:$AB$71,M$60-1979,0))/((VLOOKUP($A87,'New Cronos Data - output2'!$A$13:$S$50,M$97-1988,0)+(VLOOKUP($A87,'New Cronos Data - output2'!$A$62:$S$99,M$97-1988,0)))))/1000</f>
        <v>0.00051025005</v>
      </c>
      <c r="N87" s="4">
        <f>((VLOOKUP($A87,'Emissions data'!$A$39:$AB$71,N$60-1979,0))/((VLOOKUP($A87,'New Cronos Data - output2'!$A$13:$S$50,N$97-1988,0)+(VLOOKUP($A87,'New Cronos Data - output2'!$A$62:$S$99,N$97-1988,0)))))/1000</f>
        <v>0.00041812846</v>
      </c>
      <c r="O87" s="4">
        <f>((VLOOKUP($A87,'Emissions data'!$A$39:$AB$71,O$60-1979,0))/((VLOOKUP($A87,'New Cronos Data - output2'!$A$13:$S$50,O$97-1988,0)+(VLOOKUP($A87,'New Cronos Data - output2'!$A$62:$S$99,O$97-1988,0)))))/1000</f>
        <v>0.0005905569736842105</v>
      </c>
      <c r="P87" s="4">
        <f>((VLOOKUP($A87,'Emissions data'!$A$39:$AB$71,P$60-1979,0))/((VLOOKUP($A87,'New Cronos Data - output2'!$A$13:$S$50,P$97-1988,0)+(VLOOKUP($A87,'New Cronos Data - output2'!$A$62:$S$99,P$97-1988,0)))))/1000</f>
        <v>0.0005489872617449664</v>
      </c>
      <c r="Q87" s="4">
        <f>((VLOOKUP($A87,'Emissions data'!$A$39:$AB$71,Q$60-1979,0))/((VLOOKUP($A87,'New Cronos Data - output2'!$A$13:$S$50,Q$97-1988,0)+(VLOOKUP($A87,'New Cronos Data - output2'!$A$62:$S$99,Q$97-1988,0)))))/1000</f>
        <v>0.000503708470967742</v>
      </c>
      <c r="R87" s="4">
        <f>((VLOOKUP($A87,'Emissions data'!$A$39:$AB$71,R$60-1979,0))/((VLOOKUP($A87,'New Cronos Data - output2'!$A$13:$S$50,R$97-1988,0)+(VLOOKUP($A87,'New Cronos Data - output2'!$A$62:$S$99,R$97-1988,0)))))/1000</f>
        <v>0.0007158888488372093</v>
      </c>
      <c r="S87" s="4">
        <f>((VLOOKUP($A87,'Emissions data'!$A$39:$AB$71,S$60-1979,0))/((VLOOKUP($A87,'New Cronos Data - output2'!$A$13:$S$50,S$97-1988,0)+(VLOOKUP($A87,'New Cronos Data - output2'!$A$62:$S$99,S$97-1988,0)))))/1000</f>
        <v>0.0003735677003891051</v>
      </c>
      <c r="T87" s="4">
        <f>((VLOOKUP($A87,'Emissions data'!$A$39:$AB$71,T$60-1979,0))/((VLOOKUP($A87,'New Cronos Data - output2'!$A$13:$S$50,T$97-1988,0)+(VLOOKUP($A87,'New Cronos Data - output2'!$A$62:$S$99,T$97-1988,0)))))/1000</f>
        <v>0.0004676460385214008</v>
      </c>
      <c r="U87" s="70">
        <f t="shared" si="4"/>
        <v>-0.754764595352253</v>
      </c>
    </row>
    <row r="88" spans="1:27" s="2" customFormat="1" ht="12.75">
      <c r="A88" s="33" t="s">
        <v>58</v>
      </c>
      <c r="B88" s="11" t="s">
        <v>105</v>
      </c>
      <c r="C88" s="4">
        <f>((VLOOKUP($A88,'Emissions data'!$A$39:$AB$71,C$60-1979,0))/((VLOOKUP($A88,'New Cronos Data - output2'!$A$13:$S$50,C$97-1988,0)+(VLOOKUP($A88,'New Cronos Data - output2'!$A$62:$S$99,C$97-1988,0)))))/1000</f>
        <v>0.06801070223260644</v>
      </c>
      <c r="D88" s="4">
        <f>((VLOOKUP($A88,'Emissions data'!$A$39:$AB$71,D$60-1979,0))/((VLOOKUP($A88,'New Cronos Data - output2'!$A$13:$S$50,D$97-1988,0)+(VLOOKUP($A88,'New Cronos Data - output2'!$A$62:$S$99,D$97-1988,0)))))/1000</f>
        <v>0.060739084180790964</v>
      </c>
      <c r="E88" s="4">
        <f>((VLOOKUP($A88,'Emissions data'!$A$39:$AB$71,E$60-1979,0))/((VLOOKUP($A88,'New Cronos Data - output2'!$A$13:$S$50,E$97-1988,0)+(VLOOKUP($A88,'New Cronos Data - output2'!$A$62:$S$99,E$97-1988,0)))))/1000</f>
        <v>0.018765668740279937</v>
      </c>
      <c r="F88" s="4">
        <f>((VLOOKUP($A88,'Emissions data'!$A$39:$AB$71,F$60-1979,0))/((VLOOKUP($A88,'New Cronos Data - output2'!$A$13:$S$50,F$97-1988,0)+(VLOOKUP($A88,'New Cronos Data - output2'!$A$62:$S$99,F$97-1988,0)))))/1000</f>
        <v>0.01856667293763522</v>
      </c>
      <c r="G88" s="4">
        <f>((VLOOKUP($A88,'Emissions data'!$A$39:$AB$71,G$60-1979,0))/((VLOOKUP($A88,'New Cronos Data - output2'!$A$13:$S$50,G$97-1988,0)+(VLOOKUP($A88,'New Cronos Data - output2'!$A$62:$S$99,G$97-1988,0)))))/1000</f>
        <v>0.02040308264101443</v>
      </c>
      <c r="H88" s="4">
        <f>((VLOOKUP($A88,'Emissions data'!$A$39:$AB$71,H$60-1979,0))/((VLOOKUP($A88,'New Cronos Data - output2'!$A$13:$S$50,H$97-1988,0)+(VLOOKUP($A88,'New Cronos Data - output2'!$A$62:$S$99,H$97-1988,0)))))/1000</f>
        <v>0.01929641700404858</v>
      </c>
      <c r="I88" s="4">
        <f>((VLOOKUP($A88,'Emissions data'!$A$39:$AB$71,I$60-1979,0))/((VLOOKUP($A88,'New Cronos Data - output2'!$A$13:$S$50,I$97-1988,0)+(VLOOKUP($A88,'New Cronos Data - output2'!$A$62:$S$99,I$97-1988,0)))))/1000</f>
        <v>0.01906116682738669</v>
      </c>
      <c r="J88" s="4">
        <f>((VLOOKUP($A88,'Emissions data'!$A$39:$AB$71,J$60-1979,0))/((VLOOKUP($A88,'New Cronos Data - output2'!$A$13:$S$50,J$97-1988,0)+(VLOOKUP($A88,'New Cronos Data - output2'!$A$62:$S$99,J$97-1988,0)))))/1000</f>
        <v>0.01804157236771204</v>
      </c>
      <c r="K88" s="4">
        <f>((VLOOKUP($A88,'Emissions data'!$A$39:$AB$71,K$60-1979,0))/((VLOOKUP($A88,'New Cronos Data - output2'!$A$13:$S$50,K$97-1988,0)+(VLOOKUP($A88,'New Cronos Data - output2'!$A$62:$S$99,K$97-1988,0)))))/1000</f>
        <v>0.017356771561771563</v>
      </c>
      <c r="L88" s="4">
        <f>((VLOOKUP($A88,'Emissions data'!$A$39:$AB$71,L$60-1979,0))/((VLOOKUP($A88,'New Cronos Data - output2'!$A$13:$S$50,L$97-1988,0)+(VLOOKUP($A88,'New Cronos Data - output2'!$A$62:$S$99,L$97-1988,0)))))/1000</f>
        <v>0.018371815889029003</v>
      </c>
      <c r="M88" s="4">
        <f>((VLOOKUP($A88,'Emissions data'!$A$39:$AB$71,M$60-1979,0))/((VLOOKUP($A88,'New Cronos Data - output2'!$A$13:$S$50,M$97-1988,0)+(VLOOKUP($A88,'New Cronos Data - output2'!$A$62:$S$99,M$97-1988,0)))))/1000</f>
        <v>0.018899230109515004</v>
      </c>
      <c r="N88" s="4">
        <f>((VLOOKUP($A88,'Emissions data'!$A$39:$AB$71,N$60-1979,0))/((VLOOKUP($A88,'New Cronos Data - output2'!$A$13:$S$50,N$97-1988,0)+(VLOOKUP($A88,'New Cronos Data - output2'!$A$62:$S$99,N$97-1988,0)))))/1000</f>
        <v>0.01966424820044297</v>
      </c>
      <c r="O88" s="4">
        <f>((VLOOKUP($A88,'Emissions data'!$A$39:$AB$71,O$60-1979,0))/((VLOOKUP($A88,'New Cronos Data - output2'!$A$13:$S$50,O$97-1988,0)+(VLOOKUP($A88,'New Cronos Data - output2'!$A$62:$S$99,O$97-1988,0)))))/1000</f>
        <v>0.022781261816175312</v>
      </c>
      <c r="P88" s="4">
        <f>((VLOOKUP($A88,'Emissions data'!$A$39:$AB$71,P$60-1979,0))/((VLOOKUP($A88,'New Cronos Data - output2'!$A$13:$S$50,P$97-1988,0)+(VLOOKUP($A88,'New Cronos Data - output2'!$A$62:$S$99,P$97-1988,0)))))/1000</f>
        <v>0.02257382244130042</v>
      </c>
      <c r="Q88" s="4">
        <f>((VLOOKUP($A88,'Emissions data'!$A$39:$AB$71,Q$60-1979,0))/((VLOOKUP($A88,'New Cronos Data - output2'!$A$13:$S$50,Q$97-1988,0)+(VLOOKUP($A88,'New Cronos Data - output2'!$A$62:$S$99,Q$97-1988,0)))))/1000</f>
        <v>0.02387830395787328</v>
      </c>
      <c r="R88" s="4">
        <f>((VLOOKUP($A88,'Emissions data'!$A$39:$AB$71,R$60-1979,0))/((VLOOKUP($A88,'New Cronos Data - output2'!$A$13:$S$50,R$97-1988,0)+(VLOOKUP($A88,'New Cronos Data - output2'!$A$62:$S$99,R$97-1988,0)))))/1000</f>
        <v>0.018373751783166907</v>
      </c>
      <c r="S88" s="4">
        <f>((VLOOKUP($A88,'Emissions data'!$A$39:$AB$71,S$60-1979,0))/((VLOOKUP($A88,'New Cronos Data - output2'!$A$13:$S$50,S$97-1988,0)+(VLOOKUP($A88,'New Cronos Data - output2'!$A$62:$S$99,S$97-1988,0)))))/1000</f>
        <v>0.01858428475486904</v>
      </c>
      <c r="T88" s="4">
        <f>((VLOOKUP($A88,'Emissions data'!$A$39:$AB$71,T$60-1979,0))/((VLOOKUP($A88,'New Cronos Data - output2'!$A$13:$S$50,T$97-1988,0)+(VLOOKUP($A88,'New Cronos Data - output2'!$A$62:$S$99,T$97-1988,0)))))/1000</f>
        <v>0.015721432174382995</v>
      </c>
      <c r="U88" s="70">
        <f t="shared" si="4"/>
        <v>-0.7688388495002827</v>
      </c>
      <c r="V88" s="6"/>
      <c r="X88" s="45"/>
      <c r="Y88" s="45"/>
      <c r="Z88" s="45"/>
      <c r="AA88" s="46"/>
    </row>
    <row r="89" spans="1:22" s="2" customFormat="1" ht="12.75">
      <c r="A89" s="33" t="s">
        <v>54</v>
      </c>
      <c r="B89" s="10" t="s">
        <v>121</v>
      </c>
      <c r="C89" s="4">
        <f>((VLOOKUP($A89,'Emissions data'!$A$39:$AB$71,C$60-1979,0))/((VLOOKUP($A89,'New Cronos Data - output2'!$A$13:$S$50,C$97-1988,0)+(VLOOKUP($A89,'New Cronos Data - output2'!$A$62:$S$99,C$97-1988,0)))))/1000</f>
        <v>0.015630964858993904</v>
      </c>
      <c r="D89" s="4">
        <f>((VLOOKUP($A89,'Emissions data'!$A$39:$AB$71,D$60-1979,0))/((VLOOKUP($A89,'New Cronos Data - output2'!$A$13:$S$50,D$97-1988,0)+(VLOOKUP($A89,'New Cronos Data - output2'!$A$62:$S$99,D$97-1988,0)))))/1000</f>
        <v>0.014163131435059038</v>
      </c>
      <c r="E89" s="4">
        <f>((VLOOKUP($A89,'Emissions data'!$A$39:$AB$71,E$60-1979,0))/((VLOOKUP($A89,'New Cronos Data - output2'!$A$13:$S$50,E$97-1988,0)+(VLOOKUP($A89,'New Cronos Data - output2'!$A$62:$S$99,E$97-1988,0)))))/1000</f>
        <v>0.012906876267900802</v>
      </c>
      <c r="F89" s="4">
        <f>((VLOOKUP($A89,'Emissions data'!$A$39:$AB$71,F$60-1979,0))/((VLOOKUP($A89,'New Cronos Data - output2'!$A$13:$S$50,F$97-1988,0)+(VLOOKUP($A89,'New Cronos Data - output2'!$A$62:$S$99,F$97-1988,0)))))/1000</f>
        <v>0.012356954791224346</v>
      </c>
      <c r="G89" s="4">
        <f>((VLOOKUP($A89,'Emissions data'!$A$39:$AB$71,G$60-1979,0))/((VLOOKUP($A89,'New Cronos Data - output2'!$A$13:$S$50,G$97-1988,0)+(VLOOKUP($A89,'New Cronos Data - output2'!$A$62:$S$99,G$97-1988,0)))))/1000</f>
        <v>0.009789885913082302</v>
      </c>
      <c r="H89" s="4">
        <f>((VLOOKUP($A89,'Emissions data'!$A$39:$AB$71,H$60-1979,0))/((VLOOKUP($A89,'New Cronos Data - output2'!$A$13:$S$50,H$97-1988,0)+(VLOOKUP($A89,'New Cronos Data - output2'!$A$62:$S$99,H$97-1988,0)))))/1000</f>
        <v>0.00841606142233738</v>
      </c>
      <c r="I89" s="4">
        <f>((VLOOKUP($A89,'Emissions data'!$A$39:$AB$71,I$60-1979,0))/((VLOOKUP($A89,'New Cronos Data - output2'!$A$13:$S$50,I$97-1988,0)+(VLOOKUP($A89,'New Cronos Data - output2'!$A$62:$S$99,I$97-1988,0)))))/1000</f>
        <v>0.006901414043777361</v>
      </c>
      <c r="J89" s="4">
        <f>((VLOOKUP($A89,'Emissions data'!$A$39:$AB$71,J$60-1979,0))/((VLOOKUP($A89,'New Cronos Data - output2'!$A$13:$S$50,J$97-1988,0)+(VLOOKUP($A89,'New Cronos Data - output2'!$A$62:$S$99,J$97-1988,0)))))/1000</f>
        <v>0.00586785283508264</v>
      </c>
      <c r="K89" s="4">
        <f>((VLOOKUP($A89,'Emissions data'!$A$39:$AB$71,K$60-1979,0))/((VLOOKUP($A89,'New Cronos Data - output2'!$A$13:$S$50,K$97-1988,0)+(VLOOKUP($A89,'New Cronos Data - output2'!$A$62:$S$99,K$97-1988,0)))))/1000</f>
        <v>0.004812030976111555</v>
      </c>
      <c r="L89" s="4">
        <f>((VLOOKUP($A89,'Emissions data'!$A$39:$AB$71,L$60-1979,0))/((VLOOKUP($A89,'New Cronos Data - output2'!$A$13:$S$50,L$97-1988,0)+(VLOOKUP($A89,'New Cronos Data - output2'!$A$62:$S$99,L$97-1988,0)))))/1000</f>
        <v>0.006180926662017666</v>
      </c>
      <c r="M89" s="4">
        <f>((VLOOKUP($A89,'Emissions data'!$A$39:$AB$71,M$60-1979,0))/((VLOOKUP($A89,'New Cronos Data - output2'!$A$13:$S$50,M$97-1988,0)+(VLOOKUP($A89,'New Cronos Data - output2'!$A$62:$S$99,M$97-1988,0)))))/1000</f>
        <v>0.005862004983134697</v>
      </c>
      <c r="N89" s="4">
        <f>((VLOOKUP($A89,'Emissions data'!$A$39:$AB$71,N$60-1979,0))/((VLOOKUP($A89,'New Cronos Data - output2'!$A$13:$S$50,N$97-1988,0)+(VLOOKUP($A89,'New Cronos Data - output2'!$A$62:$S$99,N$97-1988,0)))))/1000</f>
        <v>0.005213827904535123</v>
      </c>
      <c r="O89" s="4">
        <f>((VLOOKUP($A89,'Emissions data'!$A$39:$AB$71,O$60-1979,0))/((VLOOKUP($A89,'New Cronos Data - output2'!$A$13:$S$50,O$97-1988,0)+(VLOOKUP($A89,'New Cronos Data - output2'!$A$62:$S$99,O$97-1988,0)))))/1000</f>
        <v>0.005247900075547989</v>
      </c>
      <c r="P89" s="4">
        <f>((VLOOKUP($A89,'Emissions data'!$A$39:$AB$71,P$60-1979,0))/((VLOOKUP($A89,'New Cronos Data - output2'!$A$13:$S$50,P$97-1988,0)+(VLOOKUP($A89,'New Cronos Data - output2'!$A$62:$S$99,P$97-1988,0)))))/1000</f>
        <v>0.005329316982841308</v>
      </c>
      <c r="Q89" s="4">
        <f>((VLOOKUP($A89,'Emissions data'!$A$39:$AB$71,Q$60-1979,0))/((VLOOKUP($A89,'New Cronos Data - output2'!$A$13:$S$50,Q$97-1988,0)+(VLOOKUP($A89,'New Cronos Data - output2'!$A$62:$S$99,Q$97-1988,0)))))/1000</f>
        <v>0.00442034396653642</v>
      </c>
      <c r="R89" s="4">
        <f>((VLOOKUP($A89,'Emissions data'!$A$39:$AB$71,R$60-1979,0))/((VLOOKUP($A89,'New Cronos Data - output2'!$A$13:$S$50,R$97-1988,0)+(VLOOKUP($A89,'New Cronos Data - output2'!$A$62:$S$99,R$97-1988,0)))))/1000</f>
        <v>0.004176043183800019</v>
      </c>
      <c r="S89" s="4">
        <f>((VLOOKUP($A89,'Emissions data'!$A$39:$AB$71,S$60-1979,0))/((VLOOKUP($A89,'New Cronos Data - output2'!$A$13:$S$50,S$97-1988,0)+(VLOOKUP($A89,'New Cronos Data - output2'!$A$62:$S$99,S$97-1988,0)))))/1000</f>
        <v>0.004080363713355049</v>
      </c>
      <c r="T89" s="4">
        <f>((VLOOKUP($A89,'Emissions data'!$A$39:$AB$71,T$60-1979,0))/((VLOOKUP($A89,'New Cronos Data - output2'!$A$13:$S$50,T$97-1988,0)+(VLOOKUP($A89,'New Cronos Data - output2'!$A$62:$S$99,T$97-1988,0)))))/1000</f>
        <v>0.003130804800743341</v>
      </c>
      <c r="U89" s="70">
        <f t="shared" si="4"/>
        <v>-0.7997049555810429</v>
      </c>
      <c r="V89" s="6"/>
    </row>
    <row r="90" spans="1:27" s="2" customFormat="1" ht="12.75">
      <c r="A90" s="33" t="s">
        <v>47</v>
      </c>
      <c r="B90" s="11" t="s">
        <v>124</v>
      </c>
      <c r="C90" s="4">
        <f>((VLOOKUP($A90,'Emissions data'!$A$39:$AB$71,C$60-1979,0))/((VLOOKUP($A90,'New Cronos Data - output2'!$A$13:$S$50,C$97-1988,0)+(VLOOKUP($A90,'New Cronos Data - output2'!$A$62:$S$99,C$97-1988,0)))))/1000</f>
        <v>0.029518890413927617</v>
      </c>
      <c r="D90" s="4">
        <f>((VLOOKUP($A90,'Emissions data'!$A$39:$AB$71,D$60-1979,0))/((VLOOKUP($A90,'New Cronos Data - output2'!$A$13:$S$50,D$97-1988,0)+(VLOOKUP($A90,'New Cronos Data - output2'!$A$62:$S$99,D$97-1988,0)))))/1000</f>
        <v>0.0294543530834341</v>
      </c>
      <c r="E90" s="4">
        <f>((VLOOKUP($A90,'Emissions data'!$A$39:$AB$71,E$60-1979,0))/((VLOOKUP($A90,'New Cronos Data - output2'!$A$13:$S$50,E$97-1988,0)+(VLOOKUP($A90,'New Cronos Data - output2'!$A$62:$S$99,E$97-1988,0)))))/1000</f>
        <v>0.02703858208955224</v>
      </c>
      <c r="F90" s="4">
        <f>((VLOOKUP($A90,'Emissions data'!$A$39:$AB$71,F$60-1979,0))/((VLOOKUP($A90,'New Cronos Data - output2'!$A$13:$S$50,F$97-1988,0)+(VLOOKUP($A90,'New Cronos Data - output2'!$A$62:$S$99,F$97-1988,0)))))/1000</f>
        <v>0.025228840367255614</v>
      </c>
      <c r="G90" s="4">
        <f>((VLOOKUP($A90,'Emissions data'!$A$39:$AB$71,G$60-1979,0))/((VLOOKUP($A90,'New Cronos Data - output2'!$A$13:$S$50,G$97-1988,0)+(VLOOKUP($A90,'New Cronos Data - output2'!$A$62:$S$99,G$97-1988,0)))))/1000</f>
        <v>0.022726430848641264</v>
      </c>
      <c r="H90" s="4">
        <f>((VLOOKUP($A90,'Emissions data'!$A$39:$AB$71,H$60-1979,0))/((VLOOKUP($A90,'New Cronos Data - output2'!$A$13:$S$50,H$97-1988,0)+(VLOOKUP($A90,'New Cronos Data - output2'!$A$62:$S$99,H$97-1988,0)))))/1000</f>
        <v>0.020957454265087265</v>
      </c>
      <c r="I90" s="4">
        <f>((VLOOKUP($A90,'Emissions data'!$A$39:$AB$71,I$60-1979,0))/((VLOOKUP($A90,'New Cronos Data - output2'!$A$13:$S$50,I$97-1988,0)+(VLOOKUP($A90,'New Cronos Data - output2'!$A$62:$S$99,I$97-1988,0)))))/1000</f>
        <v>0.020418506987184126</v>
      </c>
      <c r="J90" s="4">
        <f>((VLOOKUP($A90,'Emissions data'!$A$39:$AB$71,J$60-1979,0))/((VLOOKUP($A90,'New Cronos Data - output2'!$A$13:$S$50,J$97-1988,0)+(VLOOKUP($A90,'New Cronos Data - output2'!$A$62:$S$99,J$97-1988,0)))))/1000</f>
        <v>0.017764266354113253</v>
      </c>
      <c r="K90" s="4">
        <f>((VLOOKUP($A90,'Emissions data'!$A$39:$AB$71,K$60-1979,0))/((VLOOKUP($A90,'New Cronos Data - output2'!$A$13:$S$50,K$97-1988,0)+(VLOOKUP($A90,'New Cronos Data - output2'!$A$62:$S$99,K$97-1988,0)))))/1000</f>
        <v>0.012947966587455895</v>
      </c>
      <c r="L90" s="4">
        <f>((VLOOKUP($A90,'Emissions data'!$A$39:$AB$71,L$60-1979,0))/((VLOOKUP($A90,'New Cronos Data - output2'!$A$13:$S$50,L$97-1988,0)+(VLOOKUP($A90,'New Cronos Data - output2'!$A$62:$S$99,L$97-1988,0)))))/1000</f>
        <v>0.010618287470553593</v>
      </c>
      <c r="M90" s="4">
        <f>((VLOOKUP($A90,'Emissions data'!$A$39:$AB$71,M$60-1979,0))/((VLOOKUP($A90,'New Cronos Data - output2'!$A$13:$S$50,M$97-1988,0)+(VLOOKUP($A90,'New Cronos Data - output2'!$A$62:$S$99,M$97-1988,0)))))/1000</f>
        <v>0.008026431099560671</v>
      </c>
      <c r="N90" s="4">
        <f>((VLOOKUP($A90,'Emissions data'!$A$39:$AB$71,N$60-1979,0))/((VLOOKUP($A90,'New Cronos Data - output2'!$A$13:$S$50,N$97-1988,0)+(VLOOKUP($A90,'New Cronos Data - output2'!$A$62:$S$99,N$97-1988,0)))))/1000</f>
        <v>0.006385688918904878</v>
      </c>
      <c r="O90" s="4">
        <f>((VLOOKUP($A90,'Emissions data'!$A$39:$AB$71,O$60-1979,0))/((VLOOKUP($A90,'New Cronos Data - output2'!$A$13:$S$50,O$97-1988,0)+(VLOOKUP($A90,'New Cronos Data - output2'!$A$62:$S$99,O$97-1988,0)))))/1000</f>
        <v>0.0059939737504317355</v>
      </c>
      <c r="P90" s="4">
        <f>((VLOOKUP($A90,'Emissions data'!$A$39:$AB$71,P$60-1979,0))/((VLOOKUP($A90,'New Cronos Data - output2'!$A$13:$S$50,P$97-1988,0)+(VLOOKUP($A90,'New Cronos Data - output2'!$A$62:$S$99,P$97-1988,0)))))/1000</f>
        <v>0.006221944303797468</v>
      </c>
      <c r="Q90" s="4">
        <f>((VLOOKUP($A90,'Emissions data'!$A$39:$AB$71,Q$60-1979,0))/((VLOOKUP($A90,'New Cronos Data - output2'!$A$13:$S$50,Q$97-1988,0)+(VLOOKUP($A90,'New Cronos Data - output2'!$A$62:$S$99,Q$97-1988,0)))))/1000</f>
        <v>0.005114093712602412</v>
      </c>
      <c r="R90" s="4">
        <f>((VLOOKUP($A90,'Emissions data'!$A$39:$AB$71,R$60-1979,0))/((VLOOKUP($A90,'New Cronos Data - output2'!$A$13:$S$50,R$97-1988,0)+(VLOOKUP($A90,'New Cronos Data - output2'!$A$62:$S$99,R$97-1988,0)))))/1000</f>
        <v>0.0037506841397849464</v>
      </c>
      <c r="S90" s="4">
        <f>((VLOOKUP($A90,'Emissions data'!$A$39:$AB$71,S$60-1979,0))/((VLOOKUP($A90,'New Cronos Data - output2'!$A$13:$S$50,S$97-1988,0)+(VLOOKUP($A90,'New Cronos Data - output2'!$A$62:$S$99,S$97-1988,0)))))/1000</f>
        <v>0.0033343487187779248</v>
      </c>
      <c r="T90" s="4">
        <f>((VLOOKUP($A90,'Emissions data'!$A$39:$AB$71,T$60-1979,0))/((VLOOKUP($A90,'New Cronos Data - output2'!$A$13:$S$50,T$97-1988,0)+(VLOOKUP($A90,'New Cronos Data - output2'!$A$62:$S$99,T$97-1988,0)))))/1000</f>
        <v>0.002864167580556842</v>
      </c>
      <c r="U90" s="70">
        <f t="shared" si="4"/>
        <v>-0.9029717059010637</v>
      </c>
      <c r="V90" s="6"/>
      <c r="X90" s="45"/>
      <c r="Y90" s="45"/>
      <c r="Z90" s="45"/>
      <c r="AA90" s="46"/>
    </row>
    <row r="91" spans="1:21" s="2" customFormat="1" ht="12.75">
      <c r="A91" s="33" t="s">
        <v>60</v>
      </c>
      <c r="B91" s="11" t="s">
        <v>123</v>
      </c>
      <c r="C91" s="4">
        <f>((VLOOKUP($A91,'Emissions data'!$A$39:$AB$71,C$60-1979,0))/((VLOOKUP($A91,'New Cronos Data - output2'!$A$13:$S$50,C$97-1988,0)+(VLOOKUP($A91,'New Cronos Data - output2'!$A$62:$S$99,C$97-1988,0)))))/1000</f>
        <v>0.09559720597790773</v>
      </c>
      <c r="D91" s="4">
        <f>((VLOOKUP($A91,'Emissions data'!$A$39:$AB$71,D$60-1979,0))/((VLOOKUP($A91,'New Cronos Data - output2'!$A$13:$S$50,D$97-1988,0)+(VLOOKUP($A91,'New Cronos Data - output2'!$A$62:$S$99,D$97-1988,0)))))/1000</f>
        <v>0.08870213454075032</v>
      </c>
      <c r="E91" s="4">
        <f>((VLOOKUP($A91,'Emissions data'!$A$39:$AB$71,E$60-1979,0))/((VLOOKUP($A91,'New Cronos Data - output2'!$A$13:$S$50,E$97-1988,0)+(VLOOKUP($A91,'New Cronos Data - output2'!$A$62:$S$99,E$97-1988,0)))))/1000</f>
        <v>0.07290940315315315</v>
      </c>
      <c r="F91" s="4">
        <f>((VLOOKUP($A91,'Emissions data'!$A$39:$AB$71,F$60-1979,0))/((VLOOKUP($A91,'New Cronos Data - output2'!$A$13:$S$50,F$97-1988,0)+(VLOOKUP($A91,'New Cronos Data - output2'!$A$62:$S$99,F$97-1988,0)))))/1000</f>
        <v>0.07961200510855683</v>
      </c>
      <c r="G91" s="4">
        <f>((VLOOKUP($A91,'Emissions data'!$A$39:$AB$71,G$60-1979,0))/((VLOOKUP($A91,'New Cronos Data - output2'!$A$13:$S$50,G$97-1988,0)+(VLOOKUP($A91,'New Cronos Data - output2'!$A$62:$S$99,G$97-1988,0)))))/1000</f>
        <v>0.0761556979096426</v>
      </c>
      <c r="H91" s="4">
        <f>((VLOOKUP($A91,'Emissions data'!$A$39:$AB$71,H$60-1979,0))/((VLOOKUP($A91,'New Cronos Data - output2'!$A$13:$S$50,H$97-1988,0)+(VLOOKUP($A91,'New Cronos Data - output2'!$A$62:$S$99,H$97-1988,0)))))/1000</f>
        <v>0.06818510028653296</v>
      </c>
      <c r="I91" s="4">
        <f>((VLOOKUP($A91,'Emissions data'!$A$39:$AB$71,I$60-1979,0))/((VLOOKUP($A91,'New Cronos Data - output2'!$A$13:$S$50,I$97-1988,0)+(VLOOKUP($A91,'New Cronos Data - output2'!$A$62:$S$99,I$97-1988,0)))))/1000</f>
        <v>0.043696420824295014</v>
      </c>
      <c r="J91" s="4">
        <f>((VLOOKUP($A91,'Emissions data'!$A$39:$AB$71,J$60-1979,0))/((VLOOKUP($A91,'New Cronos Data - output2'!$A$13:$S$50,J$97-1988,0)+(VLOOKUP($A91,'New Cronos Data - output2'!$A$62:$S$99,J$97-1988,0)))))/1000</f>
        <v>0.043280896913220734</v>
      </c>
      <c r="K91" s="4">
        <f>((VLOOKUP($A91,'Emissions data'!$A$39:$AB$71,K$60-1979,0))/((VLOOKUP($A91,'New Cronos Data - output2'!$A$13:$S$50,K$97-1988,0)+(VLOOKUP($A91,'New Cronos Data - output2'!$A$62:$S$99,K$97-1988,0)))))/1000</f>
        <v>0.043398054474708174</v>
      </c>
      <c r="L91" s="4">
        <f>((VLOOKUP($A91,'Emissions data'!$A$39:$AB$71,L$60-1979,0))/((VLOOKUP($A91,'New Cronos Data - output2'!$A$13:$S$50,L$97-1988,0)+(VLOOKUP($A91,'New Cronos Data - output2'!$A$62:$S$99,L$97-1988,0)))))/1000</f>
        <v>0.04134452807646356</v>
      </c>
      <c r="M91" s="4">
        <f>((VLOOKUP($A91,'Emissions data'!$A$39:$AB$71,M$60-1979,0))/((VLOOKUP($A91,'New Cronos Data - output2'!$A$13:$S$50,M$97-1988,0)+(VLOOKUP($A91,'New Cronos Data - output2'!$A$62:$S$99,M$97-1988,0)))))/1000</f>
        <v>0.019752868217054263</v>
      </c>
      <c r="N91" s="4">
        <f>((VLOOKUP($A91,'Emissions data'!$A$39:$AB$71,N$60-1979,0))/((VLOOKUP($A91,'New Cronos Data - output2'!$A$13:$S$50,N$97-1988,0)+(VLOOKUP($A91,'New Cronos Data - output2'!$A$62:$S$99,N$97-1988,0)))))/1000</f>
        <v>0.012244057815845824</v>
      </c>
      <c r="O91" s="4">
        <f>((VLOOKUP($A91,'Emissions data'!$A$39:$AB$71,O$60-1979,0))/((VLOOKUP($A91,'New Cronos Data - output2'!$A$13:$S$50,O$97-1988,0)+(VLOOKUP($A91,'New Cronos Data - output2'!$A$62:$S$99,O$97-1988,0)))))/1000</f>
        <v>0.010925432288586634</v>
      </c>
      <c r="P91" s="4">
        <f>((VLOOKUP($A91,'Emissions data'!$A$39:$AB$71,P$60-1979,0))/((VLOOKUP($A91,'New Cronos Data - output2'!$A$13:$S$50,P$97-1988,0)+(VLOOKUP($A91,'New Cronos Data - output2'!$A$62:$S$99,P$97-1988,0)))))/1000</f>
        <v>0.009468358707557505</v>
      </c>
      <c r="Q91" s="4">
        <f>((VLOOKUP($A91,'Emissions data'!$A$39:$AB$71,Q$60-1979,0))/((VLOOKUP($A91,'New Cronos Data - output2'!$A$13:$S$50,Q$97-1988,0)+(VLOOKUP($A91,'New Cronos Data - output2'!$A$62:$S$99,Q$97-1988,0)))))/1000</f>
        <v>0.008765729790842282</v>
      </c>
      <c r="R91" s="4">
        <f>((VLOOKUP($A91,'Emissions data'!$A$39:$AB$71,R$60-1979,0))/((VLOOKUP($A91,'New Cronos Data - output2'!$A$13:$S$50,R$97-1988,0)+(VLOOKUP($A91,'New Cronos Data - output2'!$A$62:$S$99,R$97-1988,0)))))/1000</f>
        <v>0.008833527019174899</v>
      </c>
      <c r="S91" s="4">
        <f>((VLOOKUP($A91,'Emissions data'!$A$39:$AB$71,S$60-1979,0))/((VLOOKUP($A91,'New Cronos Data - output2'!$A$13:$S$50,S$97-1988,0)+(VLOOKUP($A91,'New Cronos Data - output2'!$A$62:$S$99,S$97-1988,0)))))/1000</f>
        <v>0.008256360078277887</v>
      </c>
      <c r="T91" s="4">
        <f>((VLOOKUP($A91,'Emissions data'!$A$39:$AB$71,T$60-1979,0))/((VLOOKUP($A91,'New Cronos Data - output2'!$A$13:$S$50,T$97-1988,0)+(VLOOKUP($A91,'New Cronos Data - output2'!$A$62:$S$99,T$97-1988,0)))))/1000</f>
        <v>0.008157703488372093</v>
      </c>
      <c r="U91" s="70">
        <f t="shared" si="4"/>
        <v>-0.914665879562868</v>
      </c>
    </row>
    <row r="92" spans="1:22" s="2" customFormat="1" ht="12.75">
      <c r="A92" s="33" t="s">
        <v>131</v>
      </c>
      <c r="B92" s="2" t="s">
        <v>131</v>
      </c>
      <c r="C92" s="4">
        <f>((VLOOKUP($A92,'Emissions data'!$A$39:$AB$71,C$60-1979,0))/((VLOOKUP($A92,'New Cronos Data - output2'!$A$13:$S$50,C$97-1988,0)+(VLOOKUP($A92,'New Cronos Data - output2'!$A$62:$S$99,C$97-1988,0)))))/1000</f>
        <v>0.023581556394499395</v>
      </c>
      <c r="D92" s="4">
        <f>((VLOOKUP($A92,'Emissions data'!$A$39:$AB$71,D$60-1979,0))/((VLOOKUP($A92,'New Cronos Data - output2'!$A$13:$S$50,D$97-1988,0)+(VLOOKUP($A92,'New Cronos Data - output2'!$A$62:$S$99,D$97-1988,0)))))/1000</f>
        <v>0.02311870410995359</v>
      </c>
      <c r="E92" s="4">
        <f>((VLOOKUP($A92,'Emissions data'!$A$39:$AB$71,E$60-1979,0))/((VLOOKUP($A92,'New Cronos Data - output2'!$A$13:$S$50,E$97-1988,0)+(VLOOKUP($A92,'New Cronos Data - output2'!$A$62:$S$99,E$97-1988,0)))))/1000</f>
        <v>0.021578548729635143</v>
      </c>
      <c r="F92" s="4">
        <f>((VLOOKUP($A92,'Emissions data'!$A$39:$AB$71,F$60-1979,0))/((VLOOKUP($A92,'New Cronos Data - output2'!$A$13:$S$50,F$97-1988,0)+(VLOOKUP($A92,'New Cronos Data - output2'!$A$62:$S$99,F$97-1988,0)))))/1000</f>
        <v>0.0206513894307713</v>
      </c>
      <c r="G92" s="4">
        <f>((VLOOKUP($A92,'Emissions data'!$A$39:$AB$71,G$60-1979,0))/((VLOOKUP($A92,'New Cronos Data - output2'!$A$13:$S$50,G$97-1988,0)+(VLOOKUP($A92,'New Cronos Data - output2'!$A$62:$S$99,G$97-1988,0)))))/1000</f>
        <v>0.018333330035179913</v>
      </c>
      <c r="H92" s="4">
        <f>((VLOOKUP($A92,'Emissions data'!$A$39:$AB$71,H$60-1979,0))/((VLOOKUP($A92,'New Cronos Data - output2'!$A$13:$S$50,H$97-1988,0)+(VLOOKUP($A92,'New Cronos Data - output2'!$A$62:$S$99,H$97-1988,0)))))/1000</f>
        <v>0.017213640315219717</v>
      </c>
      <c r="I92" s="4">
        <f>((VLOOKUP($A92,'Emissions data'!$A$39:$AB$71,I$60-1979,0))/((VLOOKUP($A92,'New Cronos Data - output2'!$A$13:$S$50,I$97-1988,0)+(VLOOKUP($A92,'New Cronos Data - output2'!$A$62:$S$99,I$97-1988,0)))))/1000</f>
        <v>0.016021484857088458</v>
      </c>
      <c r="J92" s="4">
        <f>((VLOOKUP($A92,'Emissions data'!$A$39:$AB$71,J$60-1979,0))/((VLOOKUP($A92,'New Cronos Data - output2'!$A$13:$S$50,J$97-1988,0)+(VLOOKUP($A92,'New Cronos Data - output2'!$A$62:$S$99,J$97-1988,0)))))/1000</f>
        <v>0.015374541893262811</v>
      </c>
      <c r="K92" s="4">
        <f>((VLOOKUP($A92,'Emissions data'!$A$39:$AB$71,K$60-1979,0))/((VLOOKUP($A92,'New Cronos Data - output2'!$A$13:$S$50,K$97-1988,0)+(VLOOKUP($A92,'New Cronos Data - output2'!$A$62:$S$99,K$97-1988,0)))))/1000</f>
        <v>0.01433851530550814</v>
      </c>
      <c r="L92" s="4">
        <f>((VLOOKUP($A92,'Emissions data'!$A$39:$AB$71,L$60-1979,0))/((VLOOKUP($A92,'New Cronos Data - output2'!$A$13:$S$50,L$97-1988,0)+(VLOOKUP($A92,'New Cronos Data - output2'!$A$62:$S$99,L$97-1988,0)))))/1000</f>
        <v>0.013529334794606438</v>
      </c>
      <c r="M92" s="4">
        <f>((VLOOKUP($A92,'Emissions data'!$A$39:$AB$71,M$60-1979,0))/((VLOOKUP($A92,'New Cronos Data - output2'!$A$13:$S$50,M$97-1988,0)+(VLOOKUP($A92,'New Cronos Data - output2'!$A$62:$S$99,M$97-1988,0)))))/1000</f>
        <v>0.013196489407840328</v>
      </c>
      <c r="N92" s="4">
        <f>((VLOOKUP($A92,'Emissions data'!$A$39:$AB$71,N$60-1979,0))/((VLOOKUP($A92,'New Cronos Data - output2'!$A$13:$S$50,N$97-1988,0)+(VLOOKUP($A92,'New Cronos Data - output2'!$A$62:$S$99,N$97-1988,0)))))/1000</f>
        <v>0.012714443807581124</v>
      </c>
      <c r="O92" s="4">
        <f>((VLOOKUP($A92,'Emissions data'!$A$39:$AB$71,O$60-1979,0))/((VLOOKUP($A92,'New Cronos Data - output2'!$A$13:$S$50,O$97-1988,0)+(VLOOKUP($A92,'New Cronos Data - output2'!$A$62:$S$99,O$97-1988,0)))))/1000</f>
        <v>0.012710052234803027</v>
      </c>
      <c r="P92" s="4">
        <f>((VLOOKUP($A92,'Emissions data'!$A$39:$AB$71,P$60-1979,0))/((VLOOKUP($A92,'New Cronos Data - output2'!$A$13:$S$50,P$97-1988,0)+(VLOOKUP($A92,'New Cronos Data - output2'!$A$62:$S$99,P$97-1988,0)))))/1000</f>
        <v>0.012744402271102996</v>
      </c>
      <c r="Q92" s="4">
        <f>((VLOOKUP($A92,'Emissions data'!$A$39:$AB$71,Q$60-1979,0))/((VLOOKUP($A92,'New Cronos Data - output2'!$A$13:$S$50,Q$97-1988,0)+(VLOOKUP($A92,'New Cronos Data - output2'!$A$62:$S$99,Q$97-1988,0)))))/1000</f>
        <v>0.01231869294750044</v>
      </c>
      <c r="R92" s="4">
        <f>((VLOOKUP($A92,'Emissions data'!$A$39:$AB$71,R$60-1979,0))/((VLOOKUP($A92,'New Cronos Data - output2'!$A$13:$S$50,R$97-1988,0)+(VLOOKUP($A92,'New Cronos Data - output2'!$A$62:$S$99,R$97-1988,0)))))/1000</f>
        <v>0.01171870794382136</v>
      </c>
      <c r="S92" s="4">
        <f>((VLOOKUP($A92,'Emissions data'!$A$39:$AB$71,S$60-1979,0))/((VLOOKUP($A92,'New Cronos Data - output2'!$A$13:$S$50,S$97-1988,0)+(VLOOKUP($A92,'New Cronos Data - output2'!$A$62:$S$99,S$97-1988,0)))))/1000</f>
        <v>0.011575019300173933</v>
      </c>
      <c r="T92" s="4">
        <f>((VLOOKUP($A92,'Emissions data'!$A$39:$AB$71,T$60-1979,0))/((VLOOKUP($A92,'New Cronos Data - output2'!$A$13:$S$50,T$97-1988,0)+(VLOOKUP($A92,'New Cronos Data - output2'!$A$62:$S$99,T$97-1988,0)))))/1000</f>
        <v>0.011042746347895548</v>
      </c>
      <c r="U92" s="5">
        <f>T92/C92-1</f>
        <v>-0.531721055083906</v>
      </c>
      <c r="V92" s="6"/>
    </row>
    <row r="93" spans="1:35" ht="12.75">
      <c r="A93" s="1"/>
      <c r="B93" s="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row>
    <row r="94" spans="5:13" ht="12.75">
      <c r="E94" s="9" t="s">
        <v>264</v>
      </c>
      <c r="F94" s="9"/>
      <c r="G94" s="9"/>
      <c r="H94" s="9"/>
      <c r="I94" s="9"/>
      <c r="J94" s="9"/>
      <c r="K94" s="9"/>
      <c r="L94" s="9"/>
      <c r="M94" s="9"/>
    </row>
    <row r="95" spans="1:19" ht="12.75">
      <c r="A95" s="1" t="s">
        <v>99</v>
      </c>
      <c r="B95" s="1"/>
      <c r="C95" s="2" t="s">
        <v>100</v>
      </c>
      <c r="D95" s="2"/>
      <c r="E95" s="9" t="s">
        <v>260</v>
      </c>
      <c r="F95" s="9"/>
      <c r="G95" s="9"/>
      <c r="H95" s="9"/>
      <c r="I95" s="9"/>
      <c r="J95" s="9"/>
      <c r="K95" s="9"/>
      <c r="L95" s="9"/>
      <c r="M95" s="9"/>
      <c r="N95" s="2"/>
      <c r="O95" s="2"/>
      <c r="P95" s="2"/>
      <c r="Q95" s="2"/>
      <c r="R95" s="2"/>
      <c r="S95" s="2"/>
    </row>
    <row r="96" spans="3:13" ht="12.75">
      <c r="C96">
        <f>('Emissions data'!K20/(26+25))/1000</f>
        <v>0.002211843137254902</v>
      </c>
      <c r="E96" s="9" t="s">
        <v>265</v>
      </c>
      <c r="F96" s="9"/>
      <c r="G96" s="9"/>
      <c r="H96" s="9"/>
      <c r="I96" s="9"/>
      <c r="J96" s="9"/>
      <c r="K96" s="9"/>
      <c r="L96" s="9"/>
      <c r="M96" s="9"/>
    </row>
    <row r="97" spans="3:21" s="2" customFormat="1" ht="12.75">
      <c r="C97" s="3">
        <v>1990</v>
      </c>
      <c r="D97" s="3">
        <v>1991</v>
      </c>
      <c r="E97" s="3">
        <v>1992</v>
      </c>
      <c r="F97" s="3">
        <v>1993</v>
      </c>
      <c r="G97" s="3">
        <v>1994</v>
      </c>
      <c r="H97" s="3">
        <v>1995</v>
      </c>
      <c r="I97" s="3">
        <v>1996</v>
      </c>
      <c r="J97" s="3">
        <v>1997</v>
      </c>
      <c r="K97" s="3">
        <v>1998</v>
      </c>
      <c r="L97" s="3">
        <v>1999</v>
      </c>
      <c r="M97" s="3">
        <v>2000</v>
      </c>
      <c r="N97" s="3">
        <v>2001</v>
      </c>
      <c r="O97" s="3">
        <v>2002</v>
      </c>
      <c r="P97" s="3">
        <v>2003</v>
      </c>
      <c r="Q97" s="3">
        <v>2004</v>
      </c>
      <c r="R97" s="3">
        <v>2005</v>
      </c>
      <c r="S97" s="3">
        <v>2006</v>
      </c>
      <c r="T97" s="3">
        <v>2007</v>
      </c>
      <c r="U97" s="3" t="s">
        <v>101</v>
      </c>
    </row>
    <row r="98" spans="1:21" s="2" customFormat="1" ht="12.75">
      <c r="A98" s="33" t="s">
        <v>51</v>
      </c>
      <c r="B98" s="10" t="s">
        <v>133</v>
      </c>
      <c r="C98" s="4" t="e">
        <f>((VLOOKUP($A98,'Emissions data'!$A$4:$AB$36,C$97-1979,0))/((VLOOKUP($A98,'New Cronos Data - output2'!$A$13:$S$50,C$97-1988,0)+(VLOOKUP($A98,'New Cronos Data - output2'!$A$62:$S$99,C$97-1988,0))))/1000)</f>
        <v>#DIV/0!</v>
      </c>
      <c r="D98" s="4">
        <f>((VLOOKUP($A98,'Emissions data'!$A$4:$AB$36,D$97-1979,0))/((VLOOKUP($A98,'New Cronos Data - output2'!$A$13:$S$50,D$97-1988,0)+(VLOOKUP($A98,'New Cronos Data - output2'!$A$62:$S$99,D$97-1988,0))))/1000)</f>
        <v>0.07300334933333333</v>
      </c>
      <c r="E98" s="4">
        <f>((VLOOKUP($A98,'Emissions data'!$A$4:$AB$36,E$97-1979,0))/((VLOOKUP($A98,'New Cronos Data - output2'!$A$13:$S$50,E$97-1988,0)+(VLOOKUP($A98,'New Cronos Data - output2'!$A$62:$S$99,E$97-1988,0))))/1000)</f>
        <v>0.08843964466666666</v>
      </c>
      <c r="F98" s="4">
        <f>((VLOOKUP($A98,'Emissions data'!$A$4:$AB$36,F$97-1979,0))/((VLOOKUP($A98,'New Cronos Data - output2'!$A$13:$S$50,F$97-1988,0)+(VLOOKUP($A98,'New Cronos Data - output2'!$A$62:$S$99,F$97-1988,0))))/1000)</f>
        <v>0.07147505</v>
      </c>
      <c r="G98" s="4">
        <f>((VLOOKUP($A98,'Emissions data'!$A$4:$AB$36,G$97-1979,0))/((VLOOKUP($A98,'New Cronos Data - output2'!$A$13:$S$50,G$97-1988,0)+(VLOOKUP($A98,'New Cronos Data - output2'!$A$62:$S$99,G$97-1988,0))))/1000)</f>
        <v>0.03308227933333333</v>
      </c>
      <c r="H98" s="4">
        <f>((VLOOKUP($A98,'Emissions data'!$A$4:$AB$36,H$97-1979,0))/((VLOOKUP($A98,'New Cronos Data - output2'!$A$13:$S$50,H$97-1988,0)+(VLOOKUP($A98,'New Cronos Data - output2'!$A$62:$S$99,H$97-1988,0))))/1000)</f>
        <v>0.027900894</v>
      </c>
      <c r="I98" s="4">
        <f>((VLOOKUP($A98,'Emissions data'!$A$4:$AB$36,I$97-1979,0))/((VLOOKUP($A98,'New Cronos Data - output2'!$A$13:$S$50,I$97-1988,0)+(VLOOKUP($A98,'New Cronos Data - output2'!$A$62:$S$99,I$97-1988,0))))/1000)</f>
        <v>0.015908640092500002</v>
      </c>
      <c r="J98" s="4">
        <f>((VLOOKUP($A98,'Emissions data'!$A$4:$AB$36,J$97-1979,0))/((VLOOKUP($A98,'New Cronos Data - output2'!$A$13:$S$50,J$97-1988,0)+(VLOOKUP($A98,'New Cronos Data - output2'!$A$62:$S$99,J$97-1988,0))))/1000)</f>
        <v>0.012133556497500001</v>
      </c>
      <c r="K98" s="4">
        <f>((VLOOKUP($A98,'Emissions data'!$A$4:$AB$36,K$97-1979,0))/((VLOOKUP($A98,'New Cronos Data - output2'!$A$13:$S$50,K$97-1988,0)+(VLOOKUP($A98,'New Cronos Data - output2'!$A$62:$S$99,K$97-1988,0))))/1000)</f>
        <v>0.0002432297785</v>
      </c>
      <c r="L98" s="4">
        <f>((VLOOKUP($A98,'Emissions data'!$A$4:$AB$36,L$97-1979,0))/((VLOOKUP($A98,'New Cronos Data - output2'!$A$13:$S$50,L$97-1988,0)+(VLOOKUP($A98,'New Cronos Data - output2'!$A$62:$S$99,L$97-1988,0))))/1000)</f>
        <v>0.00026059155200000003</v>
      </c>
      <c r="M98" s="4">
        <f>((VLOOKUP($A98,'Emissions data'!$A$4:$AB$36,M$97-1979,0))/((VLOOKUP($A98,'New Cronos Data - output2'!$A$13:$S$50,M$97-1988,0)+(VLOOKUP($A98,'New Cronos Data - output2'!$A$62:$S$99,M$97-1988,0))))/1000)</f>
        <v>0.000277675385</v>
      </c>
      <c r="N98" s="4">
        <f>((VLOOKUP($A98,'Emissions data'!$A$4:$AB$36,N$97-1979,0))/((VLOOKUP($A98,'New Cronos Data - output2'!$A$13:$S$50,N$97-1988,0)+(VLOOKUP($A98,'New Cronos Data - output2'!$A$62:$S$99,N$97-1988,0))))/1000)</f>
        <v>0.00042187552025000003</v>
      </c>
      <c r="O98" s="4">
        <f>((VLOOKUP($A98,'Emissions data'!$A$4:$AB$36,O$97-1979,0))/((VLOOKUP($A98,'New Cronos Data - output2'!$A$13:$S$50,O$97-1988,0)+(VLOOKUP($A98,'New Cronos Data - output2'!$A$62:$S$99,O$97-1988,0))))/1000)</f>
        <v>2.916615098E-05</v>
      </c>
      <c r="P98" s="4">
        <f>((VLOOKUP($A98,'Emissions data'!$A$4:$AB$36,P$97-1979,0))/((VLOOKUP($A98,'New Cronos Data - output2'!$A$13:$S$50,P$97-1988,0)+(VLOOKUP($A98,'New Cronos Data - output2'!$A$62:$S$99,P$97-1988,0))))/1000)</f>
        <v>3.305889586363637E-05</v>
      </c>
      <c r="Q98" s="4">
        <f>((VLOOKUP($A98,'Emissions data'!$A$4:$AB$36,Q$97-1979,0))/((VLOOKUP($A98,'New Cronos Data - output2'!$A$13:$S$50,Q$97-1988,0)+(VLOOKUP($A98,'New Cronos Data - output2'!$A$62:$S$99,Q$97-1988,0))))/1000)</f>
        <v>2.7616480220833332E-05</v>
      </c>
      <c r="R98" s="4">
        <f>((VLOOKUP($A98,'Emissions data'!$A$4:$AB$36,R$97-1979,0))/((VLOOKUP($A98,'New Cronos Data - output2'!$A$13:$S$50,R$97-1988,0)+(VLOOKUP($A98,'New Cronos Data - output2'!$A$62:$S$99,R$97-1988,0))))/1000)</f>
        <v>3.620735039148936E-05</v>
      </c>
      <c r="S98" s="4">
        <f>((VLOOKUP($A98,'Emissions data'!$A$4:$AB$36,S$97-1979,0))/((VLOOKUP($A98,'New Cronos Data - output2'!$A$13:$S$50,S$97-1988,0)+(VLOOKUP($A98,'New Cronos Data - output2'!$A$62:$S$99,S$97-1988,0))))/1000)</f>
        <v>3.421201444308943E-05</v>
      </c>
      <c r="T98" s="4">
        <f>((VLOOKUP($A98,'Emissions data'!$A$4:$AB$36,T$97-1979,0))/((VLOOKUP($A98,'New Cronos Data - output2'!$A$13:$S$50,T$97-1988,0)+(VLOOKUP($A98,'New Cronos Data - output2'!$A$62:$S$99,T$97-1988,0))))/1000)</f>
        <v>3.5848418004484304E-05</v>
      </c>
      <c r="U98" s="70" t="e">
        <f aca="true" t="shared" si="5" ref="U98:U128">T98/C98-1</f>
        <v>#DIV/0!</v>
      </c>
    </row>
    <row r="99" spans="1:21" s="2" customFormat="1" ht="12.75">
      <c r="A99" s="33" t="s">
        <v>38</v>
      </c>
      <c r="B99" s="11" t="s">
        <v>102</v>
      </c>
      <c r="C99" s="4">
        <f>((VLOOKUP($A99,'Emissions data'!$A$4:$AB$36,C$97-1979,0))/((VLOOKUP($A99,'New Cronos Data - output2'!$A$13:$S$50,C$97-1988,0)+(VLOOKUP($A99,'New Cronos Data - output2'!$A$62:$S$99,C$97-1988,0))))/1000)</f>
        <v>0.1873494332258612</v>
      </c>
      <c r="D99" s="4">
        <f>((VLOOKUP($A99,'Emissions data'!$A$4:$AB$36,D$97-1979,0))/((VLOOKUP($A99,'New Cronos Data - output2'!$A$13:$S$50,D$97-1988,0)+(VLOOKUP($A99,'New Cronos Data - output2'!$A$62:$S$99,D$97-1988,0))))/1000)</f>
        <v>0.19422952981390051</v>
      </c>
      <c r="E99" s="4">
        <f>((VLOOKUP($A99,'Emissions data'!$A$4:$AB$36,E$97-1979,0))/((VLOOKUP($A99,'New Cronos Data - output2'!$A$13:$S$50,E$97-1988,0)+(VLOOKUP($A99,'New Cronos Data - output2'!$A$62:$S$99,E$97-1988,0))))/1000)</f>
        <v>0.2314562006420546</v>
      </c>
      <c r="F99" s="4">
        <f>((VLOOKUP($A99,'Emissions data'!$A$4:$AB$36,F$97-1979,0))/((VLOOKUP($A99,'New Cronos Data - output2'!$A$13:$S$50,F$97-1988,0)+(VLOOKUP($A99,'New Cronos Data - output2'!$A$62:$S$99,F$97-1988,0))))/1000)</f>
        <v>0.24488172810120362</v>
      </c>
      <c r="G99" s="4">
        <f>((VLOOKUP($A99,'Emissions data'!$A$4:$AB$36,G$97-1979,0))/((VLOOKUP($A99,'New Cronos Data - output2'!$A$13:$S$50,G$97-1988,0)+(VLOOKUP($A99,'New Cronos Data - output2'!$A$62:$S$99,G$97-1988,0))))/1000)</f>
        <v>0.2680754820759765</v>
      </c>
      <c r="H99" s="4">
        <f>((VLOOKUP($A99,'Emissions data'!$A$4:$AB$36,H$97-1979,0))/((VLOOKUP($A99,'New Cronos Data - output2'!$A$13:$S$50,H$97-1988,0)+(VLOOKUP($A99,'New Cronos Data - output2'!$A$62:$S$99,H$97-1988,0))))/1000)</f>
        <v>0.273450350405017</v>
      </c>
      <c r="I99" s="4">
        <f>((VLOOKUP($A99,'Emissions data'!$A$4:$AB$36,I$97-1979,0))/((VLOOKUP($A99,'New Cronos Data - output2'!$A$13:$S$50,I$97-1988,0)+(VLOOKUP($A99,'New Cronos Data - output2'!$A$62:$S$99,I$97-1988,0))))/1000)</f>
        <v>0.26605166409067493</v>
      </c>
      <c r="J99" s="4">
        <f>((VLOOKUP($A99,'Emissions data'!$A$4:$AB$36,J$97-1979,0))/((VLOOKUP($A99,'New Cronos Data - output2'!$A$13:$S$50,J$97-1988,0)+(VLOOKUP($A99,'New Cronos Data - output2'!$A$62:$S$99,J$97-1988,0))))/1000)</f>
        <v>0.32524327238454287</v>
      </c>
      <c r="K99" s="4">
        <f>((VLOOKUP($A99,'Emissions data'!$A$4:$AB$36,K$97-1979,0))/((VLOOKUP($A99,'New Cronos Data - output2'!$A$13:$S$50,K$97-1988,0)+(VLOOKUP($A99,'New Cronos Data - output2'!$A$62:$S$99,K$97-1988,0))))/1000)</f>
        <v>0.3122216192994052</v>
      </c>
      <c r="L99" s="4">
        <f>((VLOOKUP($A99,'Emissions data'!$A$4:$AB$36,L$97-1979,0))/((VLOOKUP($A99,'New Cronos Data - output2'!$A$13:$S$50,L$97-1988,0)+(VLOOKUP($A99,'New Cronos Data - output2'!$A$62:$S$99,L$97-1988,0))))/1000)</f>
        <v>0.3046708967881631</v>
      </c>
      <c r="M99" s="4">
        <f>((VLOOKUP($A99,'Emissions data'!$A$4:$AB$36,M$97-1979,0))/((VLOOKUP($A99,'New Cronos Data - output2'!$A$13:$S$50,M$97-1988,0)+(VLOOKUP($A99,'New Cronos Data - output2'!$A$62:$S$99,M$97-1988,0))))/1000)</f>
        <v>0.3226602646085998</v>
      </c>
      <c r="N99" s="4">
        <f>((VLOOKUP($A99,'Emissions data'!$A$4:$AB$36,N$97-1979,0))/((VLOOKUP($A99,'New Cronos Data - output2'!$A$13:$S$50,N$97-1988,0)+(VLOOKUP($A99,'New Cronos Data - output2'!$A$62:$S$99,N$97-1988,0))))/1000)</f>
        <v>0.2946169731543624</v>
      </c>
      <c r="O99" s="4">
        <f>((VLOOKUP($A99,'Emissions data'!$A$4:$AB$36,O$97-1979,0))/((VLOOKUP($A99,'New Cronos Data - output2'!$A$13:$S$50,O$97-1988,0)+(VLOOKUP($A99,'New Cronos Data - output2'!$A$62:$S$99,O$97-1988,0))))/1000)</f>
        <v>0.2948727406860937</v>
      </c>
      <c r="P99" s="4">
        <f>((VLOOKUP($A99,'Emissions data'!$A$4:$AB$36,P$97-1979,0))/((VLOOKUP($A99,'New Cronos Data - output2'!$A$13:$S$50,P$97-1988,0)+(VLOOKUP($A99,'New Cronos Data - output2'!$A$62:$S$99,P$97-1988,0))))/1000)</f>
        <v>0.26924840121171323</v>
      </c>
      <c r="Q99" s="4">
        <f>((VLOOKUP($A99,'Emissions data'!$A$4:$AB$36,Q$97-1979,0))/((VLOOKUP($A99,'New Cronos Data - output2'!$A$13:$S$50,Q$97-1988,0)+(VLOOKUP($A99,'New Cronos Data - output2'!$A$62:$S$99,Q$97-1988,0))))/1000)</f>
        <v>0.2715849501736111</v>
      </c>
      <c r="R99" s="4">
        <f>((VLOOKUP($A99,'Emissions data'!$A$4:$AB$36,R$97-1979,0))/((VLOOKUP($A99,'New Cronos Data - output2'!$A$13:$S$50,R$97-1988,0)+(VLOOKUP($A99,'New Cronos Data - output2'!$A$62:$S$99,R$97-1988,0))))/1000)</f>
        <v>0.25923275774647886</v>
      </c>
      <c r="S99" s="4">
        <f>((VLOOKUP($A99,'Emissions data'!$A$4:$AB$36,S$97-1979,0))/((VLOOKUP($A99,'New Cronos Data - output2'!$A$13:$S$50,S$97-1988,0)+(VLOOKUP($A99,'New Cronos Data - output2'!$A$62:$S$99,S$97-1988,0))))/1000)</f>
        <v>0.24674082698196664</v>
      </c>
      <c r="T99" s="4">
        <f>((VLOOKUP($A99,'Emissions data'!$A$4:$AB$36,T$97-1979,0))/((VLOOKUP($A99,'New Cronos Data - output2'!$A$13:$S$50,T$97-1988,0)+(VLOOKUP($A99,'New Cronos Data - output2'!$A$62:$S$99,T$97-1988,0))))/1000)</f>
        <v>0.23702804767334362</v>
      </c>
      <c r="U99" s="70">
        <f t="shared" si="5"/>
        <v>0.265165544363253</v>
      </c>
    </row>
    <row r="100" spans="1:21" s="2" customFormat="1" ht="12.75">
      <c r="A100" s="33" t="s">
        <v>56</v>
      </c>
      <c r="B100" s="11" t="s">
        <v>103</v>
      </c>
      <c r="C100" s="4">
        <f>((VLOOKUP($A100,'Emissions data'!$A$4:$AB$36,C$97-1979,0))/((VLOOKUP($A100,'New Cronos Data - output2'!$A$13:$S$50,C$97-1988,0)+(VLOOKUP($A100,'New Cronos Data - output2'!$A$62:$S$99,C$97-1988,0))))/1000)</f>
        <v>0.036472134467857624</v>
      </c>
      <c r="D100" s="4">
        <f>((VLOOKUP($A100,'Emissions data'!$A$4:$AB$36,D$97-1979,0))/((VLOOKUP($A100,'New Cronos Data - output2'!$A$13:$S$50,D$97-1988,0)+(VLOOKUP($A100,'New Cronos Data - output2'!$A$62:$S$99,D$97-1988,0))))/1000)</f>
        <v>0.03620919957540911</v>
      </c>
      <c r="E100" s="4">
        <f>((VLOOKUP($A100,'Emissions data'!$A$4:$AB$36,E$97-1979,0))/((VLOOKUP($A100,'New Cronos Data - output2'!$A$13:$S$50,E$97-1988,0)+(VLOOKUP($A100,'New Cronos Data - output2'!$A$62:$S$99,E$97-1988,0))))/1000)</f>
        <v>0.03810518977891552</v>
      </c>
      <c r="F100" s="4">
        <f>((VLOOKUP($A100,'Emissions data'!$A$4:$AB$36,F$97-1979,0))/((VLOOKUP($A100,'New Cronos Data - output2'!$A$13:$S$50,F$97-1988,0)+(VLOOKUP($A100,'New Cronos Data - output2'!$A$62:$S$99,F$97-1988,0))))/1000)</f>
        <v>0.04183179205968014</v>
      </c>
      <c r="G100" s="4">
        <f>((VLOOKUP($A100,'Emissions data'!$A$4:$AB$36,G$97-1979,0))/((VLOOKUP($A100,'New Cronos Data - output2'!$A$13:$S$50,G$97-1988,0)+(VLOOKUP($A100,'New Cronos Data - output2'!$A$62:$S$99,G$97-1988,0))))/1000)</f>
        <v>0.04286559518299387</v>
      </c>
      <c r="H100" s="4">
        <f>((VLOOKUP($A100,'Emissions data'!$A$4:$AB$36,H$97-1979,0))/((VLOOKUP($A100,'New Cronos Data - output2'!$A$13:$S$50,H$97-1988,0)+(VLOOKUP($A100,'New Cronos Data - output2'!$A$62:$S$99,H$97-1988,0))))/1000)</f>
        <v>0.040979577655420964</v>
      </c>
      <c r="I100" s="4">
        <f>((VLOOKUP($A100,'Emissions data'!$A$4:$AB$36,I$97-1979,0))/((VLOOKUP($A100,'New Cronos Data - output2'!$A$13:$S$50,I$97-1988,0)+(VLOOKUP($A100,'New Cronos Data - output2'!$A$62:$S$99,I$97-1988,0))))/1000)</f>
        <v>0.038599245752003776</v>
      </c>
      <c r="J100" s="4">
        <f>((VLOOKUP($A100,'Emissions data'!$A$4:$AB$36,J$97-1979,0))/((VLOOKUP($A100,'New Cronos Data - output2'!$A$13:$S$50,J$97-1988,0)+(VLOOKUP($A100,'New Cronos Data - output2'!$A$62:$S$99,J$97-1988,0))))/1000)</f>
        <v>0.039924412484150976</v>
      </c>
      <c r="K100" s="4">
        <f>((VLOOKUP($A100,'Emissions data'!$A$4:$AB$36,K$97-1979,0))/((VLOOKUP($A100,'New Cronos Data - output2'!$A$13:$S$50,K$97-1988,0)+(VLOOKUP($A100,'New Cronos Data - output2'!$A$62:$S$99,K$97-1988,0))))/1000)</f>
        <v>0.041262537291467165</v>
      </c>
      <c r="L100" s="4">
        <f>((VLOOKUP($A100,'Emissions data'!$A$4:$AB$36,L$97-1979,0))/((VLOOKUP($A100,'New Cronos Data - output2'!$A$13:$S$50,L$97-1988,0)+(VLOOKUP($A100,'New Cronos Data - output2'!$A$62:$S$99,L$97-1988,0))))/1000)</f>
        <v>0.04238842302992648</v>
      </c>
      <c r="M100" s="4">
        <f>((VLOOKUP($A100,'Emissions data'!$A$4:$AB$36,M$97-1979,0))/((VLOOKUP($A100,'New Cronos Data - output2'!$A$13:$S$50,M$97-1988,0)+(VLOOKUP($A100,'New Cronos Data - output2'!$A$62:$S$99,M$97-1988,0))))/1000)</f>
        <v>0.04329402445267054</v>
      </c>
      <c r="N100" s="4">
        <f>((VLOOKUP($A100,'Emissions data'!$A$4:$AB$36,N$97-1979,0))/((VLOOKUP($A100,'New Cronos Data - output2'!$A$13:$S$50,N$97-1988,0)+(VLOOKUP($A100,'New Cronos Data - output2'!$A$62:$S$99,N$97-1988,0))))/1000)</f>
        <v>0.040170765376552994</v>
      </c>
      <c r="O100" s="4">
        <f>((VLOOKUP($A100,'Emissions data'!$A$4:$AB$36,O$97-1979,0))/((VLOOKUP($A100,'New Cronos Data - output2'!$A$13:$S$50,O$97-1988,0)+(VLOOKUP($A100,'New Cronos Data - output2'!$A$62:$S$99,O$97-1988,0))))/1000)</f>
        <v>0.03816454174829247</v>
      </c>
      <c r="P100" s="4">
        <f>((VLOOKUP($A100,'Emissions data'!$A$4:$AB$36,P$97-1979,0))/((VLOOKUP($A100,'New Cronos Data - output2'!$A$13:$S$50,P$97-1988,0)+(VLOOKUP($A100,'New Cronos Data - output2'!$A$62:$S$99,P$97-1988,0))))/1000)</f>
        <v>0.03499387630128598</v>
      </c>
      <c r="Q100" s="4">
        <f>((VLOOKUP($A100,'Emissions data'!$A$4:$AB$36,Q$97-1979,0))/((VLOOKUP($A100,'New Cronos Data - output2'!$A$13:$S$50,Q$97-1988,0)+(VLOOKUP($A100,'New Cronos Data - output2'!$A$62:$S$99,Q$97-1988,0))))/1000)</f>
        <v>0.033853790154253424</v>
      </c>
      <c r="R100" s="4">
        <f>((VLOOKUP($A100,'Emissions data'!$A$4:$AB$36,R$97-1979,0))/((VLOOKUP($A100,'New Cronos Data - output2'!$A$13:$S$50,R$97-1988,0)+(VLOOKUP($A100,'New Cronos Data - output2'!$A$62:$S$99,R$97-1988,0))))/1000)</f>
        <v>0.03298130983133262</v>
      </c>
      <c r="S100" s="4">
        <f>((VLOOKUP($A100,'Emissions data'!$A$4:$AB$36,S$97-1979,0))/((VLOOKUP($A100,'New Cronos Data - output2'!$A$13:$S$50,S$97-1988,0)+(VLOOKUP($A100,'New Cronos Data - output2'!$A$62:$S$99,S$97-1988,0))))/1000)</f>
        <v>0.04082813817891374</v>
      </c>
      <c r="T100" s="4">
        <f>((VLOOKUP($A100,'Emissions data'!$A$4:$AB$36,T$97-1979,0))/((VLOOKUP($A100,'New Cronos Data - output2'!$A$13:$S$50,T$97-1988,0)+(VLOOKUP($A100,'New Cronos Data - output2'!$A$62:$S$99,T$97-1988,0))))/1000)</f>
        <v>0.03877990455862174</v>
      </c>
      <c r="U100" s="70">
        <f t="shared" si="5"/>
        <v>0.06327488435857576</v>
      </c>
    </row>
    <row r="101" spans="1:21" s="2" customFormat="1" ht="12.75">
      <c r="A101" s="33" t="s">
        <v>42</v>
      </c>
      <c r="B101" s="11" t="s">
        <v>106</v>
      </c>
      <c r="C101" s="4">
        <f>((VLOOKUP($A101,'Emissions data'!$A$4:$AB$36,C$97-1979,0))/((VLOOKUP($A101,'New Cronos Data - output2'!$A$13:$S$50,C$97-1988,0)+(VLOOKUP($A101,'New Cronos Data - output2'!$A$62:$S$99,C$97-1988,0))))/1000)</f>
        <v>0.060732984293193716</v>
      </c>
      <c r="D101" s="4">
        <f>((VLOOKUP($A101,'Emissions data'!$A$4:$AB$36,D$97-1979,0))/((VLOOKUP($A101,'New Cronos Data - output2'!$A$13:$S$50,D$97-1988,0)+(VLOOKUP($A101,'New Cronos Data - output2'!$A$62:$S$99,D$97-1988,0))))/1000)</f>
        <v>0.058509826928718096</v>
      </c>
      <c r="E101" s="4">
        <f>((VLOOKUP($A101,'Emissions data'!$A$4:$AB$36,E$97-1979,0))/((VLOOKUP($A101,'New Cronos Data - output2'!$A$13:$S$50,E$97-1988,0)+(VLOOKUP($A101,'New Cronos Data - output2'!$A$62:$S$99,E$97-1988,0))))/1000)</f>
        <v>0.06438023116779594</v>
      </c>
      <c r="F101" s="4">
        <f>((VLOOKUP($A101,'Emissions data'!$A$4:$AB$36,F$97-1979,0))/((VLOOKUP($A101,'New Cronos Data - output2'!$A$13:$S$50,F$97-1988,0)+(VLOOKUP($A101,'New Cronos Data - output2'!$A$62:$S$99,F$97-1988,0))))/1000)</f>
        <v>0.06488287350338365</v>
      </c>
      <c r="G101" s="4">
        <f>((VLOOKUP($A101,'Emissions data'!$A$4:$AB$36,G$97-1979,0))/((VLOOKUP($A101,'New Cronos Data - output2'!$A$13:$S$50,G$97-1988,0)+(VLOOKUP($A101,'New Cronos Data - output2'!$A$62:$S$99,G$97-1988,0))))/1000)</f>
        <v>0.06652032520325203</v>
      </c>
      <c r="H101" s="4">
        <f>((VLOOKUP($A101,'Emissions data'!$A$4:$AB$36,H$97-1979,0))/((VLOOKUP($A101,'New Cronos Data - output2'!$A$13:$S$50,H$97-1988,0)+(VLOOKUP($A101,'New Cronos Data - output2'!$A$62:$S$99,H$97-1988,0))))/1000)</f>
        <v>0.06214137214137214</v>
      </c>
      <c r="I101" s="4">
        <f>((VLOOKUP($A101,'Emissions data'!$A$4:$AB$36,I$97-1979,0))/((VLOOKUP($A101,'New Cronos Data - output2'!$A$13:$S$50,I$97-1988,0)+(VLOOKUP($A101,'New Cronos Data - output2'!$A$62:$S$99,I$97-1988,0))))/1000)</f>
        <v>0.06486644951140065</v>
      </c>
      <c r="J101" s="4">
        <f>((VLOOKUP($A101,'Emissions data'!$A$4:$AB$36,J$97-1979,0))/((VLOOKUP($A101,'New Cronos Data - output2'!$A$13:$S$50,J$97-1988,0)+(VLOOKUP($A101,'New Cronos Data - output2'!$A$62:$S$99,J$97-1988,0))))/1000)</f>
        <v>0.06032882011605416</v>
      </c>
      <c r="K101" s="4">
        <f>((VLOOKUP($A101,'Emissions data'!$A$4:$AB$36,K$97-1979,0))/((VLOOKUP($A101,'New Cronos Data - output2'!$A$13:$S$50,K$97-1988,0)+(VLOOKUP($A101,'New Cronos Data - output2'!$A$62:$S$99,K$97-1988,0))))/1000)</f>
        <v>0.06276988636363637</v>
      </c>
      <c r="L101" s="4">
        <f>((VLOOKUP($A101,'Emissions data'!$A$4:$AB$36,L$97-1979,0))/((VLOOKUP($A101,'New Cronos Data - output2'!$A$13:$S$50,L$97-1988,0)+(VLOOKUP($A101,'New Cronos Data - output2'!$A$62:$S$99,L$97-1988,0))))/1000)</f>
        <v>0.06090712742980561</v>
      </c>
      <c r="M101" s="4">
        <f>((VLOOKUP($A101,'Emissions data'!$A$4:$AB$36,M$97-1979,0))/((VLOOKUP($A101,'New Cronos Data - output2'!$A$13:$S$50,M$97-1988,0)+(VLOOKUP($A101,'New Cronos Data - output2'!$A$62:$S$99,M$97-1988,0))))/1000)</f>
        <v>0.058643439584877693</v>
      </c>
      <c r="N101" s="4">
        <f>((VLOOKUP($A101,'Emissions data'!$A$4:$AB$36,N$97-1979,0))/((VLOOKUP($A101,'New Cronos Data - output2'!$A$13:$S$50,N$97-1988,0)+(VLOOKUP($A101,'New Cronos Data - output2'!$A$62:$S$99,N$97-1988,0))))/1000)</f>
        <v>0.05426339285714286</v>
      </c>
      <c r="O101" s="4">
        <f>((VLOOKUP($A101,'Emissions data'!$A$4:$AB$36,O$97-1979,0))/((VLOOKUP($A101,'New Cronos Data - output2'!$A$13:$S$50,O$97-1988,0)+(VLOOKUP($A101,'New Cronos Data - output2'!$A$62:$S$99,O$97-1988,0))))/1000)</f>
        <v>0.050671091445427724</v>
      </c>
      <c r="P101" s="4">
        <f>((VLOOKUP($A101,'Emissions data'!$A$4:$AB$36,P$97-1979,0))/((VLOOKUP($A101,'New Cronos Data - output2'!$A$13:$S$50,P$97-1988,0)+(VLOOKUP($A101,'New Cronos Data - output2'!$A$62:$S$99,P$97-1988,0))))/1000)</f>
        <v>0.05767282683093772</v>
      </c>
      <c r="Q101" s="4">
        <f>((VLOOKUP($A101,'Emissions data'!$A$4:$AB$36,Q$97-1979,0))/((VLOOKUP($A101,'New Cronos Data - output2'!$A$13:$S$50,Q$97-1988,0)+(VLOOKUP($A101,'New Cronos Data - output2'!$A$62:$S$99,Q$97-1988,0))))/1000)</f>
        <v>0.048090185676392574</v>
      </c>
      <c r="R101" s="4">
        <f>((VLOOKUP($A101,'Emissions data'!$A$4:$AB$36,R$97-1979,0))/((VLOOKUP($A101,'New Cronos Data - output2'!$A$13:$S$50,R$97-1988,0)+(VLOOKUP($A101,'New Cronos Data - output2'!$A$62:$S$99,R$97-1988,0))))/1000)</f>
        <v>0.040218832891246684</v>
      </c>
      <c r="S101" s="4">
        <f>((VLOOKUP($A101,'Emissions data'!$A$4:$AB$36,S$97-1979,0))/((VLOOKUP($A101,'New Cronos Data - output2'!$A$13:$S$50,S$97-1988,0)+(VLOOKUP($A101,'New Cronos Data - output2'!$A$62:$S$99,S$97-1988,0))))/1000)</f>
        <v>0.04199725463280714</v>
      </c>
      <c r="T101" s="4">
        <f>((VLOOKUP($A101,'Emissions data'!$A$4:$AB$36,T$97-1979,0))/((VLOOKUP($A101,'New Cronos Data - output2'!$A$13:$S$50,T$97-1988,0)+(VLOOKUP($A101,'New Cronos Data - output2'!$A$62:$S$99,T$97-1988,0))))/1000)</f>
        <v>0.049653495440729487</v>
      </c>
      <c r="U101" s="70">
        <f t="shared" si="5"/>
        <v>-0.18242951472591962</v>
      </c>
    </row>
    <row r="102" spans="1:21" s="2" customFormat="1" ht="12.75">
      <c r="A102" s="33" t="s">
        <v>44</v>
      </c>
      <c r="B102" s="10" t="s">
        <v>104</v>
      </c>
      <c r="C102" s="4">
        <f>((VLOOKUP($A102,'Emissions data'!$A$4:$AB$36,C$97-1979,0))/((VLOOKUP($A102,'New Cronos Data - output2'!$A$13:$S$50,C$97-1988,0)+(VLOOKUP($A102,'New Cronos Data - output2'!$A$62:$S$99,C$97-1988,0))))/1000)</f>
        <v>0.10014561328266378</v>
      </c>
      <c r="D102" s="4">
        <f>((VLOOKUP($A102,'Emissions data'!$A$4:$AB$36,D$97-1979,0))/((VLOOKUP($A102,'New Cronos Data - output2'!$A$13:$S$50,D$97-1988,0)+(VLOOKUP($A102,'New Cronos Data - output2'!$A$62:$S$99,D$97-1988,0))))/1000)</f>
        <v>0.11639816951577402</v>
      </c>
      <c r="E102" s="4">
        <f>((VLOOKUP($A102,'Emissions data'!$A$4:$AB$36,E$97-1979,0))/((VLOOKUP($A102,'New Cronos Data - output2'!$A$13:$S$50,E$97-1988,0)+(VLOOKUP($A102,'New Cronos Data - output2'!$A$62:$S$99,E$97-1988,0))))/1000)</f>
        <v>0.1158235712043671</v>
      </c>
      <c r="F102" s="4">
        <f>((VLOOKUP($A102,'Emissions data'!$A$4:$AB$36,F$97-1979,0))/((VLOOKUP($A102,'New Cronos Data - output2'!$A$13:$S$50,F$97-1988,0)+(VLOOKUP($A102,'New Cronos Data - output2'!$A$62:$S$99,F$97-1988,0))))/1000)</f>
        <v>0.11783589367930805</v>
      </c>
      <c r="G102" s="4">
        <f>((VLOOKUP($A102,'Emissions data'!$A$4:$AB$36,G$97-1979,0))/((VLOOKUP($A102,'New Cronos Data - output2'!$A$13:$S$50,G$97-1988,0)+(VLOOKUP($A102,'New Cronos Data - output2'!$A$62:$S$99,G$97-1988,0))))/1000)</f>
        <v>0.11290662529133859</v>
      </c>
      <c r="H102" s="4">
        <f>((VLOOKUP($A102,'Emissions data'!$A$4:$AB$36,H$97-1979,0))/((VLOOKUP($A102,'New Cronos Data - output2'!$A$13:$S$50,H$97-1988,0)+(VLOOKUP($A102,'New Cronos Data - output2'!$A$62:$S$99,H$97-1988,0))))/1000)</f>
        <v>0.12104806339539287</v>
      </c>
      <c r="I102" s="4">
        <f>((VLOOKUP($A102,'Emissions data'!$A$4:$AB$36,I$97-1979,0))/((VLOOKUP($A102,'New Cronos Data - output2'!$A$13:$S$50,I$97-1988,0)+(VLOOKUP($A102,'New Cronos Data - output2'!$A$62:$S$99,I$97-1988,0))))/1000)</f>
        <v>0.11308471916692765</v>
      </c>
      <c r="J102" s="4">
        <f>((VLOOKUP($A102,'Emissions data'!$A$4:$AB$36,J$97-1979,0))/((VLOOKUP($A102,'New Cronos Data - output2'!$A$13:$S$50,J$97-1988,0)+(VLOOKUP($A102,'New Cronos Data - output2'!$A$62:$S$99,J$97-1988,0))))/1000)</f>
        <v>0.10756040154451847</v>
      </c>
      <c r="K102" s="4">
        <f>((VLOOKUP($A102,'Emissions data'!$A$4:$AB$36,K$97-1979,0))/((VLOOKUP($A102,'New Cronos Data - output2'!$A$13:$S$50,K$97-1988,0)+(VLOOKUP($A102,'New Cronos Data - output2'!$A$62:$S$99,K$97-1988,0))))/1000)</f>
        <v>0.09846667597420801</v>
      </c>
      <c r="L102" s="4">
        <f>((VLOOKUP($A102,'Emissions data'!$A$4:$AB$36,L$97-1979,0))/((VLOOKUP($A102,'New Cronos Data - output2'!$A$13:$S$50,L$97-1988,0)+(VLOOKUP($A102,'New Cronos Data - output2'!$A$62:$S$99,L$97-1988,0))))/1000)</f>
        <v>0.10013251431968297</v>
      </c>
      <c r="M102" s="4">
        <f>((VLOOKUP($A102,'Emissions data'!$A$4:$AB$36,M$97-1979,0))/((VLOOKUP($A102,'New Cronos Data - output2'!$A$13:$S$50,M$97-1988,0)+(VLOOKUP($A102,'New Cronos Data - output2'!$A$62:$S$99,M$97-1988,0))))/1000)</f>
        <v>0.08123301696984203</v>
      </c>
      <c r="N102" s="4">
        <f>((VLOOKUP($A102,'Emissions data'!$A$4:$AB$36,N$97-1979,0))/((VLOOKUP($A102,'New Cronos Data - output2'!$A$13:$S$50,N$97-1988,0)+(VLOOKUP($A102,'New Cronos Data - output2'!$A$62:$S$99,N$97-1988,0))))/1000)</f>
        <v>0.08080109641013608</v>
      </c>
      <c r="O102" s="4">
        <f>((VLOOKUP($A102,'Emissions data'!$A$4:$AB$36,O$97-1979,0))/((VLOOKUP($A102,'New Cronos Data - output2'!$A$13:$S$50,O$97-1988,0)+(VLOOKUP($A102,'New Cronos Data - output2'!$A$62:$S$99,O$97-1988,0))))/1000)</f>
        <v>0.08373162009803922</v>
      </c>
      <c r="P102" s="4">
        <f>((VLOOKUP($A102,'Emissions data'!$A$4:$AB$36,P$97-1979,0))/((VLOOKUP($A102,'New Cronos Data - output2'!$A$13:$S$50,P$97-1988,0)+(VLOOKUP($A102,'New Cronos Data - output2'!$A$62:$S$99,P$97-1988,0))))/1000)</f>
        <v>0.08854537266381446</v>
      </c>
      <c r="Q102" s="4">
        <f>((VLOOKUP($A102,'Emissions data'!$A$4:$AB$36,Q$97-1979,0))/((VLOOKUP($A102,'New Cronos Data - output2'!$A$13:$S$50,Q$97-1988,0)+(VLOOKUP($A102,'New Cronos Data - output2'!$A$62:$S$99,Q$97-1988,0))))/1000)</f>
        <v>0.08398627711376716</v>
      </c>
      <c r="R102" s="4">
        <f>((VLOOKUP($A102,'Emissions data'!$A$4:$AB$36,R$97-1979,0))/((VLOOKUP($A102,'New Cronos Data - output2'!$A$13:$S$50,R$97-1988,0)+(VLOOKUP($A102,'New Cronos Data - output2'!$A$62:$S$99,R$97-1988,0))))/1000)</f>
        <v>0.08445745856353591</v>
      </c>
      <c r="S102" s="4">
        <f>((VLOOKUP($A102,'Emissions data'!$A$4:$AB$36,S$97-1979,0))/((VLOOKUP($A102,'New Cronos Data - output2'!$A$13:$S$50,S$97-1988,0)+(VLOOKUP($A102,'New Cronos Data - output2'!$A$62:$S$99,S$97-1988,0))))/1000)</f>
        <v>0.07967289719626168</v>
      </c>
      <c r="T102" s="4">
        <f>((VLOOKUP($A102,'Emissions data'!$A$4:$AB$36,T$97-1979,0))/((VLOOKUP($A102,'New Cronos Data - output2'!$A$13:$S$50,T$97-1988,0)+(VLOOKUP($A102,'New Cronos Data - output2'!$A$62:$S$99,T$97-1988,0))))/1000)</f>
        <v>0.07536359983929289</v>
      </c>
      <c r="U102" s="70">
        <f t="shared" si="5"/>
        <v>-0.2474598000955166</v>
      </c>
    </row>
    <row r="103" spans="1:21" s="2" customFormat="1" ht="12.75">
      <c r="A103" s="33" t="s">
        <v>58</v>
      </c>
      <c r="B103" s="11" t="s">
        <v>105</v>
      </c>
      <c r="C103" s="4">
        <f>((VLOOKUP($A103,'Emissions data'!$A$4:$AB$36,C$97-1979,0))/((VLOOKUP($A103,'New Cronos Data - output2'!$A$13:$S$50,C$97-1988,0)+(VLOOKUP($A103,'New Cronos Data - output2'!$A$62:$S$99,C$97-1988,0))))/1000)</f>
        <v>0.14862242185877467</v>
      </c>
      <c r="D103" s="4">
        <f>((VLOOKUP($A103,'Emissions data'!$A$4:$AB$36,D$97-1979,0))/((VLOOKUP($A103,'New Cronos Data - output2'!$A$13:$S$50,D$97-1988,0)+(VLOOKUP($A103,'New Cronos Data - output2'!$A$62:$S$99,D$97-1988,0))))/1000)</f>
        <v>0.1303690318926554</v>
      </c>
      <c r="E103" s="4">
        <f>((VLOOKUP($A103,'Emissions data'!$A$4:$AB$36,E$97-1979,0))/((VLOOKUP($A103,'New Cronos Data - output2'!$A$13:$S$50,E$97-1988,0)+(VLOOKUP($A103,'New Cronos Data - output2'!$A$62:$S$99,E$97-1988,0))))/1000)</f>
        <v>0.04316183221228616</v>
      </c>
      <c r="F103" s="4">
        <f>((VLOOKUP($A103,'Emissions data'!$A$4:$AB$36,F$97-1979,0))/((VLOOKUP($A103,'New Cronos Data - output2'!$A$13:$S$50,F$97-1988,0)+(VLOOKUP($A103,'New Cronos Data - output2'!$A$62:$S$99,F$97-1988,0))))/1000)</f>
        <v>0.04680941277396294</v>
      </c>
      <c r="G103" s="4">
        <f>((VLOOKUP($A103,'Emissions data'!$A$4:$AB$36,G$97-1979,0))/((VLOOKUP($A103,'New Cronos Data - output2'!$A$13:$S$50,G$97-1988,0)+(VLOOKUP($A103,'New Cronos Data - output2'!$A$62:$S$99,G$97-1988,0))))/1000)</f>
        <v>0.05190574665500656</v>
      </c>
      <c r="H103" s="4">
        <f>((VLOOKUP($A103,'Emissions data'!$A$4:$AB$36,H$97-1979,0))/((VLOOKUP($A103,'New Cronos Data - output2'!$A$13:$S$50,H$97-1988,0)+(VLOOKUP($A103,'New Cronos Data - output2'!$A$62:$S$99,H$97-1988,0))))/1000)</f>
        <v>0.050308178198380564</v>
      </c>
      <c r="I103" s="4">
        <f>((VLOOKUP($A103,'Emissions data'!$A$4:$AB$36,I$97-1979,0))/((VLOOKUP($A103,'New Cronos Data - output2'!$A$13:$S$50,I$97-1988,0)+(VLOOKUP($A103,'New Cronos Data - output2'!$A$62:$S$99,I$97-1988,0))))/1000)</f>
        <v>0.049974865679845715</v>
      </c>
      <c r="J103" s="4">
        <f>((VLOOKUP($A103,'Emissions data'!$A$4:$AB$36,J$97-1979,0))/((VLOOKUP($A103,'New Cronos Data - output2'!$A$13:$S$50,J$97-1988,0)+(VLOOKUP($A103,'New Cronos Data - output2'!$A$62:$S$99,J$97-1988,0))))/1000)</f>
        <v>0.04939857102058411</v>
      </c>
      <c r="K103" s="4">
        <f>((VLOOKUP($A103,'Emissions data'!$A$4:$AB$36,K$97-1979,0))/((VLOOKUP($A103,'New Cronos Data - output2'!$A$13:$S$50,K$97-1988,0)+(VLOOKUP($A103,'New Cronos Data - output2'!$A$62:$S$99,K$97-1988,0))))/1000)</f>
        <v>0.04287895881118881</v>
      </c>
      <c r="L103" s="4">
        <f>((VLOOKUP($A103,'Emissions data'!$A$4:$AB$36,L$97-1979,0))/((VLOOKUP($A103,'New Cronos Data - output2'!$A$13:$S$50,L$97-1988,0)+(VLOOKUP($A103,'New Cronos Data - output2'!$A$62:$S$99,L$97-1988,0))))/1000)</f>
        <v>0.046782488706739525</v>
      </c>
      <c r="M103" s="4">
        <f>((VLOOKUP($A103,'Emissions data'!$A$4:$AB$36,M$97-1979,0))/((VLOOKUP($A103,'New Cronos Data - output2'!$A$13:$S$50,M$97-1988,0)+(VLOOKUP($A103,'New Cronos Data - output2'!$A$62:$S$99,M$97-1988,0))))/1000)</f>
        <v>0.04633572780543308</v>
      </c>
      <c r="N103" s="4">
        <f>((VLOOKUP($A103,'Emissions data'!$A$4:$AB$36,N$97-1979,0))/((VLOOKUP($A103,'New Cronos Data - output2'!$A$13:$S$50,N$97-1988,0)+(VLOOKUP($A103,'New Cronos Data - output2'!$A$62:$S$99,N$97-1988,0))))/1000)</f>
        <v>0.052453406672203766</v>
      </c>
      <c r="O103" s="4">
        <f>((VLOOKUP($A103,'Emissions data'!$A$4:$AB$36,O$97-1979,0))/((VLOOKUP($A103,'New Cronos Data - output2'!$A$13:$S$50,O$97-1988,0)+(VLOOKUP($A103,'New Cronos Data - output2'!$A$62:$S$99,O$97-1988,0))))/1000)</f>
        <v>0.06188782290714173</v>
      </c>
      <c r="P103" s="4">
        <f>((VLOOKUP($A103,'Emissions data'!$A$4:$AB$36,P$97-1979,0))/((VLOOKUP($A103,'New Cronos Data - output2'!$A$13:$S$50,P$97-1988,0)+(VLOOKUP($A103,'New Cronos Data - output2'!$A$62:$S$99,P$97-1988,0))))/1000)</f>
        <v>0.06141078086995786</v>
      </c>
      <c r="Q103" s="4">
        <f>((VLOOKUP($A103,'Emissions data'!$A$4:$AB$36,Q$97-1979,0))/((VLOOKUP($A103,'New Cronos Data - output2'!$A$13:$S$50,Q$97-1988,0)+(VLOOKUP($A103,'New Cronos Data - output2'!$A$62:$S$99,Q$97-1988,0))))/1000)</f>
        <v>0.06305335518940038</v>
      </c>
      <c r="R103" s="4">
        <f>((VLOOKUP($A103,'Emissions data'!$A$4:$AB$36,R$97-1979,0))/((VLOOKUP($A103,'New Cronos Data - output2'!$A$13:$S$50,R$97-1988,0)+(VLOOKUP($A103,'New Cronos Data - output2'!$A$62:$S$99,R$97-1988,0))))/1000)</f>
        <v>0.09662999286733237</v>
      </c>
      <c r="S103" s="4">
        <f>((VLOOKUP($A103,'Emissions data'!$A$4:$AB$36,S$97-1979,0))/((VLOOKUP($A103,'New Cronos Data - output2'!$A$13:$S$50,S$97-1988,0)+(VLOOKUP($A103,'New Cronos Data - output2'!$A$62:$S$99,S$97-1988,0))))/1000)</f>
        <v>0.09987071860308931</v>
      </c>
      <c r="T103" s="4">
        <f>((VLOOKUP($A103,'Emissions data'!$A$4:$AB$36,T$97-1979,0))/((VLOOKUP($A103,'New Cronos Data - output2'!$A$13:$S$50,T$97-1988,0)+(VLOOKUP($A103,'New Cronos Data - output2'!$A$62:$S$99,T$97-1988,0))))/1000)</f>
        <v>0.08314865789947758</v>
      </c>
      <c r="U103" s="70">
        <f t="shared" si="5"/>
        <v>-0.44053759278335647</v>
      </c>
    </row>
    <row r="104" spans="1:21" s="2" customFormat="1" ht="12.75">
      <c r="A104" s="33" t="s">
        <v>48</v>
      </c>
      <c r="B104" s="11" t="s">
        <v>107</v>
      </c>
      <c r="C104" s="4">
        <f>((VLOOKUP($A104,'Emissions data'!$A$4:$AB$36,C$97-1979,0))/((VLOOKUP($A104,'New Cronos Data - output2'!$A$13:$S$50,C$97-1988,0)+(VLOOKUP($A104,'New Cronos Data - output2'!$A$62:$S$99,C$97-1988,0))))/1000)</f>
        <v>0.12714870588235294</v>
      </c>
      <c r="D104" s="4">
        <f>((VLOOKUP($A104,'Emissions data'!$A$4:$AB$36,D$97-1979,0))/((VLOOKUP($A104,'New Cronos Data - output2'!$A$13:$S$50,D$97-1988,0)+(VLOOKUP($A104,'New Cronos Data - output2'!$A$62:$S$99,D$97-1988,0))))/1000)</f>
        <v>0.12524357541899442</v>
      </c>
      <c r="E104" s="4">
        <f>((VLOOKUP($A104,'Emissions data'!$A$4:$AB$36,E$97-1979,0))/((VLOOKUP($A104,'New Cronos Data - output2'!$A$13:$S$50,E$97-1988,0)+(VLOOKUP($A104,'New Cronos Data - output2'!$A$62:$S$99,E$97-1988,0))))/1000)</f>
        <v>0.12487069565217392</v>
      </c>
      <c r="F104" s="4">
        <f>((VLOOKUP($A104,'Emissions data'!$A$4:$AB$36,F$97-1979,0))/((VLOOKUP($A104,'New Cronos Data - output2'!$A$13:$S$50,F$97-1988,0)+(VLOOKUP($A104,'New Cronos Data - output2'!$A$62:$S$99,F$97-1988,0))))/1000)</f>
        <v>0.12527423423423426</v>
      </c>
      <c r="G104" s="4">
        <f>((VLOOKUP($A104,'Emissions data'!$A$4:$AB$36,G$97-1979,0))/((VLOOKUP($A104,'New Cronos Data - output2'!$A$13:$S$50,G$97-1988,0)+(VLOOKUP($A104,'New Cronos Data - output2'!$A$62:$S$99,G$97-1988,0))))/1000)</f>
        <v>0.12583283116883115</v>
      </c>
      <c r="H104" s="4">
        <f>((VLOOKUP($A104,'Emissions data'!$A$4:$AB$36,H$97-1979,0))/((VLOOKUP($A104,'New Cronos Data - output2'!$A$13:$S$50,H$97-1988,0)+(VLOOKUP($A104,'New Cronos Data - output2'!$A$62:$S$99,H$97-1988,0))))/1000)</f>
        <v>0.12440242253521128</v>
      </c>
      <c r="I104" s="4">
        <f>((VLOOKUP($A104,'Emissions data'!$A$4:$AB$36,I$97-1979,0))/((VLOOKUP($A104,'New Cronos Data - output2'!$A$13:$S$50,I$97-1988,0)+(VLOOKUP($A104,'New Cronos Data - output2'!$A$62:$S$99,I$97-1988,0))))/1000)</f>
        <v>0.12616639461883408</v>
      </c>
      <c r="J104" s="4">
        <f>((VLOOKUP($A104,'Emissions data'!$A$4:$AB$36,J$97-1979,0))/((VLOOKUP($A104,'New Cronos Data - output2'!$A$13:$S$50,J$97-1988,0)+(VLOOKUP($A104,'New Cronos Data - output2'!$A$62:$S$99,J$97-1988,0))))/1000)</f>
        <v>0.12768025751072962</v>
      </c>
      <c r="K104" s="4">
        <f>((VLOOKUP($A104,'Emissions data'!$A$4:$AB$36,K$97-1979,0))/((VLOOKUP($A104,'New Cronos Data - output2'!$A$13:$S$50,K$97-1988,0)+(VLOOKUP($A104,'New Cronos Data - output2'!$A$62:$S$99,K$97-1988,0))))/1000)</f>
        <v>0.10432171653543307</v>
      </c>
      <c r="L104" s="4">
        <f>((VLOOKUP($A104,'Emissions data'!$A$4:$AB$36,L$97-1979,0))/((VLOOKUP($A104,'New Cronos Data - output2'!$A$13:$S$50,L$97-1988,0)+(VLOOKUP($A104,'New Cronos Data - output2'!$A$62:$S$99,L$97-1988,0))))/1000)</f>
        <v>0.12714222222222224</v>
      </c>
      <c r="M104" s="4">
        <f>((VLOOKUP($A104,'Emissions data'!$A$4:$AB$36,M$97-1979,0))/((VLOOKUP($A104,'New Cronos Data - output2'!$A$13:$S$50,M$97-1988,0)+(VLOOKUP($A104,'New Cronos Data - output2'!$A$62:$S$99,M$97-1988,0))))/1000)</f>
        <v>0.1130928551724138</v>
      </c>
      <c r="N104" s="4">
        <f>((VLOOKUP($A104,'Emissions data'!$A$4:$AB$36,N$97-1979,0))/((VLOOKUP($A104,'New Cronos Data - output2'!$A$13:$S$50,N$97-1988,0)+(VLOOKUP($A104,'New Cronos Data - output2'!$A$62:$S$99,N$97-1988,0))))/1000)</f>
        <v>0.09779584262295081</v>
      </c>
      <c r="O104" s="4">
        <f>((VLOOKUP($A104,'Emissions data'!$A$4:$AB$36,O$97-1979,0))/((VLOOKUP($A104,'New Cronos Data - output2'!$A$13:$S$50,O$97-1988,0)+(VLOOKUP($A104,'New Cronos Data - output2'!$A$62:$S$99,O$97-1988,0))))/1000)</f>
        <v>0.08303919384615385</v>
      </c>
      <c r="P104" s="4">
        <f>((VLOOKUP($A104,'Emissions data'!$A$4:$AB$36,P$97-1979,0))/((VLOOKUP($A104,'New Cronos Data - output2'!$A$13:$S$50,P$97-1988,0)+(VLOOKUP($A104,'New Cronos Data - output2'!$A$62:$S$99,P$97-1988,0))))/1000)</f>
        <v>0.09453813793103447</v>
      </c>
      <c r="Q104" s="4">
        <f>((VLOOKUP($A104,'Emissions data'!$A$4:$AB$36,Q$97-1979,0))/((VLOOKUP($A104,'New Cronos Data - output2'!$A$13:$S$50,Q$97-1988,0)+(VLOOKUP($A104,'New Cronos Data - output2'!$A$62:$S$99,Q$97-1988,0))))/1000)</f>
        <v>0.0874639381615599</v>
      </c>
      <c r="R104" s="4">
        <f>((VLOOKUP($A104,'Emissions data'!$A$4:$AB$36,R$97-1979,0))/((VLOOKUP($A104,'New Cronos Data - output2'!$A$13:$S$50,R$97-1988,0)+(VLOOKUP($A104,'New Cronos Data - output2'!$A$62:$S$99,R$97-1988,0))))/1000)</f>
        <v>0.09110414438502673</v>
      </c>
      <c r="S104" s="4">
        <f>((VLOOKUP($A104,'Emissions data'!$A$4:$AB$36,S$97-1979,0))/((VLOOKUP($A104,'New Cronos Data - output2'!$A$13:$S$50,S$97-1988,0)+(VLOOKUP($A104,'New Cronos Data - output2'!$A$62:$S$99,S$97-1988,0))))/1000)</f>
        <v>0.06931780957178842</v>
      </c>
      <c r="T104" s="4">
        <f>((VLOOKUP($A104,'Emissions data'!$A$4:$AB$36,T$97-1979,0))/((VLOOKUP($A104,'New Cronos Data - output2'!$A$13:$S$50,T$97-1988,0)+(VLOOKUP($A104,'New Cronos Data - output2'!$A$62:$S$99,T$97-1988,0))))/1000)</f>
        <v>0.0618679604368932</v>
      </c>
      <c r="U104" s="70">
        <f t="shared" si="5"/>
        <v>-0.5134204472821151</v>
      </c>
    </row>
    <row r="105" spans="1:21" s="2" customFormat="1" ht="12.75">
      <c r="A105" s="33" t="s">
        <v>53</v>
      </c>
      <c r="B105" s="11" t="s">
        <v>109</v>
      </c>
      <c r="C105" s="4">
        <f>((VLOOKUP($A105,'Emissions data'!$A$4:$AB$36,C$97-1979,0))/((VLOOKUP($A105,'New Cronos Data - output2'!$A$13:$S$50,C$97-1988,0)+(VLOOKUP($A105,'New Cronos Data - output2'!$A$62:$S$99,C$97-1988,0))))/1000)</f>
        <v>0.15526315789473685</v>
      </c>
      <c r="D105" s="4">
        <f>((VLOOKUP($A105,'Emissions data'!$A$4:$AB$36,D$97-1979,0))/((VLOOKUP($A105,'New Cronos Data - output2'!$A$13:$S$50,D$97-1988,0)+(VLOOKUP($A105,'New Cronos Data - output2'!$A$62:$S$99,D$97-1988,0))))/1000)</f>
        <v>0.13745901639344263</v>
      </c>
      <c r="E105" s="4">
        <f>((VLOOKUP($A105,'Emissions data'!$A$4:$AB$36,E$97-1979,0))/((VLOOKUP($A105,'New Cronos Data - output2'!$A$13:$S$50,E$97-1988,0)+(VLOOKUP($A105,'New Cronos Data - output2'!$A$62:$S$99,E$97-1988,0))))/1000)</f>
        <v>0.145703125</v>
      </c>
      <c r="F105" s="4">
        <f>((VLOOKUP($A105,'Emissions data'!$A$4:$AB$36,F$97-1979,0))/((VLOOKUP($A105,'New Cronos Data - output2'!$A$13:$S$50,F$97-1988,0)+(VLOOKUP($A105,'New Cronos Data - output2'!$A$62:$S$99,F$97-1988,0))))/1000)</f>
        <v>0.14868217054263563</v>
      </c>
      <c r="G105" s="4">
        <f>((VLOOKUP($A105,'Emissions data'!$A$4:$AB$36,G$97-1979,0))/((VLOOKUP($A105,'New Cronos Data - output2'!$A$13:$S$50,G$97-1988,0)+(VLOOKUP($A105,'New Cronos Data - output2'!$A$62:$S$99,G$97-1988,0))))/1000)</f>
        <v>0.17015037593984964</v>
      </c>
      <c r="H105" s="4">
        <f>((VLOOKUP($A105,'Emissions data'!$A$4:$AB$36,H$97-1979,0))/((VLOOKUP($A105,'New Cronos Data - output2'!$A$13:$S$50,H$97-1988,0)+(VLOOKUP($A105,'New Cronos Data - output2'!$A$62:$S$99,H$97-1988,0))))/1000)</f>
        <v>0.1975714285714286</v>
      </c>
      <c r="I105" s="4">
        <f>((VLOOKUP($A105,'Emissions data'!$A$4:$AB$36,I$97-1979,0))/((VLOOKUP($A105,'New Cronos Data - output2'!$A$13:$S$50,I$97-1988,0)+(VLOOKUP($A105,'New Cronos Data - output2'!$A$62:$S$99,I$97-1988,0))))/1000)</f>
        <v>0.20447552447552447</v>
      </c>
      <c r="J105" s="4">
        <f>((VLOOKUP($A105,'Emissions data'!$A$4:$AB$36,J$97-1979,0))/((VLOOKUP($A105,'New Cronos Data - output2'!$A$13:$S$50,J$97-1988,0)+(VLOOKUP($A105,'New Cronos Data - output2'!$A$62:$S$99,J$97-1988,0))))/1000)</f>
        <v>0.21089655172413793</v>
      </c>
      <c r="K105" s="4">
        <f>((VLOOKUP($A105,'Emissions data'!$A$4:$AB$36,K$97-1979,0))/((VLOOKUP($A105,'New Cronos Data - output2'!$A$13:$S$50,K$97-1988,0)+(VLOOKUP($A105,'New Cronos Data - output2'!$A$62:$S$99,K$97-1988,0))))/1000)</f>
        <v>0.21533783783783783</v>
      </c>
      <c r="L105" s="4">
        <f>((VLOOKUP($A105,'Emissions data'!$A$4:$AB$36,L$97-1979,0))/((VLOOKUP($A105,'New Cronos Data - output2'!$A$13:$S$50,L$97-1988,0)+(VLOOKUP($A105,'New Cronos Data - output2'!$A$62:$S$99,L$97-1988,0))))/1000)</f>
        <v>0.18675324675324675</v>
      </c>
      <c r="M105" s="4">
        <f>((VLOOKUP($A105,'Emissions data'!$A$4:$AB$36,M$97-1979,0))/((VLOOKUP($A105,'New Cronos Data - output2'!$A$13:$S$50,M$97-1988,0)+(VLOOKUP($A105,'New Cronos Data - output2'!$A$62:$S$99,M$97-1988,0))))/1000)</f>
        <v>0.13945454545454547</v>
      </c>
      <c r="N105" s="4">
        <f>((VLOOKUP($A105,'Emissions data'!$A$4:$AB$36,N$97-1979,0))/((VLOOKUP($A105,'New Cronos Data - output2'!$A$13:$S$50,N$97-1988,0)+(VLOOKUP($A105,'New Cronos Data - output2'!$A$62:$S$99,N$97-1988,0))))/1000)</f>
        <v>0.15119760479041916</v>
      </c>
      <c r="O105" s="4">
        <f>((VLOOKUP($A105,'Emissions data'!$A$4:$AB$36,O$97-1979,0))/((VLOOKUP($A105,'New Cronos Data - output2'!$A$13:$S$50,O$97-1988,0)+(VLOOKUP($A105,'New Cronos Data - output2'!$A$62:$S$99,O$97-1988,0))))/1000)</f>
        <v>0.14102272727272727</v>
      </c>
      <c r="P105" s="4">
        <f>((VLOOKUP($A105,'Emissions data'!$A$4:$AB$36,P$97-1979,0))/((VLOOKUP($A105,'New Cronos Data - output2'!$A$13:$S$50,P$97-1988,0)+(VLOOKUP($A105,'New Cronos Data - output2'!$A$62:$S$99,P$97-1988,0))))/1000)</f>
        <v>0.1409375</v>
      </c>
      <c r="Q105" s="4">
        <f>((VLOOKUP($A105,'Emissions data'!$A$4:$AB$36,Q$97-1979,0))/((VLOOKUP($A105,'New Cronos Data - output2'!$A$13:$S$50,Q$97-1988,0)+(VLOOKUP($A105,'New Cronos Data - output2'!$A$62:$S$99,Q$97-1988,0))))/1000)</f>
        <v>0.06051371727748692</v>
      </c>
      <c r="R105" s="4">
        <f>((VLOOKUP($A105,'Emissions data'!$A$4:$AB$36,R$97-1979,0))/((VLOOKUP($A105,'New Cronos Data - output2'!$A$13:$S$50,R$97-1988,0)+(VLOOKUP($A105,'New Cronos Data - output2'!$A$62:$S$99,R$97-1988,0))))/1000)</f>
        <v>0.06179274611398964</v>
      </c>
      <c r="S105" s="4">
        <f>((VLOOKUP($A105,'Emissions data'!$A$4:$AB$36,S$97-1979,0))/((VLOOKUP($A105,'New Cronos Data - output2'!$A$13:$S$50,S$97-1988,0)+(VLOOKUP($A105,'New Cronos Data - output2'!$A$62:$S$99,S$97-1988,0))))/1000)</f>
        <v>0.061269035532994925</v>
      </c>
      <c r="T105" s="4">
        <f>((VLOOKUP($A105,'Emissions data'!$A$4:$AB$36,T$97-1979,0))/((VLOOKUP($A105,'New Cronos Data - output2'!$A$13:$S$50,T$97-1988,0)+(VLOOKUP($A105,'New Cronos Data - output2'!$A$62:$S$99,T$97-1988,0))))/1000)</f>
        <v>0.06287910659898477</v>
      </c>
      <c r="U105" s="70">
        <f t="shared" si="5"/>
        <v>-0.5950159235997592</v>
      </c>
    </row>
    <row r="106" spans="1:21" s="2" customFormat="1" ht="12.75">
      <c r="A106" s="33" t="s">
        <v>57</v>
      </c>
      <c r="B106" s="11" t="s">
        <v>110</v>
      </c>
      <c r="C106" s="4">
        <f>((VLOOKUP($A106,'Emissions data'!$A$4:$AB$36,C$97-1979,0))/((VLOOKUP($A106,'New Cronos Data - output2'!$A$13:$S$50,C$97-1988,0)+(VLOOKUP($A106,'New Cronos Data - output2'!$A$62:$S$99,C$97-1988,0))))/1000)</f>
        <v>0.10025558504492939</v>
      </c>
      <c r="D106" s="4">
        <f>((VLOOKUP($A106,'Emissions data'!$A$4:$AB$36,D$97-1979,0))/((VLOOKUP($A106,'New Cronos Data - output2'!$A$13:$S$50,D$97-1988,0)+(VLOOKUP($A106,'New Cronos Data - output2'!$A$62:$S$99,D$97-1988,0))))/1000)</f>
        <v>0.09374178609946075</v>
      </c>
      <c r="E106" s="4">
        <f>((VLOOKUP($A106,'Emissions data'!$A$4:$AB$36,E$97-1979,0))/((VLOOKUP($A106,'New Cronos Data - output2'!$A$13:$S$50,E$97-1988,0)+(VLOOKUP($A106,'New Cronos Data - output2'!$A$62:$S$99,E$97-1988,0))))/1000)</f>
        <v>0.09969187430966468</v>
      </c>
      <c r="F106" s="4">
        <f>((VLOOKUP($A106,'Emissions data'!$A$4:$AB$36,F$97-1979,0))/((VLOOKUP($A106,'New Cronos Data - output2'!$A$13:$S$50,F$97-1988,0)+(VLOOKUP($A106,'New Cronos Data - output2'!$A$62:$S$99,F$97-1988,0))))/1000)</f>
        <v>0.08661617283950616</v>
      </c>
      <c r="G106" s="4">
        <f>((VLOOKUP($A106,'Emissions data'!$A$4:$AB$36,G$97-1979,0))/((VLOOKUP($A106,'New Cronos Data - output2'!$A$13:$S$50,G$97-1988,0)+(VLOOKUP($A106,'New Cronos Data - output2'!$A$62:$S$99,G$97-1988,0))))/1000)</f>
        <v>0.07755804230769231</v>
      </c>
      <c r="H106" s="4">
        <f>((VLOOKUP($A106,'Emissions data'!$A$4:$AB$36,H$97-1979,0))/((VLOOKUP($A106,'New Cronos Data - output2'!$A$13:$S$50,H$97-1988,0)+(VLOOKUP($A106,'New Cronos Data - output2'!$A$62:$S$99,H$97-1988,0))))/1000)</f>
        <v>0.08047257101525514</v>
      </c>
      <c r="I106" s="4">
        <f>((VLOOKUP($A106,'Emissions data'!$A$4:$AB$36,I$97-1979,0))/((VLOOKUP($A106,'New Cronos Data - output2'!$A$13:$S$50,I$97-1988,0)+(VLOOKUP($A106,'New Cronos Data - output2'!$A$62:$S$99,I$97-1988,0))))/1000)</f>
        <v>0.073311182</v>
      </c>
      <c r="J106" s="4">
        <f>((VLOOKUP($A106,'Emissions data'!$A$4:$AB$36,J$97-1979,0))/((VLOOKUP($A106,'New Cronos Data - output2'!$A$13:$S$50,J$97-1988,0)+(VLOOKUP($A106,'New Cronos Data - output2'!$A$62:$S$99,J$97-1988,0))))/1000)</f>
        <v>0.07347692331368696</v>
      </c>
      <c r="K106" s="4">
        <f>((VLOOKUP($A106,'Emissions data'!$A$4:$AB$36,K$97-1979,0))/((VLOOKUP($A106,'New Cronos Data - output2'!$A$13:$S$50,K$97-1988,0)+(VLOOKUP($A106,'New Cronos Data - output2'!$A$62:$S$99,K$97-1988,0))))/1000)</f>
        <v>0.07376921747673217</v>
      </c>
      <c r="L106" s="4">
        <f>((VLOOKUP($A106,'Emissions data'!$A$4:$AB$36,L$97-1979,0))/((VLOOKUP($A106,'New Cronos Data - output2'!$A$13:$S$50,L$97-1988,0)+(VLOOKUP($A106,'New Cronos Data - output2'!$A$62:$S$99,L$97-1988,0))))/1000)</f>
        <v>0.05833320781192151</v>
      </c>
      <c r="M106" s="4">
        <f>((VLOOKUP($A106,'Emissions data'!$A$4:$AB$36,M$97-1979,0))/((VLOOKUP($A106,'New Cronos Data - output2'!$A$13:$S$50,M$97-1988,0)+(VLOOKUP($A106,'New Cronos Data - output2'!$A$62:$S$99,M$97-1988,0))))/1000)</f>
        <v>0.05602784361880772</v>
      </c>
      <c r="N106" s="4">
        <f>((VLOOKUP($A106,'Emissions data'!$A$4:$AB$36,N$97-1979,0))/((VLOOKUP($A106,'New Cronos Data - output2'!$A$13:$S$50,N$97-1988,0)+(VLOOKUP($A106,'New Cronos Data - output2'!$A$62:$S$99,N$97-1988,0))))/1000)</f>
        <v>0.05659575855290673</v>
      </c>
      <c r="O106" s="4">
        <f>((VLOOKUP($A106,'Emissions data'!$A$4:$AB$36,O$97-1979,0))/((VLOOKUP($A106,'New Cronos Data - output2'!$A$13:$S$50,O$97-1988,0)+(VLOOKUP($A106,'New Cronos Data - output2'!$A$62:$S$99,O$97-1988,0))))/1000)</f>
        <v>0.04887521422018349</v>
      </c>
      <c r="P106" s="4">
        <f>((VLOOKUP($A106,'Emissions data'!$A$4:$AB$36,P$97-1979,0))/((VLOOKUP($A106,'New Cronos Data - output2'!$A$13:$S$50,P$97-1988,0)+(VLOOKUP($A106,'New Cronos Data - output2'!$A$62:$S$99,P$97-1988,0))))/1000)</f>
        <v>0.040277713640864084</v>
      </c>
      <c r="Q106" s="4">
        <f>((VLOOKUP($A106,'Emissions data'!$A$4:$AB$36,Q$97-1979,0))/((VLOOKUP($A106,'New Cronos Data - output2'!$A$13:$S$50,Q$97-1988,0)+(VLOOKUP($A106,'New Cronos Data - output2'!$A$62:$S$99,Q$97-1988,0))))/1000)</f>
        <v>0.03661133973653622</v>
      </c>
      <c r="R106" s="4">
        <f>((VLOOKUP($A106,'Emissions data'!$A$4:$AB$36,R$97-1979,0))/((VLOOKUP($A106,'New Cronos Data - output2'!$A$13:$S$50,R$97-1988,0)+(VLOOKUP($A106,'New Cronos Data - output2'!$A$62:$S$99,R$97-1988,0))))/1000)</f>
        <v>0.03474421749752393</v>
      </c>
      <c r="S106" s="4">
        <f>((VLOOKUP($A106,'Emissions data'!$A$4:$AB$36,S$97-1979,0))/((VLOOKUP($A106,'New Cronos Data - output2'!$A$13:$S$50,S$97-1988,0)+(VLOOKUP($A106,'New Cronos Data - output2'!$A$62:$S$99,S$97-1988,0))))/1000)</f>
        <v>0.03312208563008918</v>
      </c>
      <c r="T106" s="4">
        <f>((VLOOKUP($A106,'Emissions data'!$A$4:$AB$36,T$97-1979,0))/((VLOOKUP($A106,'New Cronos Data - output2'!$A$13:$S$50,T$97-1988,0)+(VLOOKUP($A106,'New Cronos Data - output2'!$A$62:$S$99,T$97-1988,0))))/1000)</f>
        <v>0.03470871827481578</v>
      </c>
      <c r="U106" s="70">
        <f t="shared" si="5"/>
        <v>-0.6537976586614989</v>
      </c>
    </row>
    <row r="107" spans="1:21" s="2" customFormat="1" ht="12.75">
      <c r="A107" s="33" t="s">
        <v>68</v>
      </c>
      <c r="B107" s="11" t="s">
        <v>108</v>
      </c>
      <c r="C107" s="4">
        <f>((VLOOKUP($A107,'Emissions data'!$A$4:$AB$36,C$97-1979,0))/((VLOOKUP($A107,'New Cronos Data - output2'!$A$13:$S$50,C$97-1988,0)+(VLOOKUP($A107,'New Cronos Data - output2'!$A$62:$S$99,C$97-1988,0))))/1000)</f>
        <v>0.008187325985074628</v>
      </c>
      <c r="D107" s="4">
        <f>((VLOOKUP($A107,'Emissions data'!$A$4:$AB$36,D$97-1979,0))/((VLOOKUP($A107,'New Cronos Data - output2'!$A$13:$S$50,D$97-1988,0)+(VLOOKUP($A107,'New Cronos Data - output2'!$A$62:$S$99,D$97-1988,0))))/1000)</f>
        <v>0.007635527337748344</v>
      </c>
      <c r="E107" s="4">
        <f>((VLOOKUP($A107,'Emissions data'!$A$4:$AB$36,E$97-1979,0))/((VLOOKUP($A107,'New Cronos Data - output2'!$A$13:$S$50,E$97-1988,0)+(VLOOKUP($A107,'New Cronos Data - output2'!$A$62:$S$99,E$97-1988,0))))/1000)</f>
        <v>0.0077092327124183</v>
      </c>
      <c r="F107" s="4">
        <f>((VLOOKUP($A107,'Emissions data'!$A$4:$AB$36,F$97-1979,0))/((VLOOKUP($A107,'New Cronos Data - output2'!$A$13:$S$50,F$97-1988,0)+(VLOOKUP($A107,'New Cronos Data - output2'!$A$62:$S$99,F$97-1988,0))))/1000)</f>
        <v>0.006598680878787879</v>
      </c>
      <c r="G107" s="4">
        <f>((VLOOKUP($A107,'Emissions data'!$A$4:$AB$36,G$97-1979,0))/((VLOOKUP($A107,'New Cronos Data - output2'!$A$13:$S$50,G$97-1988,0)+(VLOOKUP($A107,'New Cronos Data - output2'!$A$62:$S$99,G$97-1988,0))))/1000)</f>
        <v>0.007845626701219513</v>
      </c>
      <c r="H107" s="4">
        <f>((VLOOKUP($A107,'Emissions data'!$A$4:$AB$36,H$97-1979,0))/((VLOOKUP($A107,'New Cronos Data - output2'!$A$13:$S$50,H$97-1988,0)+(VLOOKUP($A107,'New Cronos Data - output2'!$A$62:$S$99,H$97-1988,0))))/1000)</f>
        <v>0.006177510104395605</v>
      </c>
      <c r="I107" s="4">
        <f>((VLOOKUP($A107,'Emissions data'!$A$4:$AB$36,I$97-1979,0))/((VLOOKUP($A107,'New Cronos Data - output2'!$A$13:$S$50,I$97-1988,0)+(VLOOKUP($A107,'New Cronos Data - output2'!$A$62:$S$99,I$97-1988,0))))/1000)</f>
        <v>0.006034874484848485</v>
      </c>
      <c r="J107" s="4">
        <f>((VLOOKUP($A107,'Emissions data'!$A$4:$AB$36,J$97-1979,0))/((VLOOKUP($A107,'New Cronos Data - output2'!$A$13:$S$50,J$97-1988,0)+(VLOOKUP($A107,'New Cronos Data - output2'!$A$62:$S$99,J$97-1988,0))))/1000)</f>
        <v>0.006140182242774567</v>
      </c>
      <c r="K107" s="4">
        <f>((VLOOKUP($A107,'Emissions data'!$A$4:$AB$36,K$97-1979,0))/((VLOOKUP($A107,'New Cronos Data - output2'!$A$13:$S$50,K$97-1988,0)+(VLOOKUP($A107,'New Cronos Data - output2'!$A$62:$S$99,K$97-1988,0))))/1000)</f>
        <v>0.005881259325842697</v>
      </c>
      <c r="L107" s="4">
        <f>((VLOOKUP($A107,'Emissions data'!$A$4:$AB$36,L$97-1979,0))/((VLOOKUP($A107,'New Cronos Data - output2'!$A$13:$S$50,L$97-1988,0)+(VLOOKUP($A107,'New Cronos Data - output2'!$A$62:$S$99,L$97-1988,0))))/1000)</f>
        <v>0.007721240025125629</v>
      </c>
      <c r="M107" s="4">
        <f>((VLOOKUP($A107,'Emissions data'!$A$4:$AB$36,M$97-1979,0))/((VLOOKUP($A107,'New Cronos Data - output2'!$A$13:$S$50,M$97-1988,0)+(VLOOKUP($A107,'New Cronos Data - output2'!$A$62:$S$99,M$97-1988,0))))/1000)</f>
        <v>0.0077951501099476446</v>
      </c>
      <c r="N107" s="4">
        <f>((VLOOKUP($A107,'Emissions data'!$A$4:$AB$36,N$97-1979,0))/((VLOOKUP($A107,'New Cronos Data - output2'!$A$13:$S$50,N$97-1988,0)+(VLOOKUP($A107,'New Cronos Data - output2'!$A$62:$S$99,N$97-1988,0))))/1000)</f>
        <v>0.006259226818181818</v>
      </c>
      <c r="O107" s="4">
        <f>((VLOOKUP($A107,'Emissions data'!$A$4:$AB$36,O$97-1979,0))/((VLOOKUP($A107,'New Cronos Data - output2'!$A$13:$S$50,O$97-1988,0)+(VLOOKUP($A107,'New Cronos Data - output2'!$A$62:$S$99,O$97-1988,0))))/1000)</f>
        <v>0.00662208829288703</v>
      </c>
      <c r="P107" s="4">
        <f>((VLOOKUP($A107,'Emissions data'!$A$4:$AB$36,P$97-1979,0))/((VLOOKUP($A107,'New Cronos Data - output2'!$A$13:$S$50,P$97-1988,0)+(VLOOKUP($A107,'New Cronos Data - output2'!$A$62:$S$99,P$97-1988,0))))/1000)</f>
        <v>0.00549224139084507</v>
      </c>
      <c r="Q107" s="4">
        <f>((VLOOKUP($A107,'Emissions data'!$A$4:$AB$36,Q$97-1979,0))/((VLOOKUP($A107,'New Cronos Data - output2'!$A$13:$S$50,Q$97-1988,0)+(VLOOKUP($A107,'New Cronos Data - output2'!$A$62:$S$99,Q$97-1988,0))))/1000)</f>
        <v>0.004639686045454546</v>
      </c>
      <c r="R107" s="4">
        <f>((VLOOKUP($A107,'Emissions data'!$A$4:$AB$36,R$97-1979,0))/((VLOOKUP($A107,'New Cronos Data - output2'!$A$13:$S$50,R$97-1988,0)+(VLOOKUP($A107,'New Cronos Data - output2'!$A$62:$S$99,R$97-1988,0))))/1000)</f>
        <v>0.004039772163934426</v>
      </c>
      <c r="S107" s="4">
        <f>((VLOOKUP($A107,'Emissions data'!$A$4:$AB$36,S$97-1979,0))/((VLOOKUP($A107,'New Cronos Data - output2'!$A$13:$S$50,S$97-1988,0)+(VLOOKUP($A107,'New Cronos Data - output2'!$A$62:$S$99,S$97-1988,0))))/1000)</f>
        <v>0.0034478560317919077</v>
      </c>
      <c r="T107" s="4">
        <f>((VLOOKUP($A107,'Emissions data'!$A$4:$AB$36,T$97-1979,0))/((VLOOKUP($A107,'New Cronos Data - output2'!$A$13:$S$50,T$97-1988,0)+(VLOOKUP($A107,'New Cronos Data - output2'!$A$62:$S$99,T$97-1988,0))))/1000)</f>
        <v>0.002755192769047619</v>
      </c>
      <c r="U107" s="70">
        <f t="shared" si="5"/>
        <v>-0.6634807537808689</v>
      </c>
    </row>
    <row r="108" spans="1:21" s="2" customFormat="1" ht="12.75">
      <c r="A108" s="33" t="s">
        <v>66</v>
      </c>
      <c r="B108" s="11" t="s">
        <v>132</v>
      </c>
      <c r="C108" s="4">
        <f>((VLOOKUP($A108,'Emissions data'!$A$4:$AB$36,C$97-1979,0))/((VLOOKUP($A108,'New Cronos Data - output2'!$A$13:$S$50,C$97-1988,0)+(VLOOKUP($A108,'New Cronos Data - output2'!$A$62:$S$99,C$97-1988,0))))/1000)</f>
        <v>0.002211843137254902</v>
      </c>
      <c r="D108" s="4">
        <f>((VLOOKUP($A108,'Emissions data'!$A$4:$AB$36,D$97-1979,0))/((VLOOKUP($A108,'New Cronos Data - output2'!$A$13:$S$50,D$97-1988,0)+(VLOOKUP($A108,'New Cronos Data - output2'!$A$62:$S$99,D$97-1988,0))))/1000)</f>
        <v>0.0026107755102040813</v>
      </c>
      <c r="E108" s="4">
        <f>((VLOOKUP($A108,'Emissions data'!$A$4:$AB$36,E$97-1979,0))/((VLOOKUP($A108,'New Cronos Data - output2'!$A$13:$S$50,E$97-1988,0)+(VLOOKUP($A108,'New Cronos Data - output2'!$A$62:$S$99,E$97-1988,0))))/1000)</f>
        <v>0.002660355555555555</v>
      </c>
      <c r="F108" s="4">
        <f>((VLOOKUP($A108,'Emissions data'!$A$4:$AB$36,F$97-1979,0))/((VLOOKUP($A108,'New Cronos Data - output2'!$A$13:$S$50,F$97-1988,0)+(VLOOKUP($A108,'New Cronos Data - output2'!$A$62:$S$99,F$97-1988,0))))/1000)</f>
        <v>0.0025331041666666666</v>
      </c>
      <c r="G108" s="4">
        <f>((VLOOKUP($A108,'Emissions data'!$A$4:$AB$36,G$97-1979,0))/((VLOOKUP($A108,'New Cronos Data - output2'!$A$13:$S$50,G$97-1988,0)+(VLOOKUP($A108,'New Cronos Data - output2'!$A$62:$S$99,G$97-1988,0))))/1000)</f>
        <v>0.00244834693877551</v>
      </c>
      <c r="H108" s="4">
        <f>((VLOOKUP($A108,'Emissions data'!$A$4:$AB$36,H$97-1979,0))/((VLOOKUP($A108,'New Cronos Data - output2'!$A$13:$S$50,H$97-1988,0)+(VLOOKUP($A108,'New Cronos Data - output2'!$A$62:$S$99,H$97-1988,0))))/1000)</f>
        <v>0.002658404255319149</v>
      </c>
      <c r="I108" s="4">
        <f>((VLOOKUP($A108,'Emissions data'!$A$4:$AB$36,I$97-1979,0))/((VLOOKUP($A108,'New Cronos Data - output2'!$A$13:$S$50,I$97-1988,0)+(VLOOKUP($A108,'New Cronos Data - output2'!$A$62:$S$99,I$97-1988,0))))/1000)</f>
        <v>0.001517403846153846</v>
      </c>
      <c r="J108" s="4">
        <f>((VLOOKUP($A108,'Emissions data'!$A$4:$AB$36,J$97-1979,0))/((VLOOKUP($A108,'New Cronos Data - output2'!$A$13:$S$50,J$97-1988,0)+(VLOOKUP($A108,'New Cronos Data - output2'!$A$62:$S$99,J$97-1988,0))))/1000)</f>
        <v>0.0007140892857142857</v>
      </c>
      <c r="K108" s="4">
        <f>((VLOOKUP($A108,'Emissions data'!$A$4:$AB$36,K$97-1979,0))/((VLOOKUP($A108,'New Cronos Data - output2'!$A$13:$S$50,K$97-1988,0)+(VLOOKUP($A108,'New Cronos Data - output2'!$A$62:$S$99,K$97-1988,0))))/1000)</f>
        <v>0.0008418125</v>
      </c>
      <c r="L108" s="4">
        <f>((VLOOKUP($A108,'Emissions data'!$A$4:$AB$36,L$97-1979,0))/((VLOOKUP($A108,'New Cronos Data - output2'!$A$13:$S$50,L$97-1988,0)+(VLOOKUP($A108,'New Cronos Data - output2'!$A$62:$S$99,L$97-1988,0))))/1000)</f>
        <v>0.0002441640625</v>
      </c>
      <c r="M108" s="4">
        <f>((VLOOKUP($A108,'Emissions data'!$A$4:$AB$36,M$97-1979,0))/((VLOOKUP($A108,'New Cronos Data - output2'!$A$13:$S$50,M$97-1988,0)+(VLOOKUP($A108,'New Cronos Data - output2'!$A$62:$S$99,M$97-1988,0))))/1000)</f>
        <v>0.00012163571428571429</v>
      </c>
      <c r="N108" s="4">
        <f>((VLOOKUP($A108,'Emissions data'!$A$4:$AB$36,N$97-1979,0))/((VLOOKUP($A108,'New Cronos Data - output2'!$A$13:$S$50,N$97-1988,0)+(VLOOKUP($A108,'New Cronos Data - output2'!$A$62:$S$99,N$97-1988,0))))/1000)</f>
        <v>0.00013136666666666667</v>
      </c>
      <c r="O108" s="4">
        <f>((VLOOKUP($A108,'Emissions data'!$A$4:$AB$36,O$97-1979,0))/((VLOOKUP($A108,'New Cronos Data - output2'!$A$13:$S$50,O$97-1988,0)+(VLOOKUP($A108,'New Cronos Data - output2'!$A$62:$S$99,O$97-1988,0))))/1000)</f>
        <v>0.00015719078947368424</v>
      </c>
      <c r="P108" s="4">
        <f>((VLOOKUP($A108,'Emissions data'!$A$4:$AB$36,P$97-1979,0))/((VLOOKUP($A108,'New Cronos Data - output2'!$A$13:$S$50,P$97-1988,0)+(VLOOKUP($A108,'New Cronos Data - output2'!$A$62:$S$99,P$97-1988,0))))/1000)</f>
        <v>0.00013087919463087249</v>
      </c>
      <c r="Q108" s="4">
        <f>((VLOOKUP($A108,'Emissions data'!$A$4:$AB$36,Q$97-1979,0))/((VLOOKUP($A108,'New Cronos Data - output2'!$A$13:$S$50,Q$97-1988,0)+(VLOOKUP($A108,'New Cronos Data - output2'!$A$62:$S$99,Q$97-1988,0))))/1000)</f>
        <v>0.00010700193548387096</v>
      </c>
      <c r="R108" s="4">
        <f>((VLOOKUP($A108,'Emissions data'!$A$4:$AB$36,R$97-1979,0))/((VLOOKUP($A108,'New Cronos Data - output2'!$A$13:$S$50,R$97-1988,0)+(VLOOKUP($A108,'New Cronos Data - output2'!$A$62:$S$99,R$97-1988,0))))/1000)</f>
        <v>0.00014538953488372095</v>
      </c>
      <c r="S108" s="4">
        <f>((VLOOKUP($A108,'Emissions data'!$A$4:$AB$36,S$97-1979,0))/((VLOOKUP($A108,'New Cronos Data - output2'!$A$13:$S$50,S$97-1988,0)+(VLOOKUP($A108,'New Cronos Data - output2'!$A$62:$S$99,S$97-1988,0))))/1000)</f>
        <v>0.00010351750972762646</v>
      </c>
      <c r="T108" s="4">
        <f>((VLOOKUP($A108,'Emissions data'!$A$4:$AB$36,T$97-1979,0))/((VLOOKUP($A108,'New Cronos Data - output2'!$A$13:$S$50,T$97-1988,0)+(VLOOKUP($A108,'New Cronos Data - output2'!$A$62:$S$99,T$97-1988,0))))/1000)</f>
        <v>0.0007265657579766536</v>
      </c>
      <c r="U108" s="70">
        <f t="shared" si="5"/>
        <v>-0.6715111728590357</v>
      </c>
    </row>
    <row r="109" spans="1:21" s="2" customFormat="1" ht="12.75">
      <c r="A109" s="33" t="s">
        <v>61</v>
      </c>
      <c r="B109" s="10" t="s">
        <v>111</v>
      </c>
      <c r="C109" s="4">
        <f>((VLOOKUP($A109,'Emissions data'!$A$4:$AB$36,C$97-1979,0))/((VLOOKUP($A109,'New Cronos Data - output2'!$A$13:$S$50,C$97-1988,0)+(VLOOKUP($A109,'New Cronos Data - output2'!$A$62:$S$99,C$97-1988,0))))/1000)</f>
        <v>0.019754170324846356</v>
      </c>
      <c r="D109" s="4">
        <f>((VLOOKUP($A109,'Emissions data'!$A$4:$AB$36,D$97-1979,0))/((VLOOKUP($A109,'New Cronos Data - output2'!$A$13:$S$50,D$97-1988,0)+(VLOOKUP($A109,'New Cronos Data - output2'!$A$62:$S$99,D$97-1988,0))))/1000)</f>
        <v>0.015707236842105263</v>
      </c>
      <c r="E109" s="4">
        <f>((VLOOKUP($A109,'Emissions data'!$A$4:$AB$36,E$97-1979,0))/((VLOOKUP($A109,'New Cronos Data - output2'!$A$13:$S$50,E$97-1988,0)+(VLOOKUP($A109,'New Cronos Data - output2'!$A$62:$S$99,E$97-1988,0))))/1000)</f>
        <v>0.011146496815286625</v>
      </c>
      <c r="F109" s="4">
        <f>((VLOOKUP($A109,'Emissions data'!$A$4:$AB$36,F$97-1979,0))/((VLOOKUP($A109,'New Cronos Data - output2'!$A$13:$S$50,F$97-1988,0)+(VLOOKUP($A109,'New Cronos Data - output2'!$A$62:$S$99,F$97-1988,0))))/1000)</f>
        <v>0.010714285714285714</v>
      </c>
      <c r="G109" s="4">
        <f>((VLOOKUP($A109,'Emissions data'!$A$4:$AB$36,G$97-1979,0))/((VLOOKUP($A109,'New Cronos Data - output2'!$A$13:$S$50,G$97-1988,0)+(VLOOKUP($A109,'New Cronos Data - output2'!$A$62:$S$99,G$97-1988,0))))/1000)</f>
        <v>0.009624683398572415</v>
      </c>
      <c r="H109" s="4">
        <f>((VLOOKUP($A109,'Emissions data'!$A$4:$AB$36,H$97-1979,0))/((VLOOKUP($A109,'New Cronos Data - output2'!$A$13:$S$50,H$97-1988,0)+(VLOOKUP($A109,'New Cronos Data - output2'!$A$62:$S$99,H$97-1988,0))))/1000)</f>
        <v>0.0072753553360635995</v>
      </c>
      <c r="I109" s="4">
        <f>((VLOOKUP($A109,'Emissions data'!$A$4:$AB$36,I$97-1979,0))/((VLOOKUP($A109,'New Cronos Data - output2'!$A$13:$S$50,I$97-1988,0)+(VLOOKUP($A109,'New Cronos Data - output2'!$A$62:$S$99,I$97-1988,0))))/1000)</f>
        <v>0.008165302455579957</v>
      </c>
      <c r="J109" s="4">
        <f>((VLOOKUP($A109,'Emissions data'!$A$4:$AB$36,J$97-1979,0))/((VLOOKUP($A109,'New Cronos Data - output2'!$A$13:$S$50,J$97-1988,0)+(VLOOKUP($A109,'New Cronos Data - output2'!$A$62:$S$99,J$97-1988,0))))/1000)</f>
        <v>0.00816500106315118</v>
      </c>
      <c r="K109" s="4">
        <f>((VLOOKUP($A109,'Emissions data'!$A$4:$AB$36,K$97-1979,0))/((VLOOKUP($A109,'New Cronos Data - output2'!$A$13:$S$50,K$97-1988,0)+(VLOOKUP($A109,'New Cronos Data - output2'!$A$62:$S$99,K$97-1988,0))))/1000)</f>
        <v>0.008194745721860689</v>
      </c>
      <c r="L109" s="4">
        <f>((VLOOKUP($A109,'Emissions data'!$A$4:$AB$36,L$97-1979,0))/((VLOOKUP($A109,'New Cronos Data - output2'!$A$13:$S$50,L$97-1988,0)+(VLOOKUP($A109,'New Cronos Data - output2'!$A$62:$S$99,L$97-1988,0))))/1000)</f>
        <v>0.006857142857142857</v>
      </c>
      <c r="M109" s="4">
        <f>((VLOOKUP($A109,'Emissions data'!$A$4:$AB$36,M$97-1979,0))/((VLOOKUP($A109,'New Cronos Data - output2'!$A$13:$S$50,M$97-1988,0)+(VLOOKUP($A109,'New Cronos Data - output2'!$A$62:$S$99,M$97-1988,0))))/1000)</f>
        <v>0.006146502232617478</v>
      </c>
      <c r="N109" s="4">
        <f>((VLOOKUP($A109,'Emissions data'!$A$4:$AB$36,N$97-1979,0))/((VLOOKUP($A109,'New Cronos Data - output2'!$A$13:$S$50,N$97-1988,0)+(VLOOKUP($A109,'New Cronos Data - output2'!$A$62:$S$99,N$97-1988,0))))/1000)</f>
        <v>0.006862759373862395</v>
      </c>
      <c r="O109" s="4">
        <f>((VLOOKUP($A109,'Emissions data'!$A$4:$AB$36,O$97-1979,0))/((VLOOKUP($A109,'New Cronos Data - output2'!$A$13:$S$50,O$97-1988,0)+(VLOOKUP($A109,'New Cronos Data - output2'!$A$62:$S$99,O$97-1988,0))))/1000)</f>
        <v>0.006575</v>
      </c>
      <c r="P109" s="4">
        <f>((VLOOKUP($A109,'Emissions data'!$A$4:$AB$36,P$97-1979,0))/((VLOOKUP($A109,'New Cronos Data - output2'!$A$13:$S$50,P$97-1988,0)+(VLOOKUP($A109,'New Cronos Data - output2'!$A$62:$S$99,P$97-1988,0))))/1000)</f>
        <v>0.006855952700886858</v>
      </c>
      <c r="Q109" s="4">
        <f>((VLOOKUP($A109,'Emissions data'!$A$4:$AB$36,Q$97-1979,0))/((VLOOKUP($A109,'New Cronos Data - output2'!$A$13:$S$50,Q$97-1988,0)+(VLOOKUP($A109,'New Cronos Data - output2'!$A$62:$S$99,Q$97-1988,0))))/1000)</f>
        <v>0.005806413684964884</v>
      </c>
      <c r="R109" s="4">
        <f>((VLOOKUP($A109,'Emissions data'!$A$4:$AB$36,R$97-1979,0))/((VLOOKUP($A109,'New Cronos Data - output2'!$A$13:$S$50,R$97-1988,0)+(VLOOKUP($A109,'New Cronos Data - output2'!$A$62:$S$99,R$97-1988,0))))/1000)</f>
        <v>0.0046078016439809084</v>
      </c>
      <c r="S109" s="4">
        <f>((VLOOKUP($A109,'Emissions data'!$A$4:$AB$36,S$97-1979,0))/((VLOOKUP($A109,'New Cronos Data - output2'!$A$13:$S$50,S$97-1988,0)+(VLOOKUP($A109,'New Cronos Data - output2'!$A$62:$S$99,S$97-1988,0))))/1000)</f>
        <v>0.005244395627476883</v>
      </c>
      <c r="T109" s="4">
        <f>((VLOOKUP($A109,'Emissions data'!$A$4:$AB$36,T$97-1979,0))/((VLOOKUP($A109,'New Cronos Data - output2'!$A$13:$S$50,T$97-1988,0)+(VLOOKUP($A109,'New Cronos Data - output2'!$A$62:$S$99,T$97-1988,0))))/1000)</f>
        <v>0.005362102025227751</v>
      </c>
      <c r="U109" s="70">
        <f t="shared" si="5"/>
        <v>-0.728558479700693</v>
      </c>
    </row>
    <row r="110" spans="1:21" s="2" customFormat="1" ht="12.75">
      <c r="A110" s="33" t="s">
        <v>50</v>
      </c>
      <c r="B110" s="11" t="s">
        <v>115</v>
      </c>
      <c r="C110" s="4">
        <f>((VLOOKUP($A110,'Emissions data'!$A$4:$AB$36,C$97-1979,0))/((VLOOKUP($A110,'New Cronos Data - output2'!$A$13:$S$50,C$97-1988,0)+(VLOOKUP($A110,'New Cronos Data - output2'!$A$62:$S$99,C$97-1988,0))))/1000)</f>
        <v>0.03253796095444685</v>
      </c>
      <c r="D110" s="4">
        <f>((VLOOKUP($A110,'Emissions data'!$A$4:$AB$36,D$97-1979,0))/((VLOOKUP($A110,'New Cronos Data - output2'!$A$13:$S$50,D$97-1988,0)+(VLOOKUP($A110,'New Cronos Data - output2'!$A$62:$S$99,D$97-1988,0))))/1000)</f>
        <v>0.03222094361334867</v>
      </c>
      <c r="E110" s="4">
        <f>((VLOOKUP($A110,'Emissions data'!$A$4:$AB$36,E$97-1979,0))/((VLOOKUP($A110,'New Cronos Data - output2'!$A$13:$S$50,E$97-1988,0)+(VLOOKUP($A110,'New Cronos Data - output2'!$A$62:$S$99,E$97-1988,0))))/1000)</f>
        <v>0.030660377358490566</v>
      </c>
      <c r="F110" s="4">
        <f>((VLOOKUP($A110,'Emissions data'!$A$4:$AB$36,F$97-1979,0))/((VLOOKUP($A110,'New Cronos Data - output2'!$A$13:$S$50,F$97-1988,0)+(VLOOKUP($A110,'New Cronos Data - output2'!$A$62:$S$99,F$97-1988,0))))/1000)</f>
        <v>0.03836317135549872</v>
      </c>
      <c r="G110" s="4">
        <f>((VLOOKUP($A110,'Emissions data'!$A$4:$AB$36,G$97-1979,0))/((VLOOKUP($A110,'New Cronos Data - output2'!$A$13:$S$50,G$97-1988,0)+(VLOOKUP($A110,'New Cronos Data - output2'!$A$62:$S$99,G$97-1988,0))))/1000)</f>
        <v>0.03205128205128205</v>
      </c>
      <c r="H110" s="4">
        <f>((VLOOKUP($A110,'Emissions data'!$A$4:$AB$36,H$97-1979,0))/((VLOOKUP($A110,'New Cronos Data - output2'!$A$13:$S$50,H$97-1988,0)+(VLOOKUP($A110,'New Cronos Data - output2'!$A$62:$S$99,H$97-1988,0))))/1000)</f>
        <v>0.03600248292985723</v>
      </c>
      <c r="I110" s="4">
        <f>((VLOOKUP($A110,'Emissions data'!$A$4:$AB$36,I$97-1979,0))/((VLOOKUP($A110,'New Cronos Data - output2'!$A$13:$S$50,I$97-1988,0)+(VLOOKUP($A110,'New Cronos Data - output2'!$A$62:$S$99,I$97-1988,0))))/1000)</f>
        <v>0.03403755868544601</v>
      </c>
      <c r="J110" s="4">
        <f>((VLOOKUP($A110,'Emissions data'!$A$4:$AB$36,J$97-1979,0))/((VLOOKUP($A110,'New Cronos Data - output2'!$A$13:$S$50,J$97-1988,0)+(VLOOKUP($A110,'New Cronos Data - output2'!$A$62:$S$99,J$97-1988,0))))/1000)</f>
        <v>0.03191489361702128</v>
      </c>
      <c r="K110" s="4">
        <f>((VLOOKUP($A110,'Emissions data'!$A$4:$AB$36,K$97-1979,0))/((VLOOKUP($A110,'New Cronos Data - output2'!$A$13:$S$50,K$97-1988,0)+(VLOOKUP($A110,'New Cronos Data - output2'!$A$62:$S$99,K$97-1988,0))))/1000)</f>
        <v>0.04296388542963886</v>
      </c>
      <c r="L110" s="4">
        <f>((VLOOKUP($A110,'Emissions data'!$A$4:$AB$36,L$97-1979,0))/((VLOOKUP($A110,'New Cronos Data - output2'!$A$13:$S$50,L$97-1988,0)+(VLOOKUP($A110,'New Cronos Data - output2'!$A$62:$S$99,L$97-1988,0))))/1000)</f>
        <v>0.03256150506512301</v>
      </c>
      <c r="M110" s="4">
        <f>((VLOOKUP($A110,'Emissions data'!$A$4:$AB$36,M$97-1979,0))/((VLOOKUP($A110,'New Cronos Data - output2'!$A$13:$S$50,M$97-1988,0)+(VLOOKUP($A110,'New Cronos Data - output2'!$A$62:$S$99,M$97-1988,0))))/1000)</f>
        <v>0.015875613747954175</v>
      </c>
      <c r="N110" s="4">
        <f>((VLOOKUP($A110,'Emissions data'!$A$4:$AB$36,N$97-1979,0))/((VLOOKUP($A110,'New Cronos Data - output2'!$A$13:$S$50,N$97-1988,0)+(VLOOKUP($A110,'New Cronos Data - output2'!$A$62:$S$99,N$97-1988,0))))/1000)</f>
        <v>0.01569928400954654</v>
      </c>
      <c r="O110" s="4">
        <f>((VLOOKUP($A110,'Emissions data'!$A$4:$AB$36,O$97-1979,0))/((VLOOKUP($A110,'New Cronos Data - output2'!$A$13:$S$50,O$97-1988,0)+(VLOOKUP($A110,'New Cronos Data - output2'!$A$62:$S$99,O$97-1988,0))))/1000)</f>
        <v>0.01559431728492502</v>
      </c>
      <c r="P110" s="4">
        <f>((VLOOKUP($A110,'Emissions data'!$A$4:$AB$36,P$97-1979,0))/((VLOOKUP($A110,'New Cronos Data - output2'!$A$13:$S$50,P$97-1988,0)+(VLOOKUP($A110,'New Cronos Data - output2'!$A$62:$S$99,P$97-1988,0))))/1000)</f>
        <v>0.009609699769053117</v>
      </c>
      <c r="Q110" s="4">
        <f>((VLOOKUP($A110,'Emissions data'!$A$4:$AB$36,Q$97-1979,0))/((VLOOKUP($A110,'New Cronos Data - output2'!$A$13:$S$50,Q$97-1988,0)+(VLOOKUP($A110,'New Cronos Data - output2'!$A$62:$S$99,Q$97-1988,0))))/1000)</f>
        <v>0.008962770739575137</v>
      </c>
      <c r="R110" s="4">
        <f>((VLOOKUP($A110,'Emissions data'!$A$4:$AB$36,R$97-1979,0))/((VLOOKUP($A110,'New Cronos Data - output2'!$A$13:$S$50,R$97-1988,0)+(VLOOKUP($A110,'New Cronos Data - output2'!$A$62:$S$99,R$97-1988,0))))/1000)</f>
        <v>0.007937605589586522</v>
      </c>
      <c r="S110" s="4">
        <f>((VLOOKUP($A110,'Emissions data'!$A$4:$AB$36,S$97-1979,0))/((VLOOKUP($A110,'New Cronos Data - output2'!$A$13:$S$50,S$97-1988,0)+(VLOOKUP($A110,'New Cronos Data - output2'!$A$62:$S$99,S$97-1988,0))))/1000)</f>
        <v>0.0069807449557251905</v>
      </c>
      <c r="T110" s="4">
        <f>((VLOOKUP($A110,'Emissions data'!$A$4:$AB$36,T$97-1979,0))/((VLOOKUP($A110,'New Cronos Data - output2'!$A$13:$S$50,T$97-1988,0)+(VLOOKUP($A110,'New Cronos Data - output2'!$A$62:$S$99,T$97-1988,0))))/1000)</f>
        <v>0.008398144412251656</v>
      </c>
      <c r="U110" s="70">
        <f t="shared" si="5"/>
        <v>-0.7418970283967992</v>
      </c>
    </row>
    <row r="111" spans="1:21" s="2" customFormat="1" ht="12.75">
      <c r="A111" s="33" t="s">
        <v>65</v>
      </c>
      <c r="B111" s="10" t="s">
        <v>112</v>
      </c>
      <c r="C111" s="4">
        <f>((VLOOKUP($A111,'Emissions data'!$A$4:$AB$36,C$97-1979,0))/((VLOOKUP($A111,'New Cronos Data - output2'!$A$13:$S$50,C$97-1988,0)+(VLOOKUP($A111,'New Cronos Data - output2'!$A$62:$S$99,C$97-1988,0))))/1000)</f>
        <v>0.2958261521168977</v>
      </c>
      <c r="D111" s="4">
        <f>((VLOOKUP($A111,'Emissions data'!$A$4:$AB$36,D$97-1979,0))/((VLOOKUP($A111,'New Cronos Data - output2'!$A$13:$S$50,D$97-1988,0)+(VLOOKUP($A111,'New Cronos Data - output2'!$A$62:$S$99,D$97-1988,0))))/1000)</f>
        <v>0.29117687074829934</v>
      </c>
      <c r="E111" s="4">
        <f>((VLOOKUP($A111,'Emissions data'!$A$4:$AB$36,E$97-1979,0))/((VLOOKUP($A111,'New Cronos Data - output2'!$A$13:$S$50,E$97-1988,0)+(VLOOKUP($A111,'New Cronos Data - output2'!$A$62:$S$99,E$97-1988,0))))/1000)</f>
        <v>0.2660338876686539</v>
      </c>
      <c r="F111" s="4">
        <f>((VLOOKUP($A111,'Emissions data'!$A$4:$AB$36,F$97-1979,0))/((VLOOKUP($A111,'New Cronos Data - output2'!$A$13:$S$50,F$97-1988,0)+(VLOOKUP($A111,'New Cronos Data - output2'!$A$62:$S$99,F$97-1988,0))))/1000)</f>
        <v>0.25846254071661234</v>
      </c>
      <c r="G111" s="4">
        <f>((VLOOKUP($A111,'Emissions data'!$A$4:$AB$36,G$97-1979,0))/((VLOOKUP($A111,'New Cronos Data - output2'!$A$13:$S$50,G$97-1988,0)+(VLOOKUP($A111,'New Cronos Data - output2'!$A$62:$S$99,G$97-1988,0))))/1000)</f>
        <v>0.27477615965480046</v>
      </c>
      <c r="H111" s="4">
        <f>((VLOOKUP($A111,'Emissions data'!$A$4:$AB$36,H$97-1979,0))/((VLOOKUP($A111,'New Cronos Data - output2'!$A$13:$S$50,H$97-1988,0)+(VLOOKUP($A111,'New Cronos Data - output2'!$A$62:$S$99,H$97-1988,0))))/1000)</f>
        <v>0.26676038173845756</v>
      </c>
      <c r="I111" s="4">
        <f>((VLOOKUP($A111,'Emissions data'!$A$4:$AB$36,I$97-1979,0))/((VLOOKUP($A111,'New Cronos Data - output2'!$A$13:$S$50,I$97-1988,0)+(VLOOKUP($A111,'New Cronos Data - output2'!$A$62:$S$99,I$97-1988,0))))/1000)</f>
        <v>0.2749482551143201</v>
      </c>
      <c r="J111" s="4">
        <f>((VLOOKUP($A111,'Emissions data'!$A$4:$AB$36,J$97-1979,0))/((VLOOKUP($A111,'New Cronos Data - output2'!$A$13:$S$50,J$97-1988,0)+(VLOOKUP($A111,'New Cronos Data - output2'!$A$62:$S$99,J$97-1988,0))))/1000)</f>
        <v>0.25056343906510853</v>
      </c>
      <c r="K111" s="4">
        <f>((VLOOKUP($A111,'Emissions data'!$A$4:$AB$36,K$97-1979,0))/((VLOOKUP($A111,'New Cronos Data - output2'!$A$13:$S$50,K$97-1988,0)+(VLOOKUP($A111,'New Cronos Data - output2'!$A$62:$S$99,K$97-1988,0))))/1000)</f>
        <v>0.2635010897562909</v>
      </c>
      <c r="L111" s="4">
        <f>((VLOOKUP($A111,'Emissions data'!$A$4:$AB$36,L$97-1979,0))/((VLOOKUP($A111,'New Cronos Data - output2'!$A$13:$S$50,L$97-1988,0)+(VLOOKUP($A111,'New Cronos Data - output2'!$A$62:$S$99,L$97-1988,0))))/1000)</f>
        <v>0.21923748740342625</v>
      </c>
      <c r="M111" s="4">
        <f>((VLOOKUP($A111,'Emissions data'!$A$4:$AB$36,M$97-1979,0))/((VLOOKUP($A111,'New Cronos Data - output2'!$A$13:$S$50,M$97-1988,0)+(VLOOKUP($A111,'New Cronos Data - output2'!$A$62:$S$99,M$97-1988,0))))/1000)</f>
        <v>0.20821387111177259</v>
      </c>
      <c r="N111" s="4">
        <f>((VLOOKUP($A111,'Emissions data'!$A$4:$AB$36,N$97-1979,0))/((VLOOKUP($A111,'New Cronos Data - output2'!$A$13:$S$50,N$97-1988,0)+(VLOOKUP($A111,'New Cronos Data - output2'!$A$62:$S$99,N$97-1988,0))))/1000)</f>
        <v>0.19922714203565267</v>
      </c>
      <c r="O111" s="4">
        <f>((VLOOKUP($A111,'Emissions data'!$A$4:$AB$36,O$97-1979,0))/((VLOOKUP($A111,'New Cronos Data - output2'!$A$13:$S$50,O$97-1988,0)+(VLOOKUP($A111,'New Cronos Data - output2'!$A$62:$S$99,O$97-1988,0))))/1000)</f>
        <v>0.16600277221623286</v>
      </c>
      <c r="P111" s="4">
        <f>((VLOOKUP($A111,'Emissions data'!$A$4:$AB$36,P$97-1979,0))/((VLOOKUP($A111,'New Cronos Data - output2'!$A$13:$S$50,P$97-1988,0)+(VLOOKUP($A111,'New Cronos Data - output2'!$A$62:$S$99,P$97-1988,0))))/1000)</f>
        <v>0.1170053400786959</v>
      </c>
      <c r="Q111" s="4">
        <f>((VLOOKUP($A111,'Emissions data'!$A$4:$AB$36,Q$97-1979,0))/((VLOOKUP($A111,'New Cronos Data - output2'!$A$13:$S$50,Q$97-1988,0)+(VLOOKUP($A111,'New Cronos Data - output2'!$A$62:$S$99,Q$97-1988,0))))/1000)</f>
        <v>0.10578475584451515</v>
      </c>
      <c r="R111" s="4">
        <f>((VLOOKUP($A111,'Emissions data'!$A$4:$AB$36,R$97-1979,0))/((VLOOKUP($A111,'New Cronos Data - output2'!$A$13:$S$50,R$97-1988,0)+(VLOOKUP($A111,'New Cronos Data - output2'!$A$62:$S$99,R$97-1988,0))))/1000)</f>
        <v>0.0877469383445946</v>
      </c>
      <c r="S111" s="4">
        <f>((VLOOKUP($A111,'Emissions data'!$A$4:$AB$36,S$97-1979,0))/((VLOOKUP($A111,'New Cronos Data - output2'!$A$13:$S$50,S$97-1988,0)+(VLOOKUP($A111,'New Cronos Data - output2'!$A$62:$S$99,S$97-1988,0))))/1000)</f>
        <v>0.08651454033771107</v>
      </c>
      <c r="T111" s="4">
        <f>((VLOOKUP($A111,'Emissions data'!$A$4:$AB$36,T$97-1979,0))/((VLOOKUP($A111,'New Cronos Data - output2'!$A$13:$S$50,T$97-1988,0)+(VLOOKUP($A111,'New Cronos Data - output2'!$A$62:$S$99,T$97-1988,0))))/1000)</f>
        <v>0.0737988888888889</v>
      </c>
      <c r="U111" s="70">
        <f t="shared" si="5"/>
        <v>-0.7505329114387197</v>
      </c>
    </row>
    <row r="112" spans="1:21" s="2" customFormat="1" ht="12.75">
      <c r="A112" s="33" t="s">
        <v>45</v>
      </c>
      <c r="B112" s="10" t="s">
        <v>113</v>
      </c>
      <c r="C112" s="4">
        <f>((VLOOKUP($A112,'Emissions data'!$A$4:$AB$36,C$97-1979,0))/((VLOOKUP($A112,'New Cronos Data - output2'!$A$13:$S$50,C$97-1988,0)+(VLOOKUP($A112,'New Cronos Data - output2'!$A$62:$S$99,C$97-1988,0))))/1000)</f>
        <v>0.24842675021283842</v>
      </c>
      <c r="D112" s="4">
        <f>((VLOOKUP($A112,'Emissions data'!$A$4:$AB$36,D$97-1979,0))/((VLOOKUP($A112,'New Cronos Data - output2'!$A$13:$S$50,D$97-1988,0)+(VLOOKUP($A112,'New Cronos Data - output2'!$A$62:$S$99,D$97-1988,0))))/1000)</f>
        <v>0.24213781960586156</v>
      </c>
      <c r="E112" s="4">
        <f>((VLOOKUP($A112,'Emissions data'!$A$4:$AB$36,E$97-1979,0))/((VLOOKUP($A112,'New Cronos Data - output2'!$A$13:$S$50,E$97-1988,0)+(VLOOKUP($A112,'New Cronos Data - output2'!$A$62:$S$99,E$97-1988,0))))/1000)</f>
        <v>0.21156334566800417</v>
      </c>
      <c r="F112" s="4">
        <f>((VLOOKUP($A112,'Emissions data'!$A$4:$AB$36,F$97-1979,0))/((VLOOKUP($A112,'New Cronos Data - output2'!$A$13:$S$50,F$97-1988,0)+(VLOOKUP($A112,'New Cronos Data - output2'!$A$62:$S$99,F$97-1988,0))))/1000)</f>
        <v>0.21068441529334211</v>
      </c>
      <c r="G112" s="4">
        <f>((VLOOKUP($A112,'Emissions data'!$A$4:$AB$36,G$97-1979,0))/((VLOOKUP($A112,'New Cronos Data - output2'!$A$13:$S$50,G$97-1988,0)+(VLOOKUP($A112,'New Cronos Data - output2'!$A$62:$S$99,G$97-1988,0))))/1000)</f>
        <v>0.20076298255911454</v>
      </c>
      <c r="H112" s="4">
        <f>((VLOOKUP($A112,'Emissions data'!$A$4:$AB$36,H$97-1979,0))/((VLOOKUP($A112,'New Cronos Data - output2'!$A$13:$S$50,H$97-1988,0)+(VLOOKUP($A112,'New Cronos Data - output2'!$A$62:$S$99,H$97-1988,0))))/1000)</f>
        <v>0.15884688888888887</v>
      </c>
      <c r="I112" s="4">
        <f>((VLOOKUP($A112,'Emissions data'!$A$4:$AB$36,I$97-1979,0))/((VLOOKUP($A112,'New Cronos Data - output2'!$A$13:$S$50,I$97-1988,0)+(VLOOKUP($A112,'New Cronos Data - output2'!$A$62:$S$99,I$97-1988,0))))/1000)</f>
        <v>0.1718570602951895</v>
      </c>
      <c r="J112" s="4">
        <f>((VLOOKUP($A112,'Emissions data'!$A$4:$AB$36,J$97-1979,0))/((VLOOKUP($A112,'New Cronos Data - output2'!$A$13:$S$50,J$97-1988,0)+(VLOOKUP($A112,'New Cronos Data - output2'!$A$62:$S$99,J$97-1988,0))))/1000)</f>
        <v>0.16286611529966136</v>
      </c>
      <c r="K112" s="4">
        <f>((VLOOKUP($A112,'Emissions data'!$A$4:$AB$36,K$97-1979,0))/((VLOOKUP($A112,'New Cronos Data - output2'!$A$13:$S$50,K$97-1988,0)+(VLOOKUP($A112,'New Cronos Data - output2'!$A$62:$S$99,K$97-1988,0))))/1000)</f>
        <v>0.15227290546875</v>
      </c>
      <c r="L112" s="4">
        <f>((VLOOKUP($A112,'Emissions data'!$A$4:$AB$36,L$97-1979,0))/((VLOOKUP($A112,'New Cronos Data - output2'!$A$13:$S$50,L$97-1988,0)+(VLOOKUP($A112,'New Cronos Data - output2'!$A$62:$S$99,L$97-1988,0))))/1000)</f>
        <v>0.13096500918701232</v>
      </c>
      <c r="M112" s="4">
        <f>((VLOOKUP($A112,'Emissions data'!$A$4:$AB$36,M$97-1979,0))/((VLOOKUP($A112,'New Cronos Data - output2'!$A$13:$S$50,M$97-1988,0)+(VLOOKUP($A112,'New Cronos Data - output2'!$A$62:$S$99,M$97-1988,0))))/1000)</f>
        <v>0.11415011794416845</v>
      </c>
      <c r="N112" s="4">
        <f>((VLOOKUP($A112,'Emissions data'!$A$4:$AB$36,N$97-1979,0))/((VLOOKUP($A112,'New Cronos Data - output2'!$A$13:$S$50,N$97-1988,0)+(VLOOKUP($A112,'New Cronos Data - output2'!$A$62:$S$99,N$97-1988,0))))/1000)</f>
        <v>0.11699261976933684</v>
      </c>
      <c r="O112" s="4">
        <f>((VLOOKUP($A112,'Emissions data'!$A$4:$AB$36,O$97-1979,0))/((VLOOKUP($A112,'New Cronos Data - output2'!$A$13:$S$50,O$97-1988,0)+(VLOOKUP($A112,'New Cronos Data - output2'!$A$62:$S$99,O$97-1988,0))))/1000)</f>
        <v>0.10996765049840715</v>
      </c>
      <c r="P112" s="4">
        <f>((VLOOKUP($A112,'Emissions data'!$A$4:$AB$36,P$97-1979,0))/((VLOOKUP($A112,'New Cronos Data - output2'!$A$13:$S$50,P$97-1988,0)+(VLOOKUP($A112,'New Cronos Data - output2'!$A$62:$S$99,P$97-1988,0))))/1000)</f>
        <v>0.09515086691521091</v>
      </c>
      <c r="Q112" s="4">
        <f>((VLOOKUP($A112,'Emissions data'!$A$4:$AB$36,Q$97-1979,0))/((VLOOKUP($A112,'New Cronos Data - output2'!$A$13:$S$50,Q$97-1988,0)+(VLOOKUP($A112,'New Cronos Data - output2'!$A$62:$S$99,Q$97-1988,0))))/1000)</f>
        <v>0.08614680944889051</v>
      </c>
      <c r="R112" s="4">
        <f>((VLOOKUP($A112,'Emissions data'!$A$4:$AB$36,R$97-1979,0))/((VLOOKUP($A112,'New Cronos Data - output2'!$A$13:$S$50,R$97-1988,0)+(VLOOKUP($A112,'New Cronos Data - output2'!$A$62:$S$99,R$97-1988,0))))/1000)</f>
        <v>0.07069018298066676</v>
      </c>
      <c r="S112" s="4">
        <f>((VLOOKUP($A112,'Emissions data'!$A$4:$AB$36,S$97-1979,0))/((VLOOKUP($A112,'New Cronos Data - output2'!$A$13:$S$50,S$97-1988,0)+(VLOOKUP($A112,'New Cronos Data - output2'!$A$62:$S$99,S$97-1988,0))))/1000)</f>
        <v>0.06353360667943317</v>
      </c>
      <c r="T112" s="4">
        <f>((VLOOKUP($A112,'Emissions data'!$A$4:$AB$36,T$97-1979,0))/((VLOOKUP($A112,'New Cronos Data - output2'!$A$13:$S$50,T$97-1988,0)+(VLOOKUP($A112,'New Cronos Data - output2'!$A$62:$S$99,T$97-1988,0))))/1000)</f>
        <v>0.06123450102747376</v>
      </c>
      <c r="U112" s="70">
        <f t="shared" si="5"/>
        <v>-0.7535108398149096</v>
      </c>
    </row>
    <row r="113" spans="1:21" s="2" customFormat="1" ht="12.75">
      <c r="A113" s="33" t="s">
        <v>62</v>
      </c>
      <c r="B113" s="11" t="s">
        <v>114</v>
      </c>
      <c r="C113" s="4">
        <f>((VLOOKUP($A113,'Emissions data'!$A$4:$AB$36,C$97-1979,0))/((VLOOKUP($A113,'New Cronos Data - output2'!$A$13:$S$50,C$97-1988,0)+(VLOOKUP($A113,'New Cronos Data - output2'!$A$62:$S$99,C$97-1988,0))))/1000)</f>
        <v>0.008038452522781774</v>
      </c>
      <c r="D113" s="4">
        <f>((VLOOKUP($A113,'Emissions data'!$A$4:$AB$36,D$97-1979,0))/((VLOOKUP($A113,'New Cronos Data - output2'!$A$13:$S$50,D$97-1988,0)+(VLOOKUP($A113,'New Cronos Data - output2'!$A$62:$S$99,D$97-1988,0))))/1000)</f>
        <v>0.007824652469184892</v>
      </c>
      <c r="E113" s="4">
        <f>((VLOOKUP($A113,'Emissions data'!$A$4:$AB$36,E$97-1979,0))/((VLOOKUP($A113,'New Cronos Data - output2'!$A$13:$S$50,E$97-1988,0)+(VLOOKUP($A113,'New Cronos Data - output2'!$A$62:$S$99,E$97-1988,0))))/1000)</f>
        <v>0.007600930192678228</v>
      </c>
      <c r="F113" s="4">
        <f>((VLOOKUP($A113,'Emissions data'!$A$4:$AB$36,F$97-1979,0))/((VLOOKUP($A113,'New Cronos Data - output2'!$A$13:$S$50,F$97-1988,0)+(VLOOKUP($A113,'New Cronos Data - output2'!$A$62:$S$99,F$97-1988,0))))/1000)</f>
        <v>0.003987842424958639</v>
      </c>
      <c r="G113" s="4">
        <f>((VLOOKUP($A113,'Emissions data'!$A$4:$AB$36,G$97-1979,0))/((VLOOKUP($A113,'New Cronos Data - output2'!$A$13:$S$50,G$97-1988,0)+(VLOOKUP($A113,'New Cronos Data - output2'!$A$62:$S$99,G$97-1988,0))))/1000)</f>
        <v>0.003722855113531047</v>
      </c>
      <c r="H113" s="4">
        <f>((VLOOKUP($A113,'Emissions data'!$A$4:$AB$36,H$97-1979,0))/((VLOOKUP($A113,'New Cronos Data - output2'!$A$13:$S$50,H$97-1988,0)+(VLOOKUP($A113,'New Cronos Data - output2'!$A$62:$S$99,H$97-1988,0))))/1000)</f>
        <v>0.0025985354943566592</v>
      </c>
      <c r="I113" s="4">
        <f>((VLOOKUP($A113,'Emissions data'!$A$4:$AB$36,I$97-1979,0))/((VLOOKUP($A113,'New Cronos Data - output2'!$A$13:$S$50,I$97-1988,0)+(VLOOKUP($A113,'New Cronos Data - output2'!$A$62:$S$99,I$97-1988,0))))/1000)</f>
        <v>0.003446226041839271</v>
      </c>
      <c r="J113" s="4">
        <f>((VLOOKUP($A113,'Emissions data'!$A$4:$AB$36,J$97-1979,0))/((VLOOKUP($A113,'New Cronos Data - output2'!$A$13:$S$50,J$97-1988,0)+(VLOOKUP($A113,'New Cronos Data - output2'!$A$62:$S$99,J$97-1988,0))))/1000)</f>
        <v>0.0024445048295</v>
      </c>
      <c r="K113" s="4">
        <f>((VLOOKUP($A113,'Emissions data'!$A$4:$AB$36,K$97-1979,0))/((VLOOKUP($A113,'New Cronos Data - output2'!$A$13:$S$50,K$97-1988,0)+(VLOOKUP($A113,'New Cronos Data - output2'!$A$62:$S$99,K$97-1988,0))))/1000)</f>
        <v>0.0026125338781896965</v>
      </c>
      <c r="L113" s="4">
        <f>((VLOOKUP($A113,'Emissions data'!$A$4:$AB$36,L$97-1979,0))/((VLOOKUP($A113,'New Cronos Data - output2'!$A$13:$S$50,L$97-1988,0)+(VLOOKUP($A113,'New Cronos Data - output2'!$A$62:$S$99,L$97-1988,0))))/1000)</f>
        <v>0.0020507382656019656</v>
      </c>
      <c r="M113" s="4">
        <f>((VLOOKUP($A113,'Emissions data'!$A$4:$AB$36,M$97-1979,0))/((VLOOKUP($A113,'New Cronos Data - output2'!$A$13:$S$50,M$97-1988,0)+(VLOOKUP($A113,'New Cronos Data - output2'!$A$62:$S$99,M$97-1988,0))))/1000)</f>
        <v>0.0016733694773565034</v>
      </c>
      <c r="N113" s="4">
        <f>((VLOOKUP($A113,'Emissions data'!$A$4:$AB$36,N$97-1979,0))/((VLOOKUP($A113,'New Cronos Data - output2'!$A$13:$S$50,N$97-1988,0)+(VLOOKUP($A113,'New Cronos Data - output2'!$A$62:$S$99,N$97-1988,0))))/1000)</f>
        <v>0.0017797731759433963</v>
      </c>
      <c r="O113" s="4">
        <f>((VLOOKUP($A113,'Emissions data'!$A$4:$AB$36,O$97-1979,0))/((VLOOKUP($A113,'New Cronos Data - output2'!$A$13:$S$50,O$97-1988,0)+(VLOOKUP($A113,'New Cronos Data - output2'!$A$62:$S$99,O$97-1988,0))))/1000)</f>
        <v>0.0019825420368505377</v>
      </c>
      <c r="P113" s="4">
        <f>((VLOOKUP($A113,'Emissions data'!$A$4:$AB$36,P$97-1979,0))/((VLOOKUP($A113,'New Cronos Data - output2'!$A$13:$S$50,P$97-1988,0)+(VLOOKUP($A113,'New Cronos Data - output2'!$A$62:$S$99,P$97-1988,0))))/1000)</f>
        <v>0.0021407853759448643</v>
      </c>
      <c r="Q113" s="4">
        <f>((VLOOKUP($A113,'Emissions data'!$A$4:$AB$36,Q$97-1979,0))/((VLOOKUP($A113,'New Cronos Data - output2'!$A$13:$S$50,Q$97-1988,0)+(VLOOKUP($A113,'New Cronos Data - output2'!$A$62:$S$99,Q$97-1988,0))))/1000)</f>
        <v>0.001997841201460187</v>
      </c>
      <c r="R113" s="4">
        <f>((VLOOKUP($A113,'Emissions data'!$A$4:$AB$36,R$97-1979,0))/((VLOOKUP($A113,'New Cronos Data - output2'!$A$13:$S$50,R$97-1988,0)+(VLOOKUP($A113,'New Cronos Data - output2'!$A$62:$S$99,R$97-1988,0))))/1000)</f>
        <v>0.0018856295766558591</v>
      </c>
      <c r="S113" s="4">
        <f>((VLOOKUP($A113,'Emissions data'!$A$4:$AB$36,S$97-1979,0))/((VLOOKUP($A113,'New Cronos Data - output2'!$A$13:$S$50,S$97-1988,0)+(VLOOKUP($A113,'New Cronos Data - output2'!$A$62:$S$99,S$97-1988,0))))/1000)</f>
        <v>0.0017929593770347558</v>
      </c>
      <c r="T113" s="4">
        <f>((VLOOKUP($A113,'Emissions data'!$A$4:$AB$36,T$97-1979,0))/((VLOOKUP($A113,'New Cronos Data - output2'!$A$13:$S$50,T$97-1988,0)+(VLOOKUP($A113,'New Cronos Data - output2'!$A$62:$S$99,T$97-1988,0))))/1000)</f>
        <v>0.0017228212457117398</v>
      </c>
      <c r="U113" s="70">
        <f t="shared" si="5"/>
        <v>-0.7856774993906983</v>
      </c>
    </row>
    <row r="114" spans="1:21" s="2" customFormat="1" ht="12.75">
      <c r="A114" s="33" t="s">
        <v>46</v>
      </c>
      <c r="B114" s="10" t="s">
        <v>118</v>
      </c>
      <c r="C114" s="4">
        <f>((VLOOKUP($A114,'Emissions data'!$A$4:$AB$36,C$97-1979,0))/((VLOOKUP($A114,'New Cronos Data - output2'!$A$13:$S$50,C$97-1988,0)+(VLOOKUP($A114,'New Cronos Data - output2'!$A$62:$S$99,C$97-1988,0))))/1000)</f>
        <v>0.1421706305901912</v>
      </c>
      <c r="D114" s="4">
        <f>((VLOOKUP($A114,'Emissions data'!$A$4:$AB$36,D$97-1979,0))/((VLOOKUP($A114,'New Cronos Data - output2'!$A$13:$S$50,D$97-1988,0)+(VLOOKUP($A114,'New Cronos Data - output2'!$A$62:$S$99,D$97-1988,0))))/1000)</f>
        <v>0.12637554590676522</v>
      </c>
      <c r="E114" s="4">
        <f>((VLOOKUP($A114,'Emissions data'!$A$4:$AB$36,E$97-1979,0))/((VLOOKUP($A114,'New Cronos Data - output2'!$A$13:$S$50,E$97-1988,0)+(VLOOKUP($A114,'New Cronos Data - output2'!$A$62:$S$99,E$97-1988,0))))/1000)</f>
        <v>0.11181282059536171</v>
      </c>
      <c r="F114" s="4">
        <f>((VLOOKUP($A114,'Emissions data'!$A$4:$AB$36,F$97-1979,0))/((VLOOKUP($A114,'New Cronos Data - output2'!$A$13:$S$50,F$97-1988,0)+(VLOOKUP($A114,'New Cronos Data - output2'!$A$62:$S$99,F$97-1988,0))))/1000)</f>
        <v>0.17334491187888199</v>
      </c>
      <c r="G114" s="4">
        <f>((VLOOKUP($A114,'Emissions data'!$A$4:$AB$36,G$97-1979,0))/((VLOOKUP($A114,'New Cronos Data - output2'!$A$13:$S$50,G$97-1988,0)+(VLOOKUP($A114,'New Cronos Data - output2'!$A$62:$S$99,G$97-1988,0))))/1000)</f>
        <v>0.15826743580819796</v>
      </c>
      <c r="H114" s="4">
        <f>((VLOOKUP($A114,'Emissions data'!$A$4:$AB$36,H$97-1979,0))/((VLOOKUP($A114,'New Cronos Data - output2'!$A$13:$S$50,H$97-1988,0)+(VLOOKUP($A114,'New Cronos Data - output2'!$A$62:$S$99,H$97-1988,0))))/1000)</f>
        <v>0.12589121419392524</v>
      </c>
      <c r="I114" s="4">
        <f>((VLOOKUP($A114,'Emissions data'!$A$4:$AB$36,I$97-1979,0))/((VLOOKUP($A114,'New Cronos Data - output2'!$A$13:$S$50,I$97-1988,0)+(VLOOKUP($A114,'New Cronos Data - output2'!$A$62:$S$99,I$97-1988,0))))/1000)</f>
        <v>0.10653977514591441</v>
      </c>
      <c r="J114" s="4">
        <f>((VLOOKUP($A114,'Emissions data'!$A$4:$AB$36,J$97-1979,0))/((VLOOKUP($A114,'New Cronos Data - output2'!$A$13:$S$50,J$97-1988,0)+(VLOOKUP($A114,'New Cronos Data - output2'!$A$62:$S$99,J$97-1988,0))))/1000)</f>
        <v>0.10704654388714732</v>
      </c>
      <c r="K114" s="4">
        <f>((VLOOKUP($A114,'Emissions data'!$A$4:$AB$36,K$97-1979,0))/((VLOOKUP($A114,'New Cronos Data - output2'!$A$13:$S$50,K$97-1988,0)+(VLOOKUP($A114,'New Cronos Data - output2'!$A$62:$S$99,K$97-1988,0))))/1000)</f>
        <v>0.07886260364489354</v>
      </c>
      <c r="L114" s="4">
        <f>((VLOOKUP($A114,'Emissions data'!$A$4:$AB$36,L$97-1979,0))/((VLOOKUP($A114,'New Cronos Data - output2'!$A$13:$S$50,L$97-1988,0)+(VLOOKUP($A114,'New Cronos Data - output2'!$A$62:$S$99,L$97-1988,0))))/1000)</f>
        <v>0.05421716484080795</v>
      </c>
      <c r="M114" s="4">
        <f>((VLOOKUP($A114,'Emissions data'!$A$4:$AB$36,M$97-1979,0))/((VLOOKUP($A114,'New Cronos Data - output2'!$A$13:$S$50,M$97-1988,0)+(VLOOKUP($A114,'New Cronos Data - output2'!$A$62:$S$99,M$97-1988,0))))/1000)</f>
        <v>0.04243137569951338</v>
      </c>
      <c r="N114" s="4">
        <f>((VLOOKUP($A114,'Emissions data'!$A$4:$AB$36,N$97-1979,0))/((VLOOKUP($A114,'New Cronos Data - output2'!$A$13:$S$50,N$97-1988,0)+(VLOOKUP($A114,'New Cronos Data - output2'!$A$62:$S$99,N$97-1988,0))))/1000)</f>
        <v>0.03681606038135593</v>
      </c>
      <c r="O114" s="4">
        <f>((VLOOKUP($A114,'Emissions data'!$A$4:$AB$36,O$97-1979,0))/((VLOOKUP($A114,'New Cronos Data - output2'!$A$13:$S$50,O$97-1988,0)+(VLOOKUP($A114,'New Cronos Data - output2'!$A$62:$S$99,O$97-1988,0))))/1000)</f>
        <v>0.031152053903903906</v>
      </c>
      <c r="P114" s="4">
        <f>((VLOOKUP($A114,'Emissions data'!$A$4:$AB$36,P$97-1979,0))/((VLOOKUP($A114,'New Cronos Data - output2'!$A$13:$S$50,P$97-1988,0)+(VLOOKUP($A114,'New Cronos Data - output2'!$A$62:$S$99,P$97-1988,0))))/1000)</f>
        <v>0.033470739661756684</v>
      </c>
      <c r="Q114" s="4">
        <f>((VLOOKUP($A114,'Emissions data'!$A$4:$AB$36,Q$97-1979,0))/((VLOOKUP($A114,'New Cronos Data - output2'!$A$13:$S$50,Q$97-1988,0)+(VLOOKUP($A114,'New Cronos Data - output2'!$A$62:$S$99,Q$97-1988,0))))/1000)</f>
        <v>0.03178646727941176</v>
      </c>
      <c r="R114" s="4">
        <f>((VLOOKUP($A114,'Emissions data'!$A$4:$AB$36,R$97-1979,0))/((VLOOKUP($A114,'New Cronos Data - output2'!$A$13:$S$50,R$97-1988,0)+(VLOOKUP($A114,'New Cronos Data - output2'!$A$62:$S$99,R$97-1988,0))))/1000)</f>
        <v>0.03069118848592442</v>
      </c>
      <c r="S114" s="4">
        <f>((VLOOKUP($A114,'Emissions data'!$A$4:$AB$36,S$97-1979,0))/((VLOOKUP($A114,'New Cronos Data - output2'!$A$13:$S$50,S$97-1988,0)+(VLOOKUP($A114,'New Cronos Data - output2'!$A$62:$S$99,S$97-1988,0))))/1000)</f>
        <v>0.029798194550612122</v>
      </c>
      <c r="T114" s="4">
        <f>((VLOOKUP($A114,'Emissions data'!$A$4:$AB$36,T$97-1979,0))/((VLOOKUP($A114,'New Cronos Data - output2'!$A$13:$S$50,T$97-1988,0)+(VLOOKUP($A114,'New Cronos Data - output2'!$A$62:$S$99,T$97-1988,0))))/1000)</f>
        <v>0.029027381288254155</v>
      </c>
      <c r="U114" s="70">
        <f t="shared" si="5"/>
        <v>-0.7958271608717417</v>
      </c>
    </row>
    <row r="115" spans="1:21" s="2" customFormat="1" ht="12.75">
      <c r="A115" s="33" t="s">
        <v>43</v>
      </c>
      <c r="B115" s="10" t="s">
        <v>117</v>
      </c>
      <c r="C115" s="4">
        <f>((VLOOKUP($A115,'Emissions data'!$A$4:$AB$36,C$97-1979,0))/((VLOOKUP($A115,'New Cronos Data - output2'!$A$13:$S$50,C$97-1988,0)+(VLOOKUP($A115,'New Cronos Data - output2'!$A$62:$S$99,C$97-1988,0))))/1000)</f>
        <v>0.08991623036649214</v>
      </c>
      <c r="D115" s="4">
        <f>((VLOOKUP($A115,'Emissions data'!$A$4:$AB$36,D$97-1979,0))/((VLOOKUP($A115,'New Cronos Data - output2'!$A$13:$S$50,D$97-1988,0)+(VLOOKUP($A115,'New Cronos Data - output2'!$A$62:$S$99,D$97-1988,0))))/1000)</f>
        <v>0.08722610141313383</v>
      </c>
      <c r="E115" s="4">
        <f>((VLOOKUP($A115,'Emissions data'!$A$4:$AB$36,E$97-1979,0))/((VLOOKUP($A115,'New Cronos Data - output2'!$A$13:$S$50,E$97-1988,0)+(VLOOKUP($A115,'New Cronos Data - output2'!$A$62:$S$99,E$97-1988,0))))/1000)</f>
        <v>0.07611741528762805</v>
      </c>
      <c r="F115" s="4">
        <f>((VLOOKUP($A115,'Emissions data'!$A$4:$AB$36,F$97-1979,0))/((VLOOKUP($A115,'New Cronos Data - output2'!$A$13:$S$50,F$97-1988,0)+(VLOOKUP($A115,'New Cronos Data - output2'!$A$62:$S$99,F$97-1988,0))))/1000)</f>
        <v>0.06696546431312356</v>
      </c>
      <c r="G115" s="4">
        <f>((VLOOKUP($A115,'Emissions data'!$A$4:$AB$36,G$97-1979,0))/((VLOOKUP($A115,'New Cronos Data - output2'!$A$13:$S$50,G$97-1988,0)+(VLOOKUP($A115,'New Cronos Data - output2'!$A$62:$S$99,G$97-1988,0))))/1000)</f>
        <v>0.07091091314031181</v>
      </c>
      <c r="H115" s="4">
        <f>((VLOOKUP($A115,'Emissions data'!$A$4:$AB$36,H$97-1979,0))/((VLOOKUP($A115,'New Cronos Data - output2'!$A$13:$S$50,H$97-1988,0)+(VLOOKUP($A115,'New Cronos Data - output2'!$A$62:$S$99,H$97-1988,0))))/1000)</f>
        <v>0.06402865129280223</v>
      </c>
      <c r="I115" s="4">
        <f>((VLOOKUP($A115,'Emissions data'!$A$4:$AB$36,I$97-1979,0))/((VLOOKUP($A115,'New Cronos Data - output2'!$A$13:$S$50,I$97-1988,0)+(VLOOKUP($A115,'New Cronos Data - output2'!$A$62:$S$99,I$97-1988,0))))/1000)</f>
        <v>0.05278858625162127</v>
      </c>
      <c r="J115" s="4">
        <f>((VLOOKUP($A115,'Emissions data'!$A$4:$AB$36,J$97-1979,0))/((VLOOKUP($A115,'New Cronos Data - output2'!$A$13:$S$50,J$97-1988,0)+(VLOOKUP($A115,'New Cronos Data - output2'!$A$62:$S$99,J$97-1988,0))))/1000)</f>
        <v>0.05954267912772585</v>
      </c>
      <c r="K115" s="4">
        <f>((VLOOKUP($A115,'Emissions data'!$A$4:$AB$36,K$97-1979,0))/((VLOOKUP($A115,'New Cronos Data - output2'!$A$13:$S$50,K$97-1988,0)+(VLOOKUP($A115,'New Cronos Data - output2'!$A$62:$S$99,K$97-1988,0))))/1000)</f>
        <v>0.06359112709832135</v>
      </c>
      <c r="L115" s="4">
        <f>((VLOOKUP($A115,'Emissions data'!$A$4:$AB$36,L$97-1979,0))/((VLOOKUP($A115,'New Cronos Data - output2'!$A$13:$S$50,L$97-1988,0)+(VLOOKUP($A115,'New Cronos Data - output2'!$A$62:$S$99,L$97-1988,0))))/1000)</f>
        <v>0.05852511415525114</v>
      </c>
      <c r="M115" s="4">
        <f>((VLOOKUP($A115,'Emissions data'!$A$4:$AB$36,M$97-1979,0))/((VLOOKUP($A115,'New Cronos Data - output2'!$A$13:$S$50,M$97-1988,0)+(VLOOKUP($A115,'New Cronos Data - output2'!$A$62:$S$99,M$97-1988,0))))/1000)</f>
        <v>0.04217001055966209</v>
      </c>
      <c r="N115" s="4">
        <f>((VLOOKUP($A115,'Emissions data'!$A$4:$AB$36,N$97-1979,0))/((VLOOKUP($A115,'New Cronos Data - output2'!$A$13:$S$50,N$97-1988,0)+(VLOOKUP($A115,'New Cronos Data - output2'!$A$62:$S$99,N$97-1988,0))))/1000)</f>
        <v>0.038553768844221105</v>
      </c>
      <c r="O115" s="4">
        <f>((VLOOKUP($A115,'Emissions data'!$A$4:$AB$36,O$97-1979,0))/((VLOOKUP($A115,'New Cronos Data - output2'!$A$13:$S$50,O$97-1988,0)+(VLOOKUP($A115,'New Cronos Data - output2'!$A$62:$S$99,O$97-1988,0))))/1000)</f>
        <v>0.031047667342799186</v>
      </c>
      <c r="P115" s="4">
        <f>((VLOOKUP($A115,'Emissions data'!$A$4:$AB$36,P$97-1979,0))/((VLOOKUP($A115,'New Cronos Data - output2'!$A$13:$S$50,P$97-1988,0)+(VLOOKUP($A115,'New Cronos Data - output2'!$A$62:$S$99,P$97-1988,0))))/1000)</f>
        <v>0.02236778725539388</v>
      </c>
      <c r="Q115" s="4">
        <f>((VLOOKUP($A115,'Emissions data'!$A$4:$AB$36,Q$97-1979,0))/((VLOOKUP($A115,'New Cronos Data - output2'!$A$13:$S$50,Q$97-1988,0)+(VLOOKUP($A115,'New Cronos Data - output2'!$A$62:$S$99,Q$97-1988,0))))/1000)</f>
        <v>0.02199000499750125</v>
      </c>
      <c r="R115" s="4">
        <f>((VLOOKUP($A115,'Emissions data'!$A$4:$AB$36,R$97-1979,0))/((VLOOKUP($A115,'New Cronos Data - output2'!$A$13:$S$50,R$97-1988,0)+(VLOOKUP($A115,'New Cronos Data - output2'!$A$62:$S$99,R$97-1988,0))))/1000)</f>
        <v>0.021818788501026695</v>
      </c>
      <c r="S115" s="4">
        <f>((VLOOKUP($A115,'Emissions data'!$A$4:$AB$36,S$97-1979,0))/((VLOOKUP($A115,'New Cronos Data - output2'!$A$13:$S$50,S$97-1988,0)+(VLOOKUP($A115,'New Cronos Data - output2'!$A$62:$S$99,S$97-1988,0))))/1000)</f>
        <v>0.01846512794781736</v>
      </c>
      <c r="T115" s="4">
        <f>((VLOOKUP($A115,'Emissions data'!$A$4:$AB$36,T$97-1979,0))/((VLOOKUP($A115,'New Cronos Data - output2'!$A$13:$S$50,T$97-1988,0)+(VLOOKUP($A115,'New Cronos Data - output2'!$A$62:$S$99,T$97-1988,0))))/1000)</f>
        <v>0.015309831181727905</v>
      </c>
      <c r="U115" s="70">
        <f t="shared" si="5"/>
        <v>-0.829732283934434</v>
      </c>
    </row>
    <row r="116" spans="1:21" s="2" customFormat="1" ht="12.75">
      <c r="A116" s="33" t="s">
        <v>55</v>
      </c>
      <c r="B116" s="11" t="s">
        <v>116</v>
      </c>
      <c r="C116" s="4">
        <f>((VLOOKUP($A116,'Emissions data'!$A$4:$AB$36,C$97-1979,0))/((VLOOKUP($A116,'New Cronos Data - output2'!$A$13:$S$50,C$97-1988,0)+(VLOOKUP($A116,'New Cronos Data - output2'!$A$62:$S$99,C$97-1988,0))))/1000)</f>
        <v>0.006828106328894036</v>
      </c>
      <c r="D116" s="4">
        <f>((VLOOKUP($A116,'Emissions data'!$A$4:$AB$36,D$97-1979,0))/((VLOOKUP($A116,'New Cronos Data - output2'!$A$13:$S$50,D$97-1988,0)+(VLOOKUP($A116,'New Cronos Data - output2'!$A$62:$S$99,D$97-1988,0))))/1000)</f>
        <v>0.007266513395196506</v>
      </c>
      <c r="E116" s="4">
        <f>((VLOOKUP($A116,'Emissions data'!$A$4:$AB$36,E$97-1979,0))/((VLOOKUP($A116,'New Cronos Data - output2'!$A$13:$S$50,E$97-1988,0)+(VLOOKUP($A116,'New Cronos Data - output2'!$A$62:$S$99,E$97-1988,0))))/1000)</f>
        <v>0.0039269177618069815</v>
      </c>
      <c r="F116" s="4">
        <f>((VLOOKUP($A116,'Emissions data'!$A$4:$AB$36,F$97-1979,0))/((VLOOKUP($A116,'New Cronos Data - output2'!$A$13:$S$50,F$97-1988,0)+(VLOOKUP($A116,'New Cronos Data - output2'!$A$62:$S$99,F$97-1988,0))))/1000)</f>
        <v>0.004241086912460064</v>
      </c>
      <c r="G116" s="4">
        <f>((VLOOKUP($A116,'Emissions data'!$A$4:$AB$36,G$97-1979,0))/((VLOOKUP($A116,'New Cronos Data - output2'!$A$13:$S$50,G$97-1988,0)+(VLOOKUP($A116,'New Cronos Data - output2'!$A$62:$S$99,G$97-1988,0))))/1000)</f>
        <v>0.0028244008927064495</v>
      </c>
      <c r="H116" s="4">
        <f>((VLOOKUP($A116,'Emissions data'!$A$4:$AB$36,H$97-1979,0))/((VLOOKUP($A116,'New Cronos Data - output2'!$A$13:$S$50,H$97-1988,0)+(VLOOKUP($A116,'New Cronos Data - output2'!$A$62:$S$99,H$97-1988,0))))/1000)</f>
        <v>0.003175442340471092</v>
      </c>
      <c r="I116" s="4">
        <f>((VLOOKUP($A116,'Emissions data'!$A$4:$AB$36,I$97-1979,0))/((VLOOKUP($A116,'New Cronos Data - output2'!$A$13:$S$50,I$97-1988,0)+(VLOOKUP($A116,'New Cronos Data - output2'!$A$62:$S$99,I$97-1988,0))))/1000)</f>
        <v>0.001972168966148216</v>
      </c>
      <c r="J116" s="4">
        <f>((VLOOKUP($A116,'Emissions data'!$A$4:$AB$36,J$97-1979,0))/((VLOOKUP($A116,'New Cronos Data - output2'!$A$13:$S$50,J$97-1988,0)+(VLOOKUP($A116,'New Cronos Data - output2'!$A$62:$S$99,J$97-1988,0))))/1000)</f>
        <v>0.0026018185692381407</v>
      </c>
      <c r="K116" s="4">
        <f>((VLOOKUP($A116,'Emissions data'!$A$4:$AB$36,K$97-1979,0))/((VLOOKUP($A116,'New Cronos Data - output2'!$A$13:$S$50,K$97-1988,0)+(VLOOKUP($A116,'New Cronos Data - output2'!$A$62:$S$99,K$97-1988,0))))/1000)</f>
        <v>0.001696246594049904</v>
      </c>
      <c r="L116" s="4">
        <f>((VLOOKUP($A116,'Emissions data'!$A$4:$AB$36,L$97-1979,0))/((VLOOKUP($A116,'New Cronos Data - output2'!$A$13:$S$50,L$97-1988,0)+(VLOOKUP($A116,'New Cronos Data - output2'!$A$62:$S$99,L$97-1988,0))))/1000)</f>
        <v>0.0017370937993405557</v>
      </c>
      <c r="M116" s="4">
        <f>((VLOOKUP($A116,'Emissions data'!$A$4:$AB$36,M$97-1979,0))/((VLOOKUP($A116,'New Cronos Data - output2'!$A$13:$S$50,M$97-1988,0)+(VLOOKUP($A116,'New Cronos Data - output2'!$A$62:$S$99,M$97-1988,0))))/1000)</f>
        <v>0.001810623501232134</v>
      </c>
      <c r="N116" s="4">
        <f>((VLOOKUP($A116,'Emissions data'!$A$4:$AB$36,N$97-1979,0))/((VLOOKUP($A116,'New Cronos Data - output2'!$A$13:$S$50,N$97-1988,0)+(VLOOKUP($A116,'New Cronos Data - output2'!$A$62:$S$99,N$97-1988,0))))/1000)</f>
        <v>0.001820012444723618</v>
      </c>
      <c r="O116" s="4">
        <f>((VLOOKUP($A116,'Emissions data'!$A$4:$AB$36,O$97-1979,0))/((VLOOKUP($A116,'New Cronos Data - output2'!$A$13:$S$50,O$97-1988,0)+(VLOOKUP($A116,'New Cronos Data - output2'!$A$62:$S$99,O$97-1988,0))))/1000)</f>
        <v>0.0017553483895476505</v>
      </c>
      <c r="P116" s="4">
        <f>((VLOOKUP($A116,'Emissions data'!$A$4:$AB$36,P$97-1979,0))/((VLOOKUP($A116,'New Cronos Data - output2'!$A$13:$S$50,P$97-1988,0)+(VLOOKUP($A116,'New Cronos Data - output2'!$A$62:$S$99,P$97-1988,0))))/1000)</f>
        <v>0.0015411398704983632</v>
      </c>
      <c r="Q116" s="4">
        <f>((VLOOKUP($A116,'Emissions data'!$A$4:$AB$36,Q$97-1979,0))/((VLOOKUP($A116,'New Cronos Data - output2'!$A$13:$S$50,Q$97-1988,0)+(VLOOKUP($A116,'New Cronos Data - output2'!$A$62:$S$99,Q$97-1988,0))))/1000)</f>
        <v>0.001251898695416817</v>
      </c>
      <c r="R116" s="4">
        <f>((VLOOKUP($A116,'Emissions data'!$A$4:$AB$36,R$97-1979,0))/((VLOOKUP($A116,'New Cronos Data - output2'!$A$13:$S$50,R$97-1988,0)+(VLOOKUP($A116,'New Cronos Data - output2'!$A$62:$S$99,R$97-1988,0))))/1000)</f>
        <v>0.001164464155690645</v>
      </c>
      <c r="S116" s="4">
        <f>((VLOOKUP($A116,'Emissions data'!$A$4:$AB$36,S$97-1979,0))/((VLOOKUP($A116,'New Cronos Data - output2'!$A$13:$S$50,S$97-1988,0)+(VLOOKUP($A116,'New Cronos Data - output2'!$A$62:$S$99,S$97-1988,0))))/1000)</f>
        <v>0.0014333471596551725</v>
      </c>
      <c r="T116" s="4">
        <f>((VLOOKUP($A116,'Emissions data'!$A$4:$AB$36,T$97-1979,0))/((VLOOKUP($A116,'New Cronos Data - output2'!$A$13:$S$50,T$97-1988,0)+(VLOOKUP($A116,'New Cronos Data - output2'!$A$62:$S$99,T$97-1988,0))))/1000)</f>
        <v>0.0010242361779439252</v>
      </c>
      <c r="U116" s="70">
        <f t="shared" si="5"/>
        <v>-0.8499970374494998</v>
      </c>
    </row>
    <row r="117" spans="1:21" s="2" customFormat="1" ht="12.75">
      <c r="A117" s="33" t="s">
        <v>39</v>
      </c>
      <c r="B117" s="11" t="s">
        <v>120</v>
      </c>
      <c r="C117" s="4">
        <f>((VLOOKUP($A117,'Emissions data'!$A$4:$AB$36,C$97-1979,0))/((VLOOKUP($A117,'New Cronos Data - output2'!$A$13:$S$50,C$97-1988,0)+(VLOOKUP($A117,'New Cronos Data - output2'!$A$62:$S$99,C$97-1988,0))))/1000)</f>
        <v>0.1289267783053435</v>
      </c>
      <c r="D117" s="4">
        <f>((VLOOKUP($A117,'Emissions data'!$A$4:$AB$36,D$97-1979,0))/((VLOOKUP($A117,'New Cronos Data - output2'!$A$13:$S$50,D$97-1988,0)+(VLOOKUP($A117,'New Cronos Data - output2'!$A$62:$S$99,D$97-1988,0))))/1000)</f>
        <v>0.12994350282485878</v>
      </c>
      <c r="E117" s="4">
        <f>((VLOOKUP($A117,'Emissions data'!$A$4:$AB$36,E$97-1979,0))/((VLOOKUP($A117,'New Cronos Data - output2'!$A$13:$S$50,E$97-1988,0)+(VLOOKUP($A117,'New Cronos Data - output2'!$A$62:$S$99,E$97-1988,0))))/1000)</f>
        <v>0.11699149659863946</v>
      </c>
      <c r="F117" s="4">
        <f>((VLOOKUP($A117,'Emissions data'!$A$4:$AB$36,F$97-1979,0))/((VLOOKUP($A117,'New Cronos Data - output2'!$A$13:$S$50,F$97-1988,0)+(VLOOKUP($A117,'New Cronos Data - output2'!$A$62:$S$99,F$97-1988,0))))/1000)</f>
        <v>0.11652309824453341</v>
      </c>
      <c r="G117" s="4">
        <f>((VLOOKUP($A117,'Emissions data'!$A$4:$AB$36,G$97-1979,0))/((VLOOKUP($A117,'New Cronos Data - output2'!$A$13:$S$50,G$97-1988,0)+(VLOOKUP($A117,'New Cronos Data - output2'!$A$62:$S$99,G$97-1988,0))))/1000)</f>
        <v>0.09638842955830658</v>
      </c>
      <c r="H117" s="4">
        <f>((VLOOKUP($A117,'Emissions data'!$A$4:$AB$36,H$97-1979,0))/((VLOOKUP($A117,'New Cronos Data - output2'!$A$13:$S$50,H$97-1988,0)+(VLOOKUP($A117,'New Cronos Data - output2'!$A$62:$S$99,H$97-1988,0))))/1000)</f>
        <v>0.06644360797434826</v>
      </c>
      <c r="I117" s="4">
        <f>((VLOOKUP($A117,'Emissions data'!$A$4:$AB$36,I$97-1979,0))/((VLOOKUP($A117,'New Cronos Data - output2'!$A$13:$S$50,I$97-1988,0)+(VLOOKUP($A117,'New Cronos Data - output2'!$A$62:$S$99,I$97-1988,0))))/1000)</f>
        <v>0.06239036523105118</v>
      </c>
      <c r="J117" s="4">
        <f>((VLOOKUP($A117,'Emissions data'!$A$4:$AB$36,J$97-1979,0))/((VLOOKUP($A117,'New Cronos Data - output2'!$A$13:$S$50,J$97-1988,0)+(VLOOKUP($A117,'New Cronos Data - output2'!$A$62:$S$99,J$97-1988,0))))/1000)</f>
        <v>0.06464125864641258</v>
      </c>
      <c r="K117" s="4">
        <f>((VLOOKUP($A117,'Emissions data'!$A$4:$AB$36,K$97-1979,0))/((VLOOKUP($A117,'New Cronos Data - output2'!$A$13:$S$50,K$97-1988,0)+(VLOOKUP($A117,'New Cronos Data - output2'!$A$62:$S$99,K$97-1988,0))))/1000)</f>
        <v>0.02368977937097927</v>
      </c>
      <c r="L117" s="4">
        <f>((VLOOKUP($A117,'Emissions data'!$A$4:$AB$36,L$97-1979,0))/((VLOOKUP($A117,'New Cronos Data - output2'!$A$13:$S$50,L$97-1988,0)+(VLOOKUP($A117,'New Cronos Data - output2'!$A$62:$S$99,L$97-1988,0))))/1000)</f>
        <v>0.010908086076007326</v>
      </c>
      <c r="M117" s="4">
        <f>((VLOOKUP($A117,'Emissions data'!$A$4:$AB$36,M$97-1979,0))/((VLOOKUP($A117,'New Cronos Data - output2'!$A$13:$S$50,M$97-1988,0)+(VLOOKUP($A117,'New Cronos Data - output2'!$A$62:$S$99,M$97-1988,0))))/1000)</f>
        <v>0.011262062143567876</v>
      </c>
      <c r="N117" s="4">
        <f>((VLOOKUP($A117,'Emissions data'!$A$4:$AB$36,N$97-1979,0))/((VLOOKUP($A117,'New Cronos Data - output2'!$A$13:$S$50,N$97-1988,0)+(VLOOKUP($A117,'New Cronos Data - output2'!$A$62:$S$99,N$97-1988,0))))/1000)</f>
        <v>0.017215560222283204</v>
      </c>
      <c r="O117" s="4">
        <f>((VLOOKUP($A117,'Emissions data'!$A$4:$AB$36,O$97-1979,0))/((VLOOKUP($A117,'New Cronos Data - output2'!$A$13:$S$50,O$97-1988,0)+(VLOOKUP($A117,'New Cronos Data - output2'!$A$62:$S$99,O$97-1988,0))))/1000)</f>
        <v>0.0186976946366782</v>
      </c>
      <c r="P117" s="4">
        <f>((VLOOKUP($A117,'Emissions data'!$A$4:$AB$36,P$97-1979,0))/((VLOOKUP($A117,'New Cronos Data - output2'!$A$13:$S$50,P$97-1988,0)+(VLOOKUP($A117,'New Cronos Data - output2'!$A$62:$S$99,P$97-1988,0))))/1000)</f>
        <v>0.01838442139489739</v>
      </c>
      <c r="Q117" s="4">
        <f>((VLOOKUP($A117,'Emissions data'!$A$4:$AB$36,Q$97-1979,0))/((VLOOKUP($A117,'New Cronos Data - output2'!$A$13:$S$50,Q$97-1988,0)+(VLOOKUP($A117,'New Cronos Data - output2'!$A$62:$S$99,Q$97-1988,0))))/1000)</f>
        <v>0.017504400056425447</v>
      </c>
      <c r="R117" s="4">
        <f>((VLOOKUP($A117,'Emissions data'!$A$4:$AB$36,R$97-1979,0))/((VLOOKUP($A117,'New Cronos Data - output2'!$A$13:$S$50,R$97-1988,0)+(VLOOKUP($A117,'New Cronos Data - output2'!$A$62:$S$99,R$97-1988,0))))/1000)</f>
        <v>0.018809529083431257</v>
      </c>
      <c r="S117" s="4">
        <f>((VLOOKUP($A117,'Emissions data'!$A$4:$AB$36,S$97-1979,0))/((VLOOKUP($A117,'New Cronos Data - output2'!$A$13:$S$50,S$97-1988,0)+(VLOOKUP($A117,'New Cronos Data - output2'!$A$62:$S$99,S$97-1988,0))))/1000)</f>
        <v>0.01905125205953097</v>
      </c>
      <c r="T117" s="4">
        <f>((VLOOKUP($A117,'Emissions data'!$A$4:$AB$36,T$97-1979,0))/((VLOOKUP($A117,'New Cronos Data - output2'!$A$13:$S$50,T$97-1988,0)+(VLOOKUP($A117,'New Cronos Data - output2'!$A$62:$S$99,T$97-1988,0))))/1000)</f>
        <v>0.018747570227797</v>
      </c>
      <c r="U117" s="70">
        <f t="shared" si="5"/>
        <v>-0.8545874606174039</v>
      </c>
    </row>
    <row r="118" spans="1:21" s="2" customFormat="1" ht="12.75">
      <c r="A118" s="33" t="s">
        <v>37</v>
      </c>
      <c r="B118" s="11" t="s">
        <v>119</v>
      </c>
      <c r="C118" s="4">
        <f>((VLOOKUP($A118,'Emissions data'!$A$4:$AB$36,C$97-1979,0))/((VLOOKUP($A118,'New Cronos Data - output2'!$A$13:$S$50,C$97-1988,0)+(VLOOKUP($A118,'New Cronos Data - output2'!$A$62:$S$99,C$97-1988,0))))/1000)</f>
        <v>0.040579195023454154</v>
      </c>
      <c r="D118" s="4">
        <f>((VLOOKUP($A118,'Emissions data'!$A$4:$AB$36,D$97-1979,0))/((VLOOKUP($A118,'New Cronos Data - output2'!$A$13:$S$50,D$97-1988,0)+(VLOOKUP($A118,'New Cronos Data - output2'!$A$62:$S$99,D$97-1988,0))))/1000)</f>
        <v>0.03705628079769737</v>
      </c>
      <c r="E118" s="4">
        <f>((VLOOKUP($A118,'Emissions data'!$A$4:$AB$36,E$97-1979,0))/((VLOOKUP($A118,'New Cronos Data - output2'!$A$13:$S$50,E$97-1988,0)+(VLOOKUP($A118,'New Cronos Data - output2'!$A$62:$S$99,E$97-1988,0))))/1000)</f>
        <v>0.03508537340353833</v>
      </c>
      <c r="F118" s="4">
        <f>((VLOOKUP($A118,'Emissions data'!$A$4:$AB$36,F$97-1979,0))/((VLOOKUP($A118,'New Cronos Data - output2'!$A$13:$S$50,F$97-1988,0)+(VLOOKUP($A118,'New Cronos Data - output2'!$A$62:$S$99,F$97-1988,0))))/1000)</f>
        <v>0.03295432934474123</v>
      </c>
      <c r="G118" s="4">
        <f>((VLOOKUP($A118,'Emissions data'!$A$4:$AB$36,G$97-1979,0))/((VLOOKUP($A118,'New Cronos Data - output2'!$A$13:$S$50,G$97-1988,0)+(VLOOKUP($A118,'New Cronos Data - output2'!$A$62:$S$99,G$97-1988,0))))/1000)</f>
        <v>0.030355808752886838</v>
      </c>
      <c r="H118" s="4">
        <f>((VLOOKUP($A118,'Emissions data'!$A$4:$AB$36,H$97-1979,0))/((VLOOKUP($A118,'New Cronos Data - output2'!$A$13:$S$50,H$97-1988,0)+(VLOOKUP($A118,'New Cronos Data - output2'!$A$62:$S$99,H$97-1988,0))))/1000)</f>
        <v>0.02861373052457814</v>
      </c>
      <c r="I118" s="4">
        <f>((VLOOKUP($A118,'Emissions data'!$A$4:$AB$36,I$97-1979,0))/((VLOOKUP($A118,'New Cronos Data - output2'!$A$13:$S$50,I$97-1988,0)+(VLOOKUP($A118,'New Cronos Data - output2'!$A$62:$S$99,I$97-1988,0))))/1000)</f>
        <v>0.025281587729098214</v>
      </c>
      <c r="J118" s="4">
        <f>((VLOOKUP($A118,'Emissions data'!$A$4:$AB$36,J$97-1979,0))/((VLOOKUP($A118,'New Cronos Data - output2'!$A$13:$S$50,J$97-1988,0)+(VLOOKUP($A118,'New Cronos Data - output2'!$A$62:$S$99,J$97-1988,0))))/1000)</f>
        <v>0.02273749722036418</v>
      </c>
      <c r="K118" s="4">
        <f>((VLOOKUP($A118,'Emissions data'!$A$4:$AB$36,K$97-1979,0))/((VLOOKUP($A118,'New Cronos Data - output2'!$A$13:$S$50,K$97-1988,0)+(VLOOKUP($A118,'New Cronos Data - output2'!$A$62:$S$99,K$97-1988,0))))/1000)</f>
        <v>0.019318725649452268</v>
      </c>
      <c r="L118" s="4">
        <f>((VLOOKUP($A118,'Emissions data'!$A$4:$AB$36,L$97-1979,0))/((VLOOKUP($A118,'New Cronos Data - output2'!$A$13:$S$50,L$97-1988,0)+(VLOOKUP($A118,'New Cronos Data - output2'!$A$62:$S$99,L$97-1988,0))))/1000)</f>
        <v>0.010777798349824449</v>
      </c>
      <c r="M118" s="4">
        <f>((VLOOKUP($A118,'Emissions data'!$A$4:$AB$36,M$97-1979,0))/((VLOOKUP($A118,'New Cronos Data - output2'!$A$13:$S$50,M$97-1988,0)+(VLOOKUP($A118,'New Cronos Data - output2'!$A$62:$S$99,M$97-1988,0))))/1000)</f>
        <v>0.010534502268629809</v>
      </c>
      <c r="N118" s="4">
        <f>((VLOOKUP($A118,'Emissions data'!$A$4:$AB$36,N$97-1979,0))/((VLOOKUP($A118,'New Cronos Data - output2'!$A$13:$S$50,N$97-1988,0)+(VLOOKUP($A118,'New Cronos Data - output2'!$A$62:$S$99,N$97-1988,0))))/1000)</f>
        <v>0.009828293751584283</v>
      </c>
      <c r="O118" s="4">
        <f>((VLOOKUP($A118,'Emissions data'!$A$4:$AB$36,O$97-1979,0))/((VLOOKUP($A118,'New Cronos Data - output2'!$A$13:$S$50,O$97-1988,0)+(VLOOKUP($A118,'New Cronos Data - output2'!$A$62:$S$99,O$97-1988,0))))/1000)</f>
        <v>0.008959547729483283</v>
      </c>
      <c r="P118" s="4">
        <f>((VLOOKUP($A118,'Emissions data'!$A$4:$AB$36,P$97-1979,0))/((VLOOKUP($A118,'New Cronos Data - output2'!$A$13:$S$50,P$97-1988,0)+(VLOOKUP($A118,'New Cronos Data - output2'!$A$62:$S$99,P$97-1988,0))))/1000)</f>
        <v>0.008516956094237867</v>
      </c>
      <c r="Q118" s="4">
        <f>((VLOOKUP($A118,'Emissions data'!$A$4:$AB$36,Q$97-1979,0))/((VLOOKUP($A118,'New Cronos Data - output2'!$A$13:$S$50,Q$97-1988,0)+(VLOOKUP($A118,'New Cronos Data - output2'!$A$62:$S$99,Q$97-1988,0))))/1000)</f>
        <v>0.009318567853344527</v>
      </c>
      <c r="R118" s="4">
        <f>((VLOOKUP($A118,'Emissions data'!$A$4:$AB$36,R$97-1979,0))/((VLOOKUP($A118,'New Cronos Data - output2'!$A$13:$S$50,R$97-1988,0)+(VLOOKUP($A118,'New Cronos Data - output2'!$A$62:$S$99,R$97-1988,0))))/1000)</f>
        <v>0.00811561543070127</v>
      </c>
      <c r="S118" s="4">
        <f>((VLOOKUP($A118,'Emissions data'!$A$4:$AB$36,S$97-1979,0))/((VLOOKUP($A118,'New Cronos Data - output2'!$A$13:$S$50,S$97-1988,0)+(VLOOKUP($A118,'New Cronos Data - output2'!$A$62:$S$99,S$97-1988,0))))/1000)</f>
        <v>0.006729910995717344</v>
      </c>
      <c r="T118" s="4">
        <f>((VLOOKUP($A118,'Emissions data'!$A$4:$AB$36,T$97-1979,0))/((VLOOKUP($A118,'New Cronos Data - output2'!$A$13:$S$50,T$97-1988,0)+(VLOOKUP($A118,'New Cronos Data - output2'!$A$62:$S$99,T$97-1988,0))))/1000)</f>
        <v>0.004886235586904445</v>
      </c>
      <c r="U118" s="70">
        <f t="shared" si="5"/>
        <v>-0.8795876659435882</v>
      </c>
    </row>
    <row r="119" spans="1:21" s="2" customFormat="1" ht="12.75">
      <c r="A119" s="33" t="s">
        <v>54</v>
      </c>
      <c r="B119" s="10" t="s">
        <v>121</v>
      </c>
      <c r="C119" s="4">
        <f>((VLOOKUP($A119,'Emissions data'!$A$4:$AB$36,C$97-1979,0))/((VLOOKUP($A119,'New Cronos Data - output2'!$A$13:$S$50,C$97-1988,0)+(VLOOKUP($A119,'New Cronos Data - output2'!$A$62:$S$99,C$97-1988,0))))/1000)</f>
        <v>0.009224851118521341</v>
      </c>
      <c r="D119" s="4">
        <f>((VLOOKUP($A119,'Emissions data'!$A$4:$AB$36,D$97-1979,0))/((VLOOKUP($A119,'New Cronos Data - output2'!$A$13:$S$50,D$97-1988,0)+(VLOOKUP($A119,'New Cronos Data - output2'!$A$62:$S$99,D$97-1988,0))))/1000)</f>
        <v>0.007644956490463216</v>
      </c>
      <c r="E119" s="4">
        <f>((VLOOKUP($A119,'Emissions data'!$A$4:$AB$36,E$97-1979,0))/((VLOOKUP($A119,'New Cronos Data - output2'!$A$13:$S$50,E$97-1988,0)+(VLOOKUP($A119,'New Cronos Data - output2'!$A$62:$S$99,E$97-1988,0))))/1000)</f>
        <v>0.006245014369542438</v>
      </c>
      <c r="F119" s="4">
        <f>((VLOOKUP($A119,'Emissions data'!$A$4:$AB$36,F$97-1979,0))/((VLOOKUP($A119,'New Cronos Data - output2'!$A$13:$S$50,F$97-1988,0)+(VLOOKUP($A119,'New Cronos Data - output2'!$A$62:$S$99,F$97-1988,0))))/1000)</f>
        <v>0.005207434375442321</v>
      </c>
      <c r="G119" s="4">
        <f>((VLOOKUP($A119,'Emissions data'!$A$4:$AB$36,G$97-1979,0))/((VLOOKUP($A119,'New Cronos Data - output2'!$A$13:$S$50,G$97-1988,0)+(VLOOKUP($A119,'New Cronos Data - output2'!$A$62:$S$99,G$97-1988,0))))/1000)</f>
        <v>0.0034388876157166247</v>
      </c>
      <c r="H119" s="4">
        <f>((VLOOKUP($A119,'Emissions data'!$A$4:$AB$36,H$97-1979,0))/((VLOOKUP($A119,'New Cronos Data - output2'!$A$13:$S$50,H$97-1988,0)+(VLOOKUP($A119,'New Cronos Data - output2'!$A$62:$S$99,H$97-1988,0))))/1000)</f>
        <v>0.0022881975589799535</v>
      </c>
      <c r="I119" s="4">
        <f>((VLOOKUP($A119,'Emissions data'!$A$4:$AB$36,I$97-1979,0))/((VLOOKUP($A119,'New Cronos Data - output2'!$A$13:$S$50,I$97-1988,0)+(VLOOKUP($A119,'New Cronos Data - output2'!$A$62:$S$99,I$97-1988,0))))/1000)</f>
        <v>0.001878110315196998</v>
      </c>
      <c r="J119" s="4">
        <f>((VLOOKUP($A119,'Emissions data'!$A$4:$AB$36,J$97-1979,0))/((VLOOKUP($A119,'New Cronos Data - output2'!$A$13:$S$50,J$97-1988,0)+(VLOOKUP($A119,'New Cronos Data - output2'!$A$62:$S$99,J$97-1988,0))))/1000)</f>
        <v>0.0015987008360477744</v>
      </c>
      <c r="K119" s="4">
        <f>((VLOOKUP($A119,'Emissions data'!$A$4:$AB$36,K$97-1979,0))/((VLOOKUP($A119,'New Cronos Data - output2'!$A$13:$S$50,K$97-1988,0)+(VLOOKUP($A119,'New Cronos Data - output2'!$A$62:$S$99,K$97-1988,0))))/1000)</f>
        <v>0.0013130381186421305</v>
      </c>
      <c r="L119" s="4">
        <f>((VLOOKUP($A119,'Emissions data'!$A$4:$AB$36,L$97-1979,0))/((VLOOKUP($A119,'New Cronos Data - output2'!$A$13:$S$50,L$97-1988,0)+(VLOOKUP($A119,'New Cronos Data - output2'!$A$62:$S$99,L$97-1988,0))))/1000)</f>
        <v>0.0014329210239423522</v>
      </c>
      <c r="M119" s="4">
        <f>((VLOOKUP($A119,'Emissions data'!$A$4:$AB$36,M$97-1979,0))/((VLOOKUP($A119,'New Cronos Data - output2'!$A$13:$S$50,M$97-1988,0)+(VLOOKUP($A119,'New Cronos Data - output2'!$A$62:$S$99,M$97-1988,0))))/1000)</f>
        <v>0.0016725796649426578</v>
      </c>
      <c r="N119" s="4">
        <f>((VLOOKUP($A119,'Emissions data'!$A$4:$AB$36,N$97-1979,0))/((VLOOKUP($A119,'New Cronos Data - output2'!$A$13:$S$50,N$97-1988,0)+(VLOOKUP($A119,'New Cronos Data - output2'!$A$62:$S$99,N$97-1988,0))))/1000)</f>
        <v>0.0016865386946639247</v>
      </c>
      <c r="O119" s="4">
        <f>((VLOOKUP($A119,'Emissions data'!$A$4:$AB$36,O$97-1979,0))/((VLOOKUP($A119,'New Cronos Data - output2'!$A$13:$S$50,O$97-1988,0)+(VLOOKUP($A119,'New Cronos Data - output2'!$A$62:$S$99,O$97-1988,0))))/1000)</f>
        <v>0.0014611203543307087</v>
      </c>
      <c r="P119" s="4">
        <f>((VLOOKUP($A119,'Emissions data'!$A$4:$AB$36,P$97-1979,0))/((VLOOKUP($A119,'New Cronos Data - output2'!$A$13:$S$50,P$97-1988,0)+(VLOOKUP($A119,'New Cronos Data - output2'!$A$62:$S$99,P$97-1988,0))))/1000)</f>
        <v>0.0014906886422253011</v>
      </c>
      <c r="Q119" s="4">
        <f>((VLOOKUP($A119,'Emissions data'!$A$4:$AB$36,Q$97-1979,0))/((VLOOKUP($A119,'New Cronos Data - output2'!$A$13:$S$50,Q$97-1988,0)+(VLOOKUP($A119,'New Cronos Data - output2'!$A$62:$S$99,Q$97-1988,0))))/1000)</f>
        <v>0.0010726064923354372</v>
      </c>
      <c r="R119" s="4">
        <f>((VLOOKUP($A119,'Emissions data'!$A$4:$AB$36,R$97-1979,0))/((VLOOKUP($A119,'New Cronos Data - output2'!$A$13:$S$50,R$97-1988,0)+(VLOOKUP($A119,'New Cronos Data - output2'!$A$62:$S$99,R$97-1988,0))))/1000)</f>
        <v>0.0009496065594419146</v>
      </c>
      <c r="S119" s="4">
        <f>((VLOOKUP($A119,'Emissions data'!$A$4:$AB$36,S$97-1979,0))/((VLOOKUP($A119,'New Cronos Data - output2'!$A$13:$S$50,S$97-1988,0)+(VLOOKUP($A119,'New Cronos Data - output2'!$A$62:$S$99,S$97-1988,0))))/1000)</f>
        <v>0.0010221972412524955</v>
      </c>
      <c r="T119" s="4">
        <f>((VLOOKUP($A119,'Emissions data'!$A$4:$AB$36,T$97-1979,0))/((VLOOKUP($A119,'New Cronos Data - output2'!$A$13:$S$50,T$97-1988,0)+(VLOOKUP($A119,'New Cronos Data - output2'!$A$62:$S$99,T$97-1988,0))))/1000)</f>
        <v>0.0008859057428246954</v>
      </c>
      <c r="U119" s="70">
        <f t="shared" si="5"/>
        <v>-0.9039653072507583</v>
      </c>
    </row>
    <row r="120" spans="1:21" s="2" customFormat="1" ht="12.75">
      <c r="A120" s="33" t="s">
        <v>60</v>
      </c>
      <c r="B120" s="11" t="s">
        <v>123</v>
      </c>
      <c r="C120" s="4">
        <f>((VLOOKUP($A120,'Emissions data'!$A$4:$AB$36,C$97-1979,0))/((VLOOKUP($A120,'New Cronos Data - output2'!$A$13:$S$50,C$97-1988,0)+(VLOOKUP($A120,'New Cronos Data - output2'!$A$62:$S$99,C$97-1988,0))))/1000)</f>
        <v>0.29856400259909033</v>
      </c>
      <c r="D120" s="4">
        <f>((VLOOKUP($A120,'Emissions data'!$A$4:$AB$36,D$97-1979,0))/((VLOOKUP($A120,'New Cronos Data - output2'!$A$13:$S$50,D$97-1988,0)+(VLOOKUP($A120,'New Cronos Data - output2'!$A$62:$S$99,D$97-1988,0))))/1000)</f>
        <v>0.24876649417852523</v>
      </c>
      <c r="E120" s="4">
        <f>((VLOOKUP($A120,'Emissions data'!$A$4:$AB$36,E$97-1979,0))/((VLOOKUP($A120,'New Cronos Data - output2'!$A$13:$S$50,E$97-1988,0)+(VLOOKUP($A120,'New Cronos Data - output2'!$A$62:$S$99,E$97-1988,0))))/1000)</f>
        <v>0.18780574324324326</v>
      </c>
      <c r="F120" s="4">
        <f>((VLOOKUP($A120,'Emissions data'!$A$4:$AB$36,F$97-1979,0))/((VLOOKUP($A120,'New Cronos Data - output2'!$A$13:$S$50,F$97-1988,0)+(VLOOKUP($A120,'New Cronos Data - output2'!$A$62:$S$99,F$97-1988,0))))/1000)</f>
        <v>0.18130268199233718</v>
      </c>
      <c r="G120" s="4">
        <f>((VLOOKUP($A120,'Emissions data'!$A$4:$AB$36,G$97-1979,0))/((VLOOKUP($A120,'New Cronos Data - output2'!$A$13:$S$50,G$97-1988,0)+(VLOOKUP($A120,'New Cronos Data - output2'!$A$62:$S$99,G$97-1988,0))))/1000)</f>
        <v>0.14149494268374915</v>
      </c>
      <c r="H120" s="4">
        <f>((VLOOKUP($A120,'Emissions data'!$A$4:$AB$36,H$97-1979,0))/((VLOOKUP($A120,'New Cronos Data - output2'!$A$13:$S$50,H$97-1988,0)+(VLOOKUP($A120,'New Cronos Data - output2'!$A$62:$S$99,H$97-1988,0))))/1000)</f>
        <v>0.12359942693409742</v>
      </c>
      <c r="I120" s="4">
        <f>((VLOOKUP($A120,'Emissions data'!$A$4:$AB$36,I$97-1979,0))/((VLOOKUP($A120,'New Cronos Data - output2'!$A$13:$S$50,I$97-1988,0)+(VLOOKUP($A120,'New Cronos Data - output2'!$A$62:$S$99,I$97-1988,0))))/1000)</f>
        <v>0.11273590021691975</v>
      </c>
      <c r="J120" s="4">
        <f>((VLOOKUP($A120,'Emissions data'!$A$4:$AB$36,J$97-1979,0))/((VLOOKUP($A120,'New Cronos Data - output2'!$A$13:$S$50,J$97-1988,0)+(VLOOKUP($A120,'New Cronos Data - output2'!$A$62:$S$99,J$97-1988,0))))/1000)</f>
        <v>0.10899301106581247</v>
      </c>
      <c r="K120" s="4">
        <f>((VLOOKUP($A120,'Emissions data'!$A$4:$AB$36,K$97-1979,0))/((VLOOKUP($A120,'New Cronos Data - output2'!$A$13:$S$50,K$97-1988,0)+(VLOOKUP($A120,'New Cronos Data - output2'!$A$62:$S$99,K$97-1988,0))))/1000)</f>
        <v>0.09132851584213453</v>
      </c>
      <c r="L120" s="4">
        <f>((VLOOKUP($A120,'Emissions data'!$A$4:$AB$36,L$97-1979,0))/((VLOOKUP($A120,'New Cronos Data - output2'!$A$13:$S$50,L$97-1988,0)+(VLOOKUP($A120,'New Cronos Data - output2'!$A$62:$S$99,L$97-1988,0))))/1000)</f>
        <v>0.09419832735961768</v>
      </c>
      <c r="M120" s="4">
        <f>((VLOOKUP($A120,'Emissions data'!$A$4:$AB$36,M$97-1979,0))/((VLOOKUP($A120,'New Cronos Data - output2'!$A$13:$S$50,M$97-1988,0)+(VLOOKUP($A120,'New Cronos Data - output2'!$A$62:$S$99,M$97-1988,0))))/1000)</f>
        <v>0.03586046511627907</v>
      </c>
      <c r="N120" s="4">
        <f>((VLOOKUP($A120,'Emissions data'!$A$4:$AB$36,N$97-1979,0))/((VLOOKUP($A120,'New Cronos Data - output2'!$A$13:$S$50,N$97-1988,0)+(VLOOKUP($A120,'New Cronos Data - output2'!$A$62:$S$99,N$97-1988,0))))/1000)</f>
        <v>0.03192263490364026</v>
      </c>
      <c r="O120" s="4">
        <f>((VLOOKUP($A120,'Emissions data'!$A$4:$AB$36,O$97-1979,0))/((VLOOKUP($A120,'New Cronos Data - output2'!$A$13:$S$50,O$97-1988,0)+(VLOOKUP($A120,'New Cronos Data - output2'!$A$62:$S$99,O$97-1988,0))))/1000)</f>
        <v>0.0325768149024246</v>
      </c>
      <c r="P120" s="4">
        <f>((VLOOKUP($A120,'Emissions data'!$A$4:$AB$36,P$97-1979,0))/((VLOOKUP($A120,'New Cronos Data - output2'!$A$13:$S$50,P$97-1988,0)+(VLOOKUP($A120,'New Cronos Data - output2'!$A$62:$S$99,P$97-1988,0))))/1000)</f>
        <v>0.031133301752464402</v>
      </c>
      <c r="Q120" s="4">
        <f>((VLOOKUP($A120,'Emissions data'!$A$4:$AB$36,Q$97-1979,0))/((VLOOKUP($A120,'New Cronos Data - output2'!$A$13:$S$50,Q$97-1988,0)+(VLOOKUP($A120,'New Cronos Data - output2'!$A$62:$S$99,Q$97-1988,0))))/1000)</f>
        <v>0.030044268513284345</v>
      </c>
      <c r="R120" s="4">
        <f>((VLOOKUP($A120,'Emissions data'!$A$4:$AB$36,R$97-1979,0))/((VLOOKUP($A120,'New Cronos Data - output2'!$A$13:$S$50,R$97-1988,0)+(VLOOKUP($A120,'New Cronos Data - output2'!$A$62:$S$99,R$97-1988,0))))/1000)</f>
        <v>0.028615514235909356</v>
      </c>
      <c r="S120" s="4">
        <f>((VLOOKUP($A120,'Emissions data'!$A$4:$AB$36,S$97-1979,0))/((VLOOKUP($A120,'New Cronos Data - output2'!$A$13:$S$50,S$97-1988,0)+(VLOOKUP($A120,'New Cronos Data - output2'!$A$62:$S$99,S$97-1988,0))))/1000)</f>
        <v>0.030079582517938682</v>
      </c>
      <c r="T120" s="4">
        <f>((VLOOKUP($A120,'Emissions data'!$A$4:$AB$36,T$97-1979,0))/((VLOOKUP($A120,'New Cronos Data - output2'!$A$13:$S$50,T$97-1988,0)+(VLOOKUP($A120,'New Cronos Data - output2'!$A$62:$S$99,T$97-1988,0))))/1000)</f>
        <v>0.027526889534883723</v>
      </c>
      <c r="U120" s="70">
        <f t="shared" si="5"/>
        <v>-0.9078023830895426</v>
      </c>
    </row>
    <row r="121" spans="1:21" s="2" customFormat="1" ht="12.75">
      <c r="A121" s="33" t="s">
        <v>49</v>
      </c>
      <c r="B121" s="11" t="s">
        <v>128</v>
      </c>
      <c r="C121" s="4">
        <f>((VLOOKUP($A121,'Emissions data'!$A$4:$AB$36,C$97-1979,0))/((VLOOKUP($A121,'New Cronos Data - output2'!$A$13:$S$50,C$97-1988,0)+(VLOOKUP($A121,'New Cronos Data - output2'!$A$62:$S$99,C$97-1988,0))))/1000)</f>
        <v>0.01470222514274062</v>
      </c>
      <c r="D121" s="4">
        <f>((VLOOKUP($A121,'Emissions data'!$A$4:$AB$36,D$97-1979,0))/((VLOOKUP($A121,'New Cronos Data - output2'!$A$13:$S$50,D$97-1988,0)+(VLOOKUP($A121,'New Cronos Data - output2'!$A$62:$S$99,D$97-1988,0))))/1000)</f>
        <v>0.01215320207986689</v>
      </c>
      <c r="E121" s="4">
        <f>((VLOOKUP($A121,'Emissions data'!$A$4:$AB$36,E$97-1979,0))/((VLOOKUP($A121,'New Cronos Data - output2'!$A$13:$S$50,E$97-1988,0)+(VLOOKUP($A121,'New Cronos Data - output2'!$A$62:$S$99,E$97-1988,0))))/1000)</f>
        <v>0.014491899939759035</v>
      </c>
      <c r="F121" s="4">
        <f>((VLOOKUP($A121,'Emissions data'!$A$4:$AB$36,F$97-1979,0))/((VLOOKUP($A121,'New Cronos Data - output2'!$A$13:$S$50,F$97-1988,0)+(VLOOKUP($A121,'New Cronos Data - output2'!$A$62:$S$99,F$97-1988,0))))/1000)</f>
        <v>0.020445783629032255</v>
      </c>
      <c r="G121" s="4">
        <f>((VLOOKUP($A121,'Emissions data'!$A$4:$AB$36,G$97-1979,0))/((VLOOKUP($A121,'New Cronos Data - output2'!$A$13:$S$50,G$97-1988,0)+(VLOOKUP($A121,'New Cronos Data - output2'!$A$62:$S$99,G$97-1988,0))))/1000)</f>
        <v>0.026775921780016792</v>
      </c>
      <c r="H121" s="4">
        <f>((VLOOKUP($A121,'Emissions data'!$A$4:$AB$36,H$97-1979,0))/((VLOOKUP($A121,'New Cronos Data - output2'!$A$13:$S$50,H$97-1988,0)+(VLOOKUP($A121,'New Cronos Data - output2'!$A$62:$S$99,H$97-1988,0))))/1000)</f>
        <v>0.01979195268722467</v>
      </c>
      <c r="I121" s="4">
        <f>((VLOOKUP($A121,'Emissions data'!$A$4:$AB$36,I$97-1979,0))/((VLOOKUP($A121,'New Cronos Data - output2'!$A$13:$S$50,I$97-1988,0)+(VLOOKUP($A121,'New Cronos Data - output2'!$A$62:$S$99,I$97-1988,0))))/1000)</f>
        <v>0.02302614666948436</v>
      </c>
      <c r="J121" s="4">
        <f>((VLOOKUP($A121,'Emissions data'!$A$4:$AB$36,J$97-1979,0))/((VLOOKUP($A121,'New Cronos Data - output2'!$A$13:$S$50,J$97-1988,0)+(VLOOKUP($A121,'New Cronos Data - output2'!$A$62:$S$99,J$97-1988,0))))/1000)</f>
        <v>0.014930255592935239</v>
      </c>
      <c r="K121" s="4">
        <f>((VLOOKUP($A121,'Emissions data'!$A$4:$AB$36,K$97-1979,0))/((VLOOKUP($A121,'New Cronos Data - output2'!$A$13:$S$50,K$97-1988,0)+(VLOOKUP($A121,'New Cronos Data - output2'!$A$62:$S$99,K$97-1988,0))))/1000)</f>
        <v>0.016081196898066787</v>
      </c>
      <c r="L121" s="4">
        <f>((VLOOKUP($A121,'Emissions data'!$A$4:$AB$36,L$97-1979,0))/((VLOOKUP($A121,'New Cronos Data - output2'!$A$13:$S$50,L$97-1988,0)+(VLOOKUP($A121,'New Cronos Data - output2'!$A$62:$S$99,L$97-1988,0))))/1000)</f>
        <v>0.014935943119170984</v>
      </c>
      <c r="M121" s="4">
        <f>((VLOOKUP($A121,'Emissions data'!$A$4:$AB$36,M$97-1979,0))/((VLOOKUP($A121,'New Cronos Data - output2'!$A$13:$S$50,M$97-1988,0)+(VLOOKUP($A121,'New Cronos Data - output2'!$A$62:$S$99,M$97-1988,0))))/1000)</f>
        <v>0.004394736680701754</v>
      </c>
      <c r="N121" s="4">
        <f>((VLOOKUP($A121,'Emissions data'!$A$4:$AB$36,N$97-1979,0))/((VLOOKUP($A121,'New Cronos Data - output2'!$A$13:$S$50,N$97-1988,0)+(VLOOKUP($A121,'New Cronos Data - output2'!$A$62:$S$99,N$97-1988,0))))/1000)</f>
        <v>0.0031700887554347826</v>
      </c>
      <c r="O121" s="4">
        <f>((VLOOKUP($A121,'Emissions data'!$A$4:$AB$36,O$97-1979,0))/((VLOOKUP($A121,'New Cronos Data - output2'!$A$13:$S$50,O$97-1988,0)+(VLOOKUP($A121,'New Cronos Data - output2'!$A$62:$S$99,O$97-1988,0))))/1000)</f>
        <v>0.0031016209235033257</v>
      </c>
      <c r="P121" s="4">
        <f>((VLOOKUP($A121,'Emissions data'!$A$4:$AB$36,P$97-1979,0))/((VLOOKUP($A121,'New Cronos Data - output2'!$A$13:$S$50,P$97-1988,0)+(VLOOKUP($A121,'New Cronos Data - output2'!$A$62:$S$99,P$97-1988,0))))/1000)</f>
        <v>0.0020743505287730726</v>
      </c>
      <c r="Q121" s="4">
        <f>((VLOOKUP($A121,'Emissions data'!$A$4:$AB$36,Q$97-1979,0))/((VLOOKUP($A121,'New Cronos Data - output2'!$A$13:$S$50,Q$97-1988,0)+(VLOOKUP($A121,'New Cronos Data - output2'!$A$62:$S$99,Q$97-1988,0))))/1000)</f>
        <v>0.0015927907141190197</v>
      </c>
      <c r="R121" s="4">
        <f>((VLOOKUP($A121,'Emissions data'!$A$4:$AB$36,R$97-1979,0))/((VLOOKUP($A121,'New Cronos Data - output2'!$A$13:$S$50,R$97-1988,0)+(VLOOKUP($A121,'New Cronos Data - output2'!$A$62:$S$99,R$97-1988,0))))/1000)</f>
        <v>0.002326312371794872</v>
      </c>
      <c r="S121" s="4">
        <f>((VLOOKUP($A121,'Emissions data'!$A$4:$AB$36,S$97-1979,0))/((VLOOKUP($A121,'New Cronos Data - output2'!$A$13:$S$50,S$97-1988,0)+(VLOOKUP($A121,'New Cronos Data - output2'!$A$62:$S$99,S$97-1988,0))))/1000)</f>
        <v>0.0012521098882618512</v>
      </c>
      <c r="T121" s="4">
        <f>((VLOOKUP($A121,'Emissions data'!$A$4:$AB$36,T$97-1979,0))/((VLOOKUP($A121,'New Cronos Data - output2'!$A$13:$S$50,T$97-1988,0)+(VLOOKUP($A121,'New Cronos Data - output2'!$A$62:$S$99,T$97-1988,0))))/1000)</f>
        <v>0.0013476989034564959</v>
      </c>
      <c r="U121" s="70">
        <f t="shared" si="5"/>
        <v>-0.9083336780404334</v>
      </c>
    </row>
    <row r="122" spans="1:21" s="2" customFormat="1" ht="12.75">
      <c r="A122" s="33" t="s">
        <v>63</v>
      </c>
      <c r="B122" s="10" t="s">
        <v>122</v>
      </c>
      <c r="C122" s="4">
        <f>((VLOOKUP($A122,'Emissions data'!$A$4:$AB$36,C$97-1979,0))/((VLOOKUP($A122,'New Cronos Data - output2'!$A$13:$S$50,C$97-1988,0)+(VLOOKUP($A122,'New Cronos Data - output2'!$A$62:$S$99,C$97-1988,0))))/1000)</f>
        <v>0.13785081925828882</v>
      </c>
      <c r="D122" s="4">
        <f>((VLOOKUP($A122,'Emissions data'!$A$4:$AB$36,D$97-1979,0))/((VLOOKUP($A122,'New Cronos Data - output2'!$A$13:$S$50,D$97-1988,0)+(VLOOKUP($A122,'New Cronos Data - output2'!$A$62:$S$99,D$97-1988,0))))/1000)</f>
        <v>0.13312666587293545</v>
      </c>
      <c r="E122" s="4">
        <f>((VLOOKUP($A122,'Emissions data'!$A$4:$AB$36,E$97-1979,0))/((VLOOKUP($A122,'New Cronos Data - output2'!$A$13:$S$50,E$97-1988,0)+(VLOOKUP($A122,'New Cronos Data - output2'!$A$62:$S$99,E$97-1988,0))))/1000)</f>
        <v>0.12855041256787392</v>
      </c>
      <c r="F122" s="4">
        <f>((VLOOKUP($A122,'Emissions data'!$A$4:$AB$36,F$97-1979,0))/((VLOOKUP($A122,'New Cronos Data - output2'!$A$13:$S$50,F$97-1988,0)+(VLOOKUP($A122,'New Cronos Data - output2'!$A$62:$S$99,F$97-1988,0))))/1000)</f>
        <v>0.11592756172533465</v>
      </c>
      <c r="G122" s="4">
        <f>((VLOOKUP($A122,'Emissions data'!$A$4:$AB$36,G$97-1979,0))/((VLOOKUP($A122,'New Cronos Data - output2'!$A$13:$S$50,G$97-1988,0)+(VLOOKUP($A122,'New Cronos Data - output2'!$A$62:$S$99,G$97-1988,0))))/1000)</f>
        <v>0.09680361634190272</v>
      </c>
      <c r="H122" s="4">
        <f>((VLOOKUP($A122,'Emissions data'!$A$4:$AB$36,H$97-1979,0))/((VLOOKUP($A122,'New Cronos Data - output2'!$A$13:$S$50,H$97-1988,0)+(VLOOKUP($A122,'New Cronos Data - output2'!$A$62:$S$99,H$97-1988,0))))/1000)</f>
        <v>0.08510139978791093</v>
      </c>
      <c r="I122" s="4">
        <f>((VLOOKUP($A122,'Emissions data'!$A$4:$AB$36,I$97-1979,0))/((VLOOKUP($A122,'New Cronos Data - output2'!$A$13:$S$50,I$97-1988,0)+(VLOOKUP($A122,'New Cronos Data - output2'!$A$62:$S$99,I$97-1988,0))))/1000)</f>
        <v>0.0696621192876516</v>
      </c>
      <c r="J122" s="4">
        <f>((VLOOKUP($A122,'Emissions data'!$A$4:$AB$36,J$97-1979,0))/((VLOOKUP($A122,'New Cronos Data - output2'!$A$13:$S$50,J$97-1988,0)+(VLOOKUP($A122,'New Cronos Data - output2'!$A$62:$S$99,J$97-1988,0))))/1000)</f>
        <v>0.05431390513750854</v>
      </c>
      <c r="K122" s="4">
        <f>((VLOOKUP($A122,'Emissions data'!$A$4:$AB$36,K$97-1979,0))/((VLOOKUP($A122,'New Cronos Data - output2'!$A$13:$S$50,K$97-1988,0)+(VLOOKUP($A122,'New Cronos Data - output2'!$A$62:$S$99,K$97-1988,0))))/1000)</f>
        <v>0.05503478550754075</v>
      </c>
      <c r="L122" s="4">
        <f>((VLOOKUP($A122,'Emissions data'!$A$4:$AB$36,L$97-1979,0))/((VLOOKUP($A122,'New Cronos Data - output2'!$A$13:$S$50,L$97-1988,0)+(VLOOKUP($A122,'New Cronos Data - output2'!$A$62:$S$99,L$97-1988,0))))/1000)</f>
        <v>0.03480332358142635</v>
      </c>
      <c r="M122" s="4">
        <f>((VLOOKUP($A122,'Emissions data'!$A$4:$AB$36,M$97-1979,0))/((VLOOKUP($A122,'New Cronos Data - output2'!$A$13:$S$50,M$97-1988,0)+(VLOOKUP($A122,'New Cronos Data - output2'!$A$62:$S$99,M$97-1988,0))))/1000)</f>
        <v>0.03634369328408898</v>
      </c>
      <c r="N122" s="4">
        <f>((VLOOKUP($A122,'Emissions data'!$A$4:$AB$36,N$97-1979,0))/((VLOOKUP($A122,'New Cronos Data - output2'!$A$13:$S$50,N$97-1988,0)+(VLOOKUP($A122,'New Cronos Data - output2'!$A$62:$S$99,N$97-1988,0))))/1000)</f>
        <v>0.031133104455507155</v>
      </c>
      <c r="O122" s="4">
        <f>((VLOOKUP($A122,'Emissions data'!$A$4:$AB$36,O$97-1979,0))/((VLOOKUP($A122,'New Cronos Data - output2'!$A$13:$S$50,O$97-1988,0)+(VLOOKUP($A122,'New Cronos Data - output2'!$A$62:$S$99,O$97-1988,0))))/1000)</f>
        <v>0.028336648141372142</v>
      </c>
      <c r="P122" s="4">
        <f>((VLOOKUP($A122,'Emissions data'!$A$4:$AB$36,P$97-1979,0))/((VLOOKUP($A122,'New Cronos Data - output2'!$A$13:$S$50,P$97-1988,0)+(VLOOKUP($A122,'New Cronos Data - output2'!$A$62:$S$99,P$97-1988,0))))/1000)</f>
        <v>0.027573692105155898</v>
      </c>
      <c r="Q122" s="4">
        <f>((VLOOKUP($A122,'Emissions data'!$A$4:$AB$36,Q$97-1979,0))/((VLOOKUP($A122,'New Cronos Data - output2'!$A$13:$S$50,Q$97-1988,0)+(VLOOKUP($A122,'New Cronos Data - output2'!$A$62:$S$99,Q$97-1988,0))))/1000)</f>
        <v>0.021171887798287187</v>
      </c>
      <c r="R122" s="4">
        <f>((VLOOKUP($A122,'Emissions data'!$A$4:$AB$36,R$97-1979,0))/((VLOOKUP($A122,'New Cronos Data - output2'!$A$13:$S$50,R$97-1988,0)+(VLOOKUP($A122,'New Cronos Data - output2'!$A$62:$S$99,R$97-1988,0))))/1000)</f>
        <v>0.015974022502798856</v>
      </c>
      <c r="S122" s="4">
        <f>((VLOOKUP($A122,'Emissions data'!$A$4:$AB$36,S$97-1979,0))/((VLOOKUP($A122,'New Cronos Data - output2'!$A$13:$S$50,S$97-1988,0)+(VLOOKUP($A122,'New Cronos Data - output2'!$A$62:$S$99,S$97-1988,0))))/1000)</f>
        <v>0.014821750631613485</v>
      </c>
      <c r="T122" s="4">
        <f>((VLOOKUP($A122,'Emissions data'!$A$4:$AB$36,T$97-1979,0))/((VLOOKUP($A122,'New Cronos Data - output2'!$A$13:$S$50,T$97-1988,0)+(VLOOKUP($A122,'New Cronos Data - output2'!$A$62:$S$99,T$97-1988,0))))/1000)</f>
        <v>0.01140843919993606</v>
      </c>
      <c r="U122" s="70">
        <f t="shared" si="5"/>
        <v>-0.9172406862627327</v>
      </c>
    </row>
    <row r="123" spans="1:21" s="2" customFormat="1" ht="12.75">
      <c r="A123" s="33" t="s">
        <v>41</v>
      </c>
      <c r="B123" s="10" t="s">
        <v>126</v>
      </c>
      <c r="C123" s="4">
        <f>((VLOOKUP($A123,'Emissions data'!$A$4:$AB$36,C$97-1979,0))/((VLOOKUP($A123,'New Cronos Data - output2'!$A$13:$S$50,C$97-1988,0)+(VLOOKUP($A123,'New Cronos Data - output2'!$A$62:$S$99,C$97-1988,0))))/1000)</f>
        <v>0.06718972924655833</v>
      </c>
      <c r="D123" s="4">
        <f>((VLOOKUP($A123,'Emissions data'!$A$4:$AB$36,D$97-1979,0))/((VLOOKUP($A123,'New Cronos Data - output2'!$A$13:$S$50,D$97-1988,0)+(VLOOKUP($A123,'New Cronos Data - output2'!$A$62:$S$99,D$97-1988,0))))/1000)</f>
        <v>0.05340799938459817</v>
      </c>
      <c r="E123" s="4">
        <f>((VLOOKUP($A123,'Emissions data'!$A$4:$AB$36,E$97-1979,0))/((VLOOKUP($A123,'New Cronos Data - output2'!$A$13:$S$50,E$97-1988,0)+(VLOOKUP($A123,'New Cronos Data - output2'!$A$62:$S$99,E$97-1988,0))))/1000)</f>
        <v>0.04941485732289927</v>
      </c>
      <c r="F123" s="4">
        <f>((VLOOKUP($A123,'Emissions data'!$A$4:$AB$36,F$97-1979,0))/((VLOOKUP($A123,'New Cronos Data - output2'!$A$13:$S$50,F$97-1988,0)+(VLOOKUP($A123,'New Cronos Data - output2'!$A$62:$S$99,F$97-1988,0))))/1000)</f>
        <v>0.04457989605755905</v>
      </c>
      <c r="G123" s="4">
        <f>((VLOOKUP($A123,'Emissions data'!$A$4:$AB$36,G$97-1979,0))/((VLOOKUP($A123,'New Cronos Data - output2'!$A$13:$S$50,G$97-1988,0)+(VLOOKUP($A123,'New Cronos Data - output2'!$A$62:$S$99,G$97-1988,0))))/1000)</f>
        <v>0.03998841125235405</v>
      </c>
      <c r="H123" s="4">
        <f>((VLOOKUP($A123,'Emissions data'!$A$4:$AB$36,H$97-1979,0))/((VLOOKUP($A123,'New Cronos Data - output2'!$A$13:$S$50,H$97-1988,0)+(VLOOKUP($A123,'New Cronos Data - output2'!$A$62:$S$99,H$97-1988,0))))/1000)</f>
        <v>0.030389557404566902</v>
      </c>
      <c r="I123" s="4">
        <f>((VLOOKUP($A123,'Emissions data'!$A$4:$AB$36,I$97-1979,0))/((VLOOKUP($A123,'New Cronos Data - output2'!$A$13:$S$50,I$97-1988,0)+(VLOOKUP($A123,'New Cronos Data - output2'!$A$62:$S$99,I$97-1988,0))))/1000)</f>
        <v>0.024587485360024742</v>
      </c>
      <c r="J123" s="4">
        <f>((VLOOKUP($A123,'Emissions data'!$A$4:$AB$36,J$97-1979,0))/((VLOOKUP($A123,'New Cronos Data - output2'!$A$13:$S$50,J$97-1988,0)+(VLOOKUP($A123,'New Cronos Data - output2'!$A$62:$S$99,J$97-1988,0))))/1000)</f>
        <v>0.02015766265941266</v>
      </c>
      <c r="K123" s="4">
        <f>((VLOOKUP($A123,'Emissions data'!$A$4:$AB$36,K$97-1979,0))/((VLOOKUP($A123,'New Cronos Data - output2'!$A$13:$S$50,K$97-1988,0)+(VLOOKUP($A123,'New Cronos Data - output2'!$A$62:$S$99,K$97-1988,0))))/1000)</f>
        <v>0.014472795520328865</v>
      </c>
      <c r="L123" s="4">
        <f>((VLOOKUP($A123,'Emissions data'!$A$4:$AB$36,L$97-1979,0))/((VLOOKUP($A123,'New Cronos Data - output2'!$A$13:$S$50,L$97-1988,0)+(VLOOKUP($A123,'New Cronos Data - output2'!$A$62:$S$99,L$97-1988,0))))/1000)</f>
        <v>0.011030090435980884</v>
      </c>
      <c r="M123" s="4">
        <f>((VLOOKUP($A123,'Emissions data'!$A$4:$AB$36,M$97-1979,0))/((VLOOKUP($A123,'New Cronos Data - output2'!$A$13:$S$50,M$97-1988,0)+(VLOOKUP($A123,'New Cronos Data - output2'!$A$62:$S$99,M$97-1988,0))))/1000)</f>
        <v>0.007312565377845745</v>
      </c>
      <c r="N123" s="4">
        <f>((VLOOKUP($A123,'Emissions data'!$A$4:$AB$36,N$97-1979,0))/((VLOOKUP($A123,'New Cronos Data - output2'!$A$13:$S$50,N$97-1988,0)+(VLOOKUP($A123,'New Cronos Data - output2'!$A$62:$S$99,N$97-1988,0))))/1000)</f>
        <v>0.007158424177787704</v>
      </c>
      <c r="O123" s="4">
        <f>((VLOOKUP($A123,'Emissions data'!$A$4:$AB$36,O$97-1979,0))/((VLOOKUP($A123,'New Cronos Data - output2'!$A$13:$S$50,O$97-1988,0)+(VLOOKUP($A123,'New Cronos Data - output2'!$A$62:$S$99,O$97-1988,0))))/1000)</f>
        <v>0.0069478885720751305</v>
      </c>
      <c r="P123" s="4">
        <f>((VLOOKUP($A123,'Emissions data'!$A$4:$AB$36,P$97-1979,0))/((VLOOKUP($A123,'New Cronos Data - output2'!$A$13:$S$50,P$97-1988,0)+(VLOOKUP($A123,'New Cronos Data - output2'!$A$62:$S$99,P$97-1988,0))))/1000)</f>
        <v>0.006415805108886641</v>
      </c>
      <c r="Q123" s="4">
        <f>((VLOOKUP($A123,'Emissions data'!$A$4:$AB$36,Q$97-1979,0))/((VLOOKUP($A123,'New Cronos Data - output2'!$A$13:$S$50,Q$97-1988,0)+(VLOOKUP($A123,'New Cronos Data - output2'!$A$62:$S$99,Q$97-1988,0))))/1000)</f>
        <v>0.006113310144616458</v>
      </c>
      <c r="R123" s="4">
        <f>((VLOOKUP($A123,'Emissions data'!$A$4:$AB$36,R$97-1979,0))/((VLOOKUP($A123,'New Cronos Data - output2'!$A$13:$S$50,R$97-1988,0)+(VLOOKUP($A123,'New Cronos Data - output2'!$A$62:$S$99,R$97-1988,0))))/1000)</f>
        <v>0.005679331846137532</v>
      </c>
      <c r="S123" s="4">
        <f>((VLOOKUP($A123,'Emissions data'!$A$4:$AB$36,S$97-1979,0))/((VLOOKUP($A123,'New Cronos Data - output2'!$A$13:$S$50,S$97-1988,0)+(VLOOKUP($A123,'New Cronos Data - output2'!$A$62:$S$99,S$97-1988,0))))/1000)</f>
        <v>0.005412622581904291</v>
      </c>
      <c r="T123" s="4">
        <f>((VLOOKUP($A123,'Emissions data'!$A$4:$AB$36,T$97-1979,0))/((VLOOKUP($A123,'New Cronos Data - output2'!$A$13:$S$50,T$97-1988,0)+(VLOOKUP($A123,'New Cronos Data - output2'!$A$62:$S$99,T$97-1988,0))))/1000)</f>
        <v>0.005300048385796012</v>
      </c>
      <c r="U123" s="70">
        <f t="shared" si="5"/>
        <v>-0.9211181761672674</v>
      </c>
    </row>
    <row r="124" spans="1:21" s="2" customFormat="1" ht="12.75">
      <c r="A124" s="33" t="s">
        <v>59</v>
      </c>
      <c r="B124" s="10" t="s">
        <v>125</v>
      </c>
      <c r="C124" s="4">
        <f>((VLOOKUP($A124,'Emissions data'!$A$4:$AB$36,C$97-1979,0))/((VLOOKUP($A124,'New Cronos Data - output2'!$A$13:$S$50,C$97-1988,0)+(VLOOKUP($A124,'New Cronos Data - output2'!$A$62:$S$99,C$97-1988,0))))/1000)</f>
        <v>0.16331384015594544</v>
      </c>
      <c r="D124" s="4">
        <f>((VLOOKUP($A124,'Emissions data'!$A$4:$AB$36,D$97-1979,0))/((VLOOKUP($A124,'New Cronos Data - output2'!$A$13:$S$50,D$97-1988,0)+(VLOOKUP($A124,'New Cronos Data - output2'!$A$62:$S$99,D$97-1988,0))))/1000)</f>
        <v>0.1659009900990099</v>
      </c>
      <c r="E124" s="4">
        <f>((VLOOKUP($A124,'Emissions data'!$A$4:$AB$36,E$97-1979,0))/((VLOOKUP($A124,'New Cronos Data - output2'!$A$13:$S$50,E$97-1988,0)+(VLOOKUP($A124,'New Cronos Data - output2'!$A$62:$S$99,E$97-1988,0))))/1000)</f>
        <v>0.15486136783733825</v>
      </c>
      <c r="F124" s="4">
        <f>((VLOOKUP($A124,'Emissions data'!$A$4:$AB$36,F$97-1979,0))/((VLOOKUP($A124,'New Cronos Data - output2'!$A$13:$S$50,F$97-1988,0)+(VLOOKUP($A124,'New Cronos Data - output2'!$A$62:$S$99,F$97-1988,0))))/1000)</f>
        <v>0.1523272727272727</v>
      </c>
      <c r="G124" s="4">
        <f>((VLOOKUP($A124,'Emissions data'!$A$4:$AB$36,G$97-1979,0))/((VLOOKUP($A124,'New Cronos Data - output2'!$A$13:$S$50,G$97-1988,0)+(VLOOKUP($A124,'New Cronos Data - output2'!$A$62:$S$99,G$97-1988,0))))/1000)</f>
        <v>0.15400735294117646</v>
      </c>
      <c r="H124" s="4">
        <f>((VLOOKUP($A124,'Emissions data'!$A$4:$AB$36,H$97-1979,0))/((VLOOKUP($A124,'New Cronos Data - output2'!$A$13:$S$50,H$97-1988,0)+(VLOOKUP($A124,'New Cronos Data - output2'!$A$62:$S$99,H$97-1988,0))))/1000)</f>
        <v>0.1490747330960854</v>
      </c>
      <c r="I124" s="4">
        <f>((VLOOKUP($A124,'Emissions data'!$A$4:$AB$36,I$97-1979,0))/((VLOOKUP($A124,'New Cronos Data - output2'!$A$13:$S$50,I$97-1988,0)+(VLOOKUP($A124,'New Cronos Data - output2'!$A$62:$S$99,I$97-1988,0))))/1000)</f>
        <v>0.14724077328646748</v>
      </c>
      <c r="J124" s="4">
        <f>((VLOOKUP($A124,'Emissions data'!$A$4:$AB$36,J$97-1979,0))/((VLOOKUP($A124,'New Cronos Data - output2'!$A$13:$S$50,J$97-1988,0)+(VLOOKUP($A124,'New Cronos Data - output2'!$A$62:$S$99,J$97-1988,0))))/1000)</f>
        <v>0.13779605263157896</v>
      </c>
      <c r="K124" s="4">
        <f>((VLOOKUP($A124,'Emissions data'!$A$4:$AB$36,K$97-1979,0))/((VLOOKUP($A124,'New Cronos Data - output2'!$A$13:$S$50,K$97-1988,0)+(VLOOKUP($A124,'New Cronos Data - output2'!$A$62:$S$99,K$97-1988,0))))/1000)</f>
        <v>0.13340764331210192</v>
      </c>
      <c r="L124" s="4">
        <f>((VLOOKUP($A124,'Emissions data'!$A$4:$AB$36,L$97-1979,0))/((VLOOKUP($A124,'New Cronos Data - output2'!$A$13:$S$50,L$97-1988,0)+(VLOOKUP($A124,'New Cronos Data - output2'!$A$62:$S$99,L$97-1988,0))))/1000)</f>
        <v>0.14175972927241964</v>
      </c>
      <c r="M124" s="4">
        <f>((VLOOKUP($A124,'Emissions data'!$A$4:$AB$36,M$97-1979,0))/((VLOOKUP($A124,'New Cronos Data - output2'!$A$13:$S$50,M$97-1988,0)+(VLOOKUP($A124,'New Cronos Data - output2'!$A$62:$S$99,M$97-1988,0))))/1000)</f>
        <v>0.1405704697986577</v>
      </c>
      <c r="N124" s="4">
        <f>((VLOOKUP($A124,'Emissions data'!$A$4:$AB$36,N$97-1979,0))/((VLOOKUP($A124,'New Cronos Data - output2'!$A$13:$S$50,N$97-1988,0)+(VLOOKUP($A124,'New Cronos Data - output2'!$A$62:$S$99,N$97-1988,0))))/1000)</f>
        <v>0.08325705329153606</v>
      </c>
      <c r="O124" s="4">
        <f>((VLOOKUP($A124,'Emissions data'!$A$4:$AB$36,O$97-1979,0))/((VLOOKUP($A124,'New Cronos Data - output2'!$A$13:$S$50,O$97-1988,0)+(VLOOKUP($A124,'New Cronos Data - output2'!$A$62:$S$99,O$97-1988,0))))/1000)</f>
        <v>0.08484094256259204</v>
      </c>
      <c r="P124" s="4">
        <f>((VLOOKUP($A124,'Emissions data'!$A$4:$AB$36,P$97-1979,0))/((VLOOKUP($A124,'New Cronos Data - output2'!$A$13:$S$50,P$97-1988,0)+(VLOOKUP($A124,'New Cronos Data - output2'!$A$62:$S$99,P$97-1988,0))))/1000)</f>
        <v>0.0745985401459854</v>
      </c>
      <c r="Q124" s="4">
        <f>((VLOOKUP($A124,'Emissions data'!$A$4:$AB$36,Q$97-1979,0))/((VLOOKUP($A124,'New Cronos Data - output2'!$A$13:$S$50,Q$97-1988,0)+(VLOOKUP($A124,'New Cronos Data - output2'!$A$62:$S$99,Q$97-1988,0))))/1000)</f>
        <v>0.06594202898550725</v>
      </c>
      <c r="R124" s="4">
        <f>((VLOOKUP($A124,'Emissions data'!$A$4:$AB$36,R$97-1979,0))/((VLOOKUP($A124,'New Cronos Data - output2'!$A$13:$S$50,R$97-1988,0)+(VLOOKUP($A124,'New Cronos Data - output2'!$A$62:$S$99,R$97-1988,0))))/1000)</f>
        <v>0.04616216216216216</v>
      </c>
      <c r="S124" s="4">
        <f>((VLOOKUP($A124,'Emissions data'!$A$4:$AB$36,S$97-1979,0))/((VLOOKUP($A124,'New Cronos Data - output2'!$A$13:$S$50,S$97-1988,0)+(VLOOKUP($A124,'New Cronos Data - output2'!$A$62:$S$99,S$97-1988,0))))/1000)</f>
        <v>0.013598877980364656</v>
      </c>
      <c r="T124" s="4">
        <f>((VLOOKUP($A124,'Emissions data'!$A$4:$AB$36,T$97-1979,0))/((VLOOKUP($A124,'New Cronos Data - output2'!$A$13:$S$50,T$97-1988,0)+(VLOOKUP($A124,'New Cronos Data - output2'!$A$62:$S$99,T$97-1988,0))))/1000)</f>
        <v>0.011879089615931721</v>
      </c>
      <c r="U124" s="70">
        <f t="shared" si="5"/>
        <v>-0.9272621989380165</v>
      </c>
    </row>
    <row r="125" spans="1:21" s="2" customFormat="1" ht="12.75">
      <c r="A125" s="33" t="s">
        <v>69</v>
      </c>
      <c r="B125" s="10" t="s">
        <v>130</v>
      </c>
      <c r="C125" s="4">
        <f>((VLOOKUP($A125,'Emissions data'!$A$4:$AB$36,C$97-1979,0))/((VLOOKUP($A125,'New Cronos Data - output2'!$A$13:$S$50,C$97-1988,0)+(VLOOKUP($A125,'New Cronos Data - output2'!$A$62:$S$99,C$97-1988,0))))/1000)</f>
        <v>0.025240642820689656</v>
      </c>
      <c r="D125" s="4">
        <f>((VLOOKUP($A125,'Emissions data'!$A$4:$AB$36,D$97-1979,0))/((VLOOKUP($A125,'New Cronos Data - output2'!$A$13:$S$50,D$97-1988,0)+(VLOOKUP($A125,'New Cronos Data - output2'!$A$62:$S$99,D$97-1988,0))))/1000)</f>
        <v>0.020204902051282052</v>
      </c>
      <c r="E125" s="4">
        <f>((VLOOKUP($A125,'Emissions data'!$A$4:$AB$36,E$97-1979,0))/((VLOOKUP($A125,'New Cronos Data - output2'!$A$13:$S$50,E$97-1988,0)+(VLOOKUP($A125,'New Cronos Data - output2'!$A$62:$S$99,E$97-1988,0))))/1000)</f>
        <v>0.022132734340206184</v>
      </c>
      <c r="F125" s="4">
        <f>((VLOOKUP($A125,'Emissions data'!$A$4:$AB$36,F$97-1979,0))/((VLOOKUP($A125,'New Cronos Data - output2'!$A$13:$S$50,F$97-1988,0)+(VLOOKUP($A125,'New Cronos Data - output2'!$A$62:$S$99,F$97-1988,0))))/1000)</f>
        <v>0.016856467374045798</v>
      </c>
      <c r="G125" s="4">
        <f>((VLOOKUP($A125,'Emissions data'!$A$4:$AB$36,G$97-1979,0))/((VLOOKUP($A125,'New Cronos Data - output2'!$A$13:$S$50,G$97-1988,0)+(VLOOKUP($A125,'New Cronos Data - output2'!$A$62:$S$99,G$97-1988,0))))/1000)</f>
        <v>0.015451872295081968</v>
      </c>
      <c r="H125" s="4">
        <f>((VLOOKUP($A125,'Emissions data'!$A$4:$AB$36,H$97-1979,0))/((VLOOKUP($A125,'New Cronos Data - output2'!$A$13:$S$50,H$97-1988,0)+(VLOOKUP($A125,'New Cronos Data - output2'!$A$62:$S$99,H$97-1988,0))))/1000)</f>
        <v>0.013350012485507247</v>
      </c>
      <c r="I125" s="4">
        <f>((VLOOKUP($A125,'Emissions data'!$A$4:$AB$36,I$97-1979,0))/((VLOOKUP($A125,'New Cronos Data - output2'!$A$13:$S$50,I$97-1988,0)+(VLOOKUP($A125,'New Cronos Data - output2'!$A$62:$S$99,I$97-1988,0))))/1000)</f>
        <v>0.012216566757763975</v>
      </c>
      <c r="J125" s="4">
        <f>((VLOOKUP($A125,'Emissions data'!$A$4:$AB$36,J$97-1979,0))/((VLOOKUP($A125,'New Cronos Data - output2'!$A$13:$S$50,J$97-1988,0)+(VLOOKUP($A125,'New Cronos Data - output2'!$A$62:$S$99,J$97-1988,0))))/1000)</f>
        <v>0.008172389852760736</v>
      </c>
      <c r="K125" s="4">
        <f>((VLOOKUP($A125,'Emissions data'!$A$4:$AB$36,K$97-1979,0))/((VLOOKUP($A125,'New Cronos Data - output2'!$A$13:$S$50,K$97-1988,0)+(VLOOKUP($A125,'New Cronos Data - output2'!$A$62:$S$99,K$97-1988,0))))/1000)</f>
        <v>0.013334873760638298</v>
      </c>
      <c r="L125" s="4">
        <f>((VLOOKUP($A125,'Emissions data'!$A$4:$AB$36,L$97-1979,0))/((VLOOKUP($A125,'New Cronos Data - output2'!$A$13:$S$50,L$97-1988,0)+(VLOOKUP($A125,'New Cronos Data - output2'!$A$62:$S$99,L$97-1988,0))))/1000)</f>
        <v>0.006338070544303798</v>
      </c>
      <c r="M125" s="4">
        <f>((VLOOKUP($A125,'Emissions data'!$A$4:$AB$36,M$97-1979,0))/((VLOOKUP($A125,'New Cronos Data - output2'!$A$13:$S$50,M$97-1988,0)+(VLOOKUP($A125,'New Cronos Data - output2'!$A$62:$S$99,M$97-1988,0))))/1000)</f>
        <v>0.004793691481751825</v>
      </c>
      <c r="N125" s="4">
        <f>((VLOOKUP($A125,'Emissions data'!$A$4:$AB$36,N$97-1979,0))/((VLOOKUP($A125,'New Cronos Data - output2'!$A$13:$S$50,N$97-1988,0)+(VLOOKUP($A125,'New Cronos Data - output2'!$A$62:$S$99,N$97-1988,0))))/1000)</f>
        <v>0.0036234139292517006</v>
      </c>
      <c r="O125" s="4">
        <f>((VLOOKUP($A125,'Emissions data'!$A$4:$AB$36,O$97-1979,0))/((VLOOKUP($A125,'New Cronos Data - output2'!$A$13:$S$50,O$97-1988,0)+(VLOOKUP($A125,'New Cronos Data - output2'!$A$62:$S$99,O$97-1988,0))))/1000)</f>
        <v>0.0027821285115107912</v>
      </c>
      <c r="P125" s="4">
        <f>((VLOOKUP($A125,'Emissions data'!$A$4:$AB$36,P$97-1979,0))/((VLOOKUP($A125,'New Cronos Data - output2'!$A$13:$S$50,P$97-1988,0)+(VLOOKUP($A125,'New Cronos Data - output2'!$A$62:$S$99,P$97-1988,0))))/1000)</f>
        <v>0.0014870335123376623</v>
      </c>
      <c r="Q125" s="4">
        <f>((VLOOKUP($A125,'Emissions data'!$A$4:$AB$36,Q$97-1979,0))/((VLOOKUP($A125,'New Cronos Data - output2'!$A$13:$S$50,Q$97-1988,0)+(VLOOKUP($A125,'New Cronos Data - output2'!$A$62:$S$99,Q$97-1988,0))))/1000)</f>
        <v>0.0014311324886792454</v>
      </c>
      <c r="R125" s="4">
        <f>((VLOOKUP($A125,'Emissions data'!$A$4:$AB$36,R$97-1979,0))/((VLOOKUP($A125,'New Cronos Data - output2'!$A$13:$S$50,R$97-1988,0)+(VLOOKUP($A125,'New Cronos Data - output2'!$A$62:$S$99,R$97-1988,0))))/1000)</f>
        <v>0.0014738380222891567</v>
      </c>
      <c r="S125" s="4">
        <f>((VLOOKUP($A125,'Emissions data'!$A$4:$AB$36,S$97-1979,0))/((VLOOKUP($A125,'New Cronos Data - output2'!$A$13:$S$50,S$97-1988,0)+(VLOOKUP($A125,'New Cronos Data - output2'!$A$62:$S$99,S$97-1988,0))))/1000)</f>
        <v>0.001853982747887324</v>
      </c>
      <c r="T125" s="4">
        <f>((VLOOKUP($A125,'Emissions data'!$A$4:$AB$36,T$97-1979,0))/((VLOOKUP($A125,'New Cronos Data - output2'!$A$13:$S$50,T$97-1988,0)+(VLOOKUP($A125,'New Cronos Data - output2'!$A$62:$S$99,T$97-1988,0))))/1000)</f>
        <v>0.0018236290648437502</v>
      </c>
      <c r="U125" s="70">
        <f t="shared" si="5"/>
        <v>-0.9277502923440235</v>
      </c>
    </row>
    <row r="126" spans="1:21" s="2" customFormat="1" ht="12.75">
      <c r="A126" s="33" t="s">
        <v>47</v>
      </c>
      <c r="B126" s="11" t="s">
        <v>124</v>
      </c>
      <c r="C126" s="4">
        <f>((VLOOKUP($A126,'Emissions data'!$A$4:$AB$36,C$97-1979,0))/((VLOOKUP($A126,'New Cronos Data - output2'!$A$13:$S$50,C$97-1988,0)+(VLOOKUP($A126,'New Cronos Data - output2'!$A$62:$S$99,C$97-1988,0))))/1000)</f>
        <v>0.055571888319006</v>
      </c>
      <c r="D126" s="4">
        <f>((VLOOKUP($A126,'Emissions data'!$A$4:$AB$36,D$97-1979,0))/((VLOOKUP($A126,'New Cronos Data - output2'!$A$13:$S$50,D$97-1988,0)+(VLOOKUP($A126,'New Cronos Data - output2'!$A$62:$S$99,D$97-1988,0))))/1000)</f>
        <v>0.052237255139056825</v>
      </c>
      <c r="E126" s="4">
        <f>((VLOOKUP($A126,'Emissions data'!$A$4:$AB$36,E$97-1979,0))/((VLOOKUP($A126,'New Cronos Data - output2'!$A$13:$S$50,E$97-1988,0)+(VLOOKUP($A126,'New Cronos Data - output2'!$A$62:$S$99,E$97-1988,0))))/1000)</f>
        <v>0.04534901492537314</v>
      </c>
      <c r="F126" s="4">
        <f>((VLOOKUP($A126,'Emissions data'!$A$4:$AB$36,F$97-1979,0))/((VLOOKUP($A126,'New Cronos Data - output2'!$A$13:$S$50,F$97-1988,0)+(VLOOKUP($A126,'New Cronos Data - output2'!$A$62:$S$99,F$97-1988,0))))/1000)</f>
        <v>0.044345901165033556</v>
      </c>
      <c r="G126" s="4">
        <f>((VLOOKUP($A126,'Emissions data'!$A$4:$AB$36,G$97-1979,0))/((VLOOKUP($A126,'New Cronos Data - output2'!$A$13:$S$50,G$97-1988,0)+(VLOOKUP($A126,'New Cronos Data - output2'!$A$62:$S$99,G$97-1988,0))))/1000)</f>
        <v>0.04328905419766206</v>
      </c>
      <c r="H126" s="4">
        <f>((VLOOKUP($A126,'Emissions data'!$A$4:$AB$36,H$97-1979,0))/((VLOOKUP($A126,'New Cronos Data - output2'!$A$13:$S$50,H$97-1988,0)+(VLOOKUP($A126,'New Cronos Data - output2'!$A$62:$S$99,H$97-1988,0))))/1000)</f>
        <v>0.041531716548678765</v>
      </c>
      <c r="I126" s="4">
        <f>((VLOOKUP($A126,'Emissions data'!$A$4:$AB$36,I$97-1979,0))/((VLOOKUP($A126,'New Cronos Data - output2'!$A$13:$S$50,I$97-1988,0)+(VLOOKUP($A126,'New Cronos Data - output2'!$A$62:$S$99,I$97-1988,0))))/1000)</f>
        <v>0.039168271667511405</v>
      </c>
      <c r="J126" s="4">
        <f>((VLOOKUP($A126,'Emissions data'!$A$4:$AB$36,J$97-1979,0))/((VLOOKUP($A126,'New Cronos Data - output2'!$A$13:$S$50,J$97-1988,0)+(VLOOKUP($A126,'New Cronos Data - output2'!$A$62:$S$99,J$97-1988,0))))/1000)</f>
        <v>0.038385099992674525</v>
      </c>
      <c r="K126" s="4">
        <f>((VLOOKUP($A126,'Emissions data'!$A$4:$AB$36,K$97-1979,0))/((VLOOKUP($A126,'New Cronos Data - output2'!$A$13:$S$50,K$97-1988,0)+(VLOOKUP($A126,'New Cronos Data - output2'!$A$62:$S$99,K$97-1988,0))))/1000)</f>
        <v>0.035486108590768346</v>
      </c>
      <c r="L126" s="4">
        <f>((VLOOKUP($A126,'Emissions data'!$A$4:$AB$36,L$97-1979,0))/((VLOOKUP($A126,'New Cronos Data - output2'!$A$13:$S$50,L$97-1988,0)+(VLOOKUP($A126,'New Cronos Data - output2'!$A$62:$S$99,L$97-1988,0))))/1000)</f>
        <v>0.030772980270906948</v>
      </c>
      <c r="M126" s="4">
        <f>((VLOOKUP($A126,'Emissions data'!$A$4:$AB$36,M$97-1979,0))/((VLOOKUP($A126,'New Cronos Data - output2'!$A$13:$S$50,M$97-1988,0)+(VLOOKUP($A126,'New Cronos Data - output2'!$A$62:$S$99,M$97-1988,0))))/1000)</f>
        <v>0.022170622300600212</v>
      </c>
      <c r="N126" s="4">
        <f>((VLOOKUP($A126,'Emissions data'!$A$4:$AB$36,N$97-1979,0))/((VLOOKUP($A126,'New Cronos Data - output2'!$A$13:$S$50,N$97-1988,0)+(VLOOKUP($A126,'New Cronos Data - output2'!$A$62:$S$99,N$97-1988,0))))/1000)</f>
        <v>0.016752575094810124</v>
      </c>
      <c r="O126" s="4">
        <f>((VLOOKUP($A126,'Emissions data'!$A$4:$AB$36,O$97-1979,0))/((VLOOKUP($A126,'New Cronos Data - output2'!$A$13:$S$50,O$97-1988,0)+(VLOOKUP($A126,'New Cronos Data - output2'!$A$62:$S$99,O$97-1988,0))))/1000)</f>
        <v>0.013705550698179306</v>
      </c>
      <c r="P126" s="4">
        <f>((VLOOKUP($A126,'Emissions data'!$A$4:$AB$36,P$97-1979,0))/((VLOOKUP($A126,'New Cronos Data - output2'!$A$13:$S$50,P$97-1988,0)+(VLOOKUP($A126,'New Cronos Data - output2'!$A$62:$S$99,P$97-1988,0))))/1000)</f>
        <v>0.010037159493670886</v>
      </c>
      <c r="Q126" s="4">
        <f>((VLOOKUP($A126,'Emissions data'!$A$4:$AB$36,Q$97-1979,0))/((VLOOKUP($A126,'New Cronos Data - output2'!$A$13:$S$50,Q$97-1988,0)+(VLOOKUP($A126,'New Cronos Data - output2'!$A$62:$S$99,Q$97-1988,0))))/1000)</f>
        <v>0.008017844978366934</v>
      </c>
      <c r="R126" s="4">
        <f>((VLOOKUP($A126,'Emissions data'!$A$4:$AB$36,R$97-1979,0))/((VLOOKUP($A126,'New Cronos Data - output2'!$A$13:$S$50,R$97-1988,0)+(VLOOKUP($A126,'New Cronos Data - output2'!$A$62:$S$99,R$97-1988,0))))/1000)</f>
        <v>0.005027960049283154</v>
      </c>
      <c r="S126" s="4">
        <f>((VLOOKUP($A126,'Emissions data'!$A$4:$AB$36,S$97-1979,0))/((VLOOKUP($A126,'New Cronos Data - output2'!$A$13:$S$50,S$97-1988,0)+(VLOOKUP($A126,'New Cronos Data - output2'!$A$62:$S$99,S$97-1988,0))))/1000)</f>
        <v>0.004924130079571082</v>
      </c>
      <c r="T126" s="4">
        <f>((VLOOKUP($A126,'Emissions data'!$A$4:$AB$36,T$97-1979,0))/((VLOOKUP($A126,'New Cronos Data - output2'!$A$13:$S$50,T$97-1988,0)+(VLOOKUP($A126,'New Cronos Data - output2'!$A$62:$S$99,T$97-1988,0))))/1000)</f>
        <v>0.0034357118289035844</v>
      </c>
      <c r="U126" s="70">
        <f t="shared" si="5"/>
        <v>-0.9381753628888557</v>
      </c>
    </row>
    <row r="127" spans="1:21" s="2" customFormat="1" ht="12.75">
      <c r="A127" s="33" t="s">
        <v>40</v>
      </c>
      <c r="B127" s="11" t="s">
        <v>127</v>
      </c>
      <c r="C127" s="4">
        <f>((VLOOKUP($A127,'Emissions data'!$A$4:$AB$36,C$97-1979,0))/((VLOOKUP($A127,'New Cronos Data - output2'!$A$13:$S$50,C$97-1988,0)+(VLOOKUP($A127,'New Cronos Data - output2'!$A$62:$S$99,C$97-1988,0))))/1000)</f>
        <v>0.029223445900880038</v>
      </c>
      <c r="D127" s="4">
        <f>((VLOOKUP($A127,'Emissions data'!$A$4:$AB$36,D$97-1979,0))/((VLOOKUP($A127,'New Cronos Data - output2'!$A$13:$S$50,D$97-1988,0)+(VLOOKUP($A127,'New Cronos Data - output2'!$A$62:$S$99,D$97-1988,0))))/1000)</f>
        <v>0.033590624812990334</v>
      </c>
      <c r="E127" s="4">
        <f>((VLOOKUP($A127,'Emissions data'!$A$4:$AB$36,E$97-1979,0))/((VLOOKUP($A127,'New Cronos Data - output2'!$A$13:$S$50,E$97-1988,0)+(VLOOKUP($A127,'New Cronos Data - output2'!$A$62:$S$99,E$97-1988,0))))/1000)</f>
        <v>0.02763312027109043</v>
      </c>
      <c r="F127" s="4">
        <f>((VLOOKUP($A127,'Emissions data'!$A$4:$AB$36,F$97-1979,0))/((VLOOKUP($A127,'New Cronos Data - output2'!$A$13:$S$50,F$97-1988,0)+(VLOOKUP($A127,'New Cronos Data - output2'!$A$62:$S$99,F$97-1988,0))))/1000)</f>
        <v>0.019617937892964073</v>
      </c>
      <c r="G127" s="4">
        <f>((VLOOKUP($A127,'Emissions data'!$A$4:$AB$36,G$97-1979,0))/((VLOOKUP($A127,'New Cronos Data - output2'!$A$13:$S$50,G$97-1988,0)+(VLOOKUP($A127,'New Cronos Data - output2'!$A$62:$S$99,G$97-1988,0))))/1000)</f>
        <v>0.017867633593882753</v>
      </c>
      <c r="H127" s="4">
        <f>((VLOOKUP($A127,'Emissions data'!$A$4:$AB$36,H$97-1979,0))/((VLOOKUP($A127,'New Cronos Data - output2'!$A$13:$S$50,H$97-1988,0)+(VLOOKUP($A127,'New Cronos Data - output2'!$A$62:$S$99,H$97-1988,0))))/1000)</f>
        <v>0.018190851028300228</v>
      </c>
      <c r="I127" s="4">
        <f>((VLOOKUP($A127,'Emissions data'!$A$4:$AB$36,I$97-1979,0))/((VLOOKUP($A127,'New Cronos Data - output2'!$A$13:$S$50,I$97-1988,0)+(VLOOKUP($A127,'New Cronos Data - output2'!$A$62:$S$99,I$97-1988,0))))/1000)</f>
        <v>0.01928787471856775</v>
      </c>
      <c r="J127" s="4">
        <f>((VLOOKUP($A127,'Emissions data'!$A$4:$AB$36,J$97-1979,0))/((VLOOKUP($A127,'New Cronos Data - output2'!$A$13:$S$50,J$97-1988,0)+(VLOOKUP($A127,'New Cronos Data - output2'!$A$62:$S$99,J$97-1988,0))))/1000)</f>
        <v>0.01166158529253637</v>
      </c>
      <c r="K127" s="4">
        <f>((VLOOKUP($A127,'Emissions data'!$A$4:$AB$36,K$97-1979,0))/((VLOOKUP($A127,'New Cronos Data - output2'!$A$13:$S$50,K$97-1988,0)+(VLOOKUP($A127,'New Cronos Data - output2'!$A$62:$S$99,K$97-1988,0))))/1000)</f>
        <v>0.008968895901803607</v>
      </c>
      <c r="L127" s="4">
        <f>((VLOOKUP($A127,'Emissions data'!$A$4:$AB$36,L$97-1979,0))/((VLOOKUP($A127,'New Cronos Data - output2'!$A$13:$S$50,L$97-1988,0)+(VLOOKUP($A127,'New Cronos Data - output2'!$A$62:$S$99,L$97-1988,0))))/1000)</f>
        <v>0.006397866670811867</v>
      </c>
      <c r="M127" s="4">
        <f>((VLOOKUP($A127,'Emissions data'!$A$4:$AB$36,M$97-1979,0))/((VLOOKUP($A127,'New Cronos Data - output2'!$A$13:$S$50,M$97-1988,0)+(VLOOKUP($A127,'New Cronos Data - output2'!$A$62:$S$99,M$97-1988,0))))/1000)</f>
        <v>0.0023536820774922116</v>
      </c>
      <c r="N127" s="4">
        <f>((VLOOKUP($A127,'Emissions data'!$A$4:$AB$36,N$97-1979,0))/((VLOOKUP($A127,'New Cronos Data - output2'!$A$13:$S$50,N$97-1988,0)+(VLOOKUP($A127,'New Cronos Data - output2'!$A$62:$S$99,N$97-1988,0))))/1000)</f>
        <v>0.0018864121208272857</v>
      </c>
      <c r="O127" s="4">
        <f>((VLOOKUP($A127,'Emissions data'!$A$4:$AB$36,O$97-1979,0))/((VLOOKUP($A127,'New Cronos Data - output2'!$A$13:$S$50,O$97-1988,0)+(VLOOKUP($A127,'New Cronos Data - output2'!$A$62:$S$99,O$97-1988,0))))/1000)</f>
        <v>0.001803165572098899</v>
      </c>
      <c r="P127" s="4">
        <f>((VLOOKUP($A127,'Emissions data'!$A$4:$AB$36,P$97-1979,0))/((VLOOKUP($A127,'New Cronos Data - output2'!$A$13:$S$50,P$97-1988,0)+(VLOOKUP($A127,'New Cronos Data - output2'!$A$62:$S$99,P$97-1988,0))))/1000)</f>
        <v>0.00277434270393984</v>
      </c>
      <c r="Q127" s="4">
        <f>((VLOOKUP($A127,'Emissions data'!$A$4:$AB$36,Q$97-1979,0))/((VLOOKUP($A127,'New Cronos Data - output2'!$A$13:$S$50,Q$97-1988,0)+(VLOOKUP($A127,'New Cronos Data - output2'!$A$62:$S$99,Q$97-1988,0))))/1000)</f>
        <v>0.0017806823013498726</v>
      </c>
      <c r="R127" s="4">
        <f>((VLOOKUP($A127,'Emissions data'!$A$4:$AB$36,R$97-1979,0))/((VLOOKUP($A127,'New Cronos Data - output2'!$A$13:$S$50,R$97-1988,0)+(VLOOKUP($A127,'New Cronos Data - output2'!$A$62:$S$99,R$97-1988,0))))/1000)</f>
        <v>0.0015442415708865813</v>
      </c>
      <c r="S127" s="4">
        <f>((VLOOKUP($A127,'Emissions data'!$A$4:$AB$36,S$97-1979,0))/((VLOOKUP($A127,'New Cronos Data - output2'!$A$13:$S$50,S$97-1988,0)+(VLOOKUP($A127,'New Cronos Data - output2'!$A$62:$S$99,S$97-1988,0))))/1000)</f>
        <v>0.0016807366198940351</v>
      </c>
      <c r="T127" s="4">
        <f>((VLOOKUP($A127,'Emissions data'!$A$4:$AB$36,T$97-1979,0))/((VLOOKUP($A127,'New Cronos Data - output2'!$A$13:$S$50,T$97-1988,0)+(VLOOKUP($A127,'New Cronos Data - output2'!$A$62:$S$99,T$97-1988,0))))/1000)</f>
        <v>0.0017086438744314811</v>
      </c>
      <c r="U127" s="70">
        <f t="shared" si="5"/>
        <v>-0.9415317454270502</v>
      </c>
    </row>
    <row r="128" spans="1:21" s="2" customFormat="1" ht="12.75">
      <c r="A128" s="33" t="s">
        <v>52</v>
      </c>
      <c r="B128" s="11" t="s">
        <v>129</v>
      </c>
      <c r="C128" s="4">
        <f>((VLOOKUP($A128,'Emissions data'!$A$4:$AB$36,C$97-1979,0))/((VLOOKUP($A128,'New Cronos Data - output2'!$A$13:$S$50,C$97-1988,0)+(VLOOKUP($A128,'New Cronos Data - output2'!$A$62:$S$99,C$97-1988,0))))/1000)</f>
        <v>0.14767872937872936</v>
      </c>
      <c r="D128" s="4">
        <f>((VLOOKUP($A128,'Emissions data'!$A$4:$AB$36,D$97-1979,0))/((VLOOKUP($A128,'New Cronos Data - output2'!$A$13:$S$50,D$97-1988,0)+(VLOOKUP($A128,'New Cronos Data - output2'!$A$62:$S$99,D$97-1988,0))))/1000)</f>
        <v>0.13844577163540636</v>
      </c>
      <c r="E128" s="4">
        <f>((VLOOKUP($A128,'Emissions data'!$A$4:$AB$36,E$97-1979,0))/((VLOOKUP($A128,'New Cronos Data - output2'!$A$13:$S$50,E$97-1988,0)+(VLOOKUP($A128,'New Cronos Data - output2'!$A$62:$S$99,E$97-1988,0))))/1000)</f>
        <v>0.15304315224681422</v>
      </c>
      <c r="F128" s="4">
        <f>((VLOOKUP($A128,'Emissions data'!$A$4:$AB$36,F$97-1979,0))/((VLOOKUP($A128,'New Cronos Data - output2'!$A$13:$S$50,F$97-1988,0)+(VLOOKUP($A128,'New Cronos Data - output2'!$A$62:$S$99,F$97-1988,0))))/1000)</f>
        <v>0.14677371905077996</v>
      </c>
      <c r="G128" s="4">
        <f>((VLOOKUP($A128,'Emissions data'!$A$4:$AB$36,G$97-1979,0))/((VLOOKUP($A128,'New Cronos Data - output2'!$A$13:$S$50,G$97-1988,0)+(VLOOKUP($A128,'New Cronos Data - output2'!$A$62:$S$99,G$97-1988,0))))/1000)</f>
        <v>0.14987721053896327</v>
      </c>
      <c r="H128" s="4">
        <f>((VLOOKUP($A128,'Emissions data'!$A$4:$AB$36,H$97-1979,0))/((VLOOKUP($A128,'New Cronos Data - output2'!$A$13:$S$50,H$97-1988,0)+(VLOOKUP($A128,'New Cronos Data - output2'!$A$62:$S$99,H$97-1988,0))))/1000)</f>
        <v>0.14636884422110552</v>
      </c>
      <c r="I128" s="4">
        <f>((VLOOKUP($A128,'Emissions data'!$A$4:$AB$36,I$97-1979,0))/((VLOOKUP($A128,'New Cronos Data - output2'!$A$13:$S$50,I$97-1988,0)+(VLOOKUP($A128,'New Cronos Data - output2'!$A$62:$S$99,I$97-1988,0))))/1000)</f>
        <v>0.14335383681967212</v>
      </c>
      <c r="J128" s="4">
        <f>((VLOOKUP($A128,'Emissions data'!$A$4:$AB$36,J$97-1979,0))/((VLOOKUP($A128,'New Cronos Data - output2'!$A$13:$S$50,J$97-1988,0)+(VLOOKUP($A128,'New Cronos Data - output2'!$A$62:$S$99,J$97-1988,0))))/1000)</f>
        <v>0.14147014768151311</v>
      </c>
      <c r="K128" s="4">
        <f>((VLOOKUP($A128,'Emissions data'!$A$4:$AB$36,K$97-1979,0))/((VLOOKUP($A128,'New Cronos Data - output2'!$A$13:$S$50,K$97-1988,0)+(VLOOKUP($A128,'New Cronos Data - output2'!$A$62:$S$99,K$97-1988,0))))/1000)</f>
        <v>0.13041103328635853</v>
      </c>
      <c r="L128" s="4">
        <f>((VLOOKUP($A128,'Emissions data'!$A$4:$AB$36,L$97-1979,0))/((VLOOKUP($A128,'New Cronos Data - output2'!$A$13:$S$50,L$97-1988,0)+(VLOOKUP($A128,'New Cronos Data - output2'!$A$62:$S$99,L$97-1988,0))))/1000)</f>
        <v>0.1261961406043956</v>
      </c>
      <c r="M128" s="4">
        <f>((VLOOKUP($A128,'Emissions data'!$A$4:$AB$36,M$97-1979,0))/((VLOOKUP($A128,'New Cronos Data - output2'!$A$13:$S$50,M$97-1988,0)+(VLOOKUP($A128,'New Cronos Data - output2'!$A$62:$S$99,M$97-1988,0))))/1000)</f>
        <v>0.1146100966208134</v>
      </c>
      <c r="N128" s="4">
        <f>((VLOOKUP($A128,'Emissions data'!$A$4:$AB$36,N$97-1979,0))/((VLOOKUP($A128,'New Cronos Data - output2'!$A$13:$S$50,N$97-1988,0)+(VLOOKUP($A128,'New Cronos Data - output2'!$A$62:$S$99,N$97-1988,0))))/1000)</f>
        <v>0.08215630711439954</v>
      </c>
      <c r="O128" s="4">
        <f>((VLOOKUP($A128,'Emissions data'!$A$4:$AB$36,O$97-1979,0))/((VLOOKUP($A128,'New Cronos Data - output2'!$A$13:$S$50,O$97-1988,0)+(VLOOKUP($A128,'New Cronos Data - output2'!$A$62:$S$99,O$97-1988,0))))/1000)</f>
        <v>0.07529770992366412</v>
      </c>
      <c r="P128" s="4">
        <f>((VLOOKUP($A128,'Emissions data'!$A$4:$AB$36,P$97-1979,0))/((VLOOKUP($A128,'New Cronos Data - output2'!$A$13:$S$50,P$97-1988,0)+(VLOOKUP($A128,'New Cronos Data - output2'!$A$62:$S$99,P$97-1988,0))))/1000)</f>
        <v>0.06604671532846716</v>
      </c>
      <c r="Q128" s="4">
        <f>((VLOOKUP($A128,'Emissions data'!$A$4:$AB$36,Q$97-1979,0))/((VLOOKUP($A128,'New Cronos Data - output2'!$A$13:$S$50,Q$97-1988,0)+(VLOOKUP($A128,'New Cronos Data - output2'!$A$62:$S$99,Q$97-1988,0))))/1000)</f>
        <v>0.03823253965360073</v>
      </c>
      <c r="R128" s="4">
        <f>((VLOOKUP($A128,'Emissions data'!$A$4:$AB$36,R$97-1979,0))/((VLOOKUP($A128,'New Cronos Data - output2'!$A$13:$S$50,R$97-1988,0)+(VLOOKUP($A128,'New Cronos Data - output2'!$A$62:$S$99,R$97-1988,0))))/1000)</f>
        <v>0.006241378785046728</v>
      </c>
      <c r="S128" s="4">
        <f>((VLOOKUP($A128,'Emissions data'!$A$4:$AB$36,S$97-1979,0))/((VLOOKUP($A128,'New Cronos Data - output2'!$A$13:$S$50,S$97-1988,0)+(VLOOKUP($A128,'New Cronos Data - output2'!$A$62:$S$99,S$97-1988,0))))/1000)</f>
        <v>0.0029684323688327313</v>
      </c>
      <c r="T128" s="4">
        <f>((VLOOKUP($A128,'Emissions data'!$A$4:$AB$36,T$97-1979,0))/((VLOOKUP($A128,'New Cronos Data - output2'!$A$13:$S$50,T$97-1988,0)+(VLOOKUP($A128,'New Cronos Data - output2'!$A$62:$S$99,T$97-1988,0))))/1000)</f>
        <v>0.002941237642980936</v>
      </c>
      <c r="U128" s="70">
        <f t="shared" si="5"/>
        <v>-0.9800835390759763</v>
      </c>
    </row>
    <row r="129" spans="1:21" s="2" customFormat="1" ht="12.75">
      <c r="A129" s="33" t="s">
        <v>131</v>
      </c>
      <c r="B129" s="2" t="s">
        <v>131</v>
      </c>
      <c r="C129" s="4">
        <f>((VLOOKUP($A129,'Emissions data'!$A$4:$AB$36,C$97-1979,0))/((VLOOKUP($A129,'New Cronos Data - output2'!$A$13:$S$50,C$97-1988,0)+(VLOOKUP($A129,'New Cronos Data - output2'!$A$62:$S$99,C$97-1988,0))))/1000)</f>
        <v>0.08890648427673122</v>
      </c>
      <c r="D129" s="4">
        <f>((VLOOKUP($A129,'Emissions data'!$A$4:$AB$36,D$97-1979,0))/((VLOOKUP($A129,'New Cronos Data - output2'!$A$13:$S$50,D$97-1988,0)+(VLOOKUP($A129,'New Cronos Data - output2'!$A$62:$S$99,D$97-1988,0))))/1000)</f>
        <v>0.08301947211453889</v>
      </c>
      <c r="E129" s="4">
        <f>((VLOOKUP($A129,'Emissions data'!$A$4:$AB$36,E$97-1979,0))/((VLOOKUP($A129,'New Cronos Data - output2'!$A$13:$S$50,E$97-1988,0)+(VLOOKUP($A129,'New Cronos Data - output2'!$A$62:$S$99,E$97-1988,0))))/1000)</f>
        <v>0.07750272847127698</v>
      </c>
      <c r="F129" s="4">
        <f>((VLOOKUP($A129,'Emissions data'!$A$4:$AB$36,F$97-1979,0))/((VLOOKUP($A129,'New Cronos Data - output2'!$A$13:$S$50,F$97-1988,0)+(VLOOKUP($A129,'New Cronos Data - output2'!$A$62:$S$99,F$97-1988,0))))/1000)</f>
        <v>0.07374262515985076</v>
      </c>
      <c r="G129" s="4">
        <f>((VLOOKUP($A129,'Emissions data'!$A$4:$AB$36,G$97-1979,0))/((VLOOKUP($A129,'New Cronos Data - output2'!$A$13:$S$50,G$97-1988,0)+(VLOOKUP($A129,'New Cronos Data - output2'!$A$62:$S$99,G$97-1988,0))))/1000)</f>
        <v>0.06937449035917524</v>
      </c>
      <c r="H129" s="4">
        <f>((VLOOKUP($A129,'Emissions data'!$A$4:$AB$36,H$97-1979,0))/((VLOOKUP($A129,'New Cronos Data - output2'!$A$13:$S$50,H$97-1988,0)+(VLOOKUP($A129,'New Cronos Data - output2'!$A$62:$S$99,H$97-1988,0))))/1000)</f>
        <v>0.06250912395326504</v>
      </c>
      <c r="I129" s="4">
        <f>((VLOOKUP($A129,'Emissions data'!$A$4:$AB$36,I$97-1979,0))/((VLOOKUP($A129,'New Cronos Data - output2'!$A$13:$S$50,I$97-1988,0)+(VLOOKUP($A129,'New Cronos Data - output2'!$A$62:$S$99,I$97-1988,0))))/1000)</f>
        <v>0.05705423482493478</v>
      </c>
      <c r="J129" s="4">
        <f>((VLOOKUP($A129,'Emissions data'!$A$4:$AB$36,J$97-1979,0))/((VLOOKUP($A129,'New Cronos Data - output2'!$A$13:$S$50,J$97-1988,0)+(VLOOKUP($A129,'New Cronos Data - output2'!$A$62:$S$99,J$97-1988,0))))/1000)</f>
        <v>0.055772457261964226</v>
      </c>
      <c r="K129" s="4">
        <f>((VLOOKUP($A129,'Emissions data'!$A$4:$AB$36,K$97-1979,0))/((VLOOKUP($A129,'New Cronos Data - output2'!$A$13:$S$50,K$97-1988,0)+(VLOOKUP($A129,'New Cronos Data - output2'!$A$62:$S$99,K$97-1988,0))))/1000)</f>
        <v>0.05140376069971733</v>
      </c>
      <c r="L129" s="4">
        <f>((VLOOKUP($A129,'Emissions data'!$A$4:$AB$36,L$97-1979,0))/((VLOOKUP($A129,'New Cronos Data - output2'!$A$13:$S$50,L$97-1988,0)+(VLOOKUP($A129,'New Cronos Data - output2'!$A$62:$S$99,L$97-1988,0))))/1000)</f>
        <v>0.04615378394346413</v>
      </c>
      <c r="M129" s="4">
        <f>((VLOOKUP($A129,'Emissions data'!$A$4:$AB$36,M$97-1979,0))/((VLOOKUP($A129,'New Cronos Data - output2'!$A$13:$S$50,M$97-1988,0)+(VLOOKUP($A129,'New Cronos Data - output2'!$A$62:$S$99,M$97-1988,0))))/1000)</f>
        <v>0.04241875577102976</v>
      </c>
      <c r="N129" s="4">
        <f>((VLOOKUP($A129,'Emissions data'!$A$4:$AB$36,N$97-1979,0))/((VLOOKUP($A129,'New Cronos Data - output2'!$A$13:$S$50,N$97-1988,0)+(VLOOKUP($A129,'New Cronos Data - output2'!$A$62:$S$99,N$97-1988,0))))/1000)</f>
        <v>0.03896092576934952</v>
      </c>
      <c r="O129" s="4">
        <f>((VLOOKUP($A129,'Emissions data'!$A$4:$AB$36,O$97-1979,0))/((VLOOKUP($A129,'New Cronos Data - output2'!$A$13:$S$50,O$97-1988,0)+(VLOOKUP($A129,'New Cronos Data - output2'!$A$62:$S$99,O$97-1988,0))))/1000)</f>
        <v>0.0361622302988147</v>
      </c>
      <c r="P129" s="4">
        <f>((VLOOKUP($A129,'Emissions data'!$A$4:$AB$36,P$97-1979,0))/((VLOOKUP($A129,'New Cronos Data - output2'!$A$13:$S$50,P$97-1988,0)+(VLOOKUP($A129,'New Cronos Data - output2'!$A$62:$S$99,P$97-1988,0))))/1000)</f>
        <v>0.03201229520166509</v>
      </c>
      <c r="Q129" s="4">
        <f>((VLOOKUP($A129,'Emissions data'!$A$4:$AB$36,Q$97-1979,0))/((VLOOKUP($A129,'New Cronos Data - output2'!$A$13:$S$50,Q$97-1988,0)+(VLOOKUP($A129,'New Cronos Data - output2'!$A$62:$S$99,Q$97-1988,0))))/1000)</f>
        <v>0.02925652570264361</v>
      </c>
      <c r="R129" s="4">
        <f>((VLOOKUP($A129,'Emissions data'!$A$4:$AB$36,R$97-1979,0))/((VLOOKUP($A129,'New Cronos Data - output2'!$A$13:$S$50,R$97-1988,0)+(VLOOKUP($A129,'New Cronos Data - output2'!$A$62:$S$99,R$97-1988,0))))/1000)</f>
        <v>0.02780270939280631</v>
      </c>
      <c r="S129" s="4">
        <f>((VLOOKUP($A129,'Emissions data'!$A$4:$AB$36,S$97-1979,0))/((VLOOKUP($A129,'New Cronos Data - output2'!$A$13:$S$50,S$97-1988,0)+(VLOOKUP($A129,'New Cronos Data - output2'!$A$62:$S$99,S$97-1988,0))))/1000)</f>
        <v>0.027378123081211302</v>
      </c>
      <c r="T129" s="4">
        <f>((VLOOKUP($A129,'Emissions data'!$A$4:$AB$36,T$97-1979,0))/((VLOOKUP($A129,'New Cronos Data - output2'!$A$13:$S$50,T$97-1988,0)+(VLOOKUP($A129,'New Cronos Data - output2'!$A$62:$S$99,T$97-1988,0))))/1000)</f>
        <v>0.02577340348359426</v>
      </c>
      <c r="U129" s="5">
        <f>T129/C129-1</f>
        <v>-0.7101065946621878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dc:creator>
  <cp:keywords/>
  <dc:description/>
  <cp:lastModifiedBy>wardj</cp:lastModifiedBy>
  <dcterms:created xsi:type="dcterms:W3CDTF">2009-03-23T09:34:16Z</dcterms:created>
  <dcterms:modified xsi:type="dcterms:W3CDTF">2009-11-10T14:26:07Z</dcterms:modified>
  <cp:category/>
  <cp:version/>
  <cp:contentType/>
  <cp:contentStatus/>
</cp:coreProperties>
</file>