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1" sheetId="1" r:id="rId1"/>
    <sheet name="Fig1 data" sheetId="2" r:id="rId2"/>
  </sheets>
  <externalReferences>
    <externalReference r:id="rId3"/>
    <externalReference r:id="rId4"/>
    <externalReference r:id="rId5"/>
  </externalReferences>
  <definedNames>
    <definedName name="GDP_95_constant_prices">'[1]New Cronos'!$A$46:$IV$93</definedName>
    <definedName name="GIEC">'[2]New Cronos'!$A$15:$M$40</definedName>
    <definedName name="GIEC2002">'[1]New Cronos'!$A$1:$IV$43</definedName>
    <definedName name="NO2_EM_FACT">[3]OUT_FILE_NO2!$A$17:$P$256</definedName>
    <definedName name="SO2_EM_FACT">[3]OUT_FILE_SO2!$A$12:$L$203</definedName>
  </definedNames>
  <calcPr calcId="145621"/>
</workbook>
</file>

<file path=xl/calcChain.xml><?xml version="1.0" encoding="utf-8"?>
<calcChain xmlns="http://schemas.openxmlformats.org/spreadsheetml/2006/main">
  <c r="V9" i="2" l="1"/>
  <c r="A27" i="2"/>
  <c r="A26" i="2"/>
  <c r="A25" i="2"/>
  <c r="A24" i="2"/>
  <c r="A21" i="2"/>
  <c r="A20" i="2"/>
  <c r="A19" i="2"/>
  <c r="A18" i="2"/>
  <c r="A15" i="2"/>
  <c r="A14" i="2"/>
  <c r="A13" i="2"/>
  <c r="A12" i="2"/>
  <c r="P9" i="2" l="1"/>
  <c r="O9" i="2"/>
  <c r="N9" i="2"/>
  <c r="M9" i="2"/>
  <c r="L9" i="2"/>
  <c r="K9" i="2"/>
  <c r="I9" i="2"/>
  <c r="H9" i="2"/>
  <c r="G9" i="2"/>
  <c r="F9" i="2"/>
  <c r="E9" i="2"/>
  <c r="D9" i="2"/>
  <c r="C9" i="2"/>
  <c r="Q9" i="2"/>
  <c r="R9" i="2"/>
  <c r="S9" i="2"/>
  <c r="T9" i="2"/>
  <c r="U9" i="2"/>
  <c r="B9" i="2"/>
  <c r="U23" i="2"/>
  <c r="T23" i="2"/>
  <c r="V23" i="2" l="1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2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6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0" i="2"/>
  <c r="J9" i="2"/>
  <c r="A9" i="2"/>
  <c r="A23" i="2" s="1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A17" i="2" s="1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A11" i="2" s="1"/>
</calcChain>
</file>

<file path=xl/sharedStrings.xml><?xml version="1.0" encoding="utf-8"?>
<sst xmlns="http://schemas.openxmlformats.org/spreadsheetml/2006/main" count="13" uniqueCount="12">
  <si>
    <t>CSI 001 Figure 1. Emission trends of acidifying pollutants (EEA member countries, EU-27)</t>
  </si>
  <si>
    <t xml:space="preserve">   EEA-32 NH3</t>
  </si>
  <si>
    <t>Metadata</t>
  </si>
  <si>
    <t xml:space="preserve">Geographical coverage: </t>
  </si>
  <si>
    <t>EEA-32</t>
  </si>
  <si>
    <t xml:space="preserve">Source: </t>
  </si>
  <si>
    <t>Data from 2012 officially reported national total and sectoral emissions to UNECE/EMEP Convention on Long-Range Transboundary Atmospheric Pollution.</t>
  </si>
  <si>
    <t xml:space="preserve">Note: </t>
  </si>
  <si>
    <t>NEC Directive targets are applied on LRTAP Convention data.</t>
  </si>
  <si>
    <t>NH3 data for Iceland, Turkey not available</t>
  </si>
  <si>
    <t xml:space="preserve">   EEA-32 SOx</t>
  </si>
  <si>
    <t xml:space="preserve">   EEA-32 NOx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</si>
</sst>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2" fillId="0" borderId="1" xfId="0" applyNumberFormat="1" applyFont="1" applyBorder="1"/>
    <xf numFmtId="164" fontId="2" fillId="0" borderId="0" xfId="0" applyNumberFormat="1" applyFont="1"/>
    <xf numFmtId="0" fontId="3" fillId="0" borderId="0" xfId="0" applyFont="1" applyFill="1" applyBorder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8483969584823E-2"/>
          <c:y val="1.5160377554565188E-2"/>
          <c:w val="0.89857173060424789"/>
          <c:h val="0.7675626511163433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'Fig1 data'!$A$5</c:f>
              <c:strCache>
                <c:ptCount val="1"/>
                <c:pt idx="0">
                  <c:v>   EEA-32 SOx index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data'!$B$5:$V$5</c:f>
              <c:numCache>
                <c:formatCode>0.0</c:formatCode>
                <c:ptCount val="21"/>
                <c:pt idx="0">
                  <c:v>100</c:v>
                </c:pt>
                <c:pt idx="1">
                  <c:v>93.15486739782321</c:v>
                </c:pt>
                <c:pt idx="2">
                  <c:v>85.697627305373061</c:v>
                </c:pt>
                <c:pt idx="3">
                  <c:v>81.893512282229509</c:v>
                </c:pt>
                <c:pt idx="4">
                  <c:v>76.911814488561632</c:v>
                </c:pt>
                <c:pt idx="5">
                  <c:v>69.606291645578239</c:v>
                </c:pt>
                <c:pt idx="6">
                  <c:v>65.193176762038547</c:v>
                </c:pt>
                <c:pt idx="7">
                  <c:v>61.337679835538651</c:v>
                </c:pt>
                <c:pt idx="8">
                  <c:v>55.394112090621427</c:v>
                </c:pt>
                <c:pt idx="9">
                  <c:v>50.065412946044788</c:v>
                </c:pt>
                <c:pt idx="10">
                  <c:v>45.607642644133158</c:v>
                </c:pt>
                <c:pt idx="11">
                  <c:v>44.073021767235616</c:v>
                </c:pt>
                <c:pt idx="12">
                  <c:v>40.80459075928124</c:v>
                </c:pt>
                <c:pt idx="13">
                  <c:v>38.241929083337226</c:v>
                </c:pt>
                <c:pt idx="14">
                  <c:v>35.707127362595649</c:v>
                </c:pt>
                <c:pt idx="15">
                  <c:v>34.272300632914053</c:v>
                </c:pt>
                <c:pt idx="16">
                  <c:v>33.668204497634633</c:v>
                </c:pt>
                <c:pt idx="17">
                  <c:v>32.277724124700327</c:v>
                </c:pt>
                <c:pt idx="18">
                  <c:v>26.598127248565472</c:v>
                </c:pt>
                <c:pt idx="19">
                  <c:v>23.299446978477683</c:v>
                </c:pt>
                <c:pt idx="20">
                  <c:v>24.568979135603588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'Fig1 data'!$A$7</c:f>
              <c:strCache>
                <c:ptCount val="1"/>
                <c:pt idx="0">
                  <c:v>   EEA-32 NOx index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data'!$B$7:$V$7</c:f>
              <c:numCache>
                <c:formatCode>0.0</c:formatCode>
                <c:ptCount val="21"/>
                <c:pt idx="0">
                  <c:v>100</c:v>
                </c:pt>
                <c:pt idx="1">
                  <c:v>98.497856948287293</c:v>
                </c:pt>
                <c:pt idx="2">
                  <c:v>95.841090381403163</c:v>
                </c:pt>
                <c:pt idx="3">
                  <c:v>92.666834963457987</c:v>
                </c:pt>
                <c:pt idx="4">
                  <c:v>88.966337187322495</c:v>
                </c:pt>
                <c:pt idx="5">
                  <c:v>87.498978340197738</c:v>
                </c:pt>
                <c:pt idx="6">
                  <c:v>86.694326341614698</c:v>
                </c:pt>
                <c:pt idx="7">
                  <c:v>84.082181491632809</c:v>
                </c:pt>
                <c:pt idx="8">
                  <c:v>81.604979716599729</c:v>
                </c:pt>
                <c:pt idx="9">
                  <c:v>79.298912936127266</c:v>
                </c:pt>
                <c:pt idx="10">
                  <c:v>77.295864165425044</c:v>
                </c:pt>
                <c:pt idx="11">
                  <c:v>75.572406068510617</c:v>
                </c:pt>
                <c:pt idx="12">
                  <c:v>74.279463331197476</c:v>
                </c:pt>
                <c:pt idx="13">
                  <c:v>74.12810216057612</c:v>
                </c:pt>
                <c:pt idx="14">
                  <c:v>73.325455651846454</c:v>
                </c:pt>
                <c:pt idx="15">
                  <c:v>71.508189323162753</c:v>
                </c:pt>
                <c:pt idx="16">
                  <c:v>69.987769368365164</c:v>
                </c:pt>
                <c:pt idx="17">
                  <c:v>68.950412478419608</c:v>
                </c:pt>
                <c:pt idx="18">
                  <c:v>62.216744530473314</c:v>
                </c:pt>
                <c:pt idx="19">
                  <c:v>56.948761216259314</c:v>
                </c:pt>
                <c:pt idx="20">
                  <c:v>58.029455527517882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'Fig1 data'!$A$9</c:f>
              <c:strCache>
                <c:ptCount val="1"/>
                <c:pt idx="0">
                  <c:v>   EEA-32 NH3 index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data'!$B$9:$V$9</c:f>
              <c:numCache>
                <c:formatCode>0.0</c:formatCode>
                <c:ptCount val="21"/>
                <c:pt idx="0">
                  <c:v>100</c:v>
                </c:pt>
                <c:pt idx="1">
                  <c:v>95.151937881086752</c:v>
                </c:pt>
                <c:pt idx="2">
                  <c:v>91.066728971267963</c:v>
                </c:pt>
                <c:pt idx="3">
                  <c:v>87.214849358936121</c:v>
                </c:pt>
                <c:pt idx="4">
                  <c:v>85.733895848170292</c:v>
                </c:pt>
                <c:pt idx="5">
                  <c:v>83.781530702000623</c:v>
                </c:pt>
                <c:pt idx="6">
                  <c:v>83.644396683668717</c:v>
                </c:pt>
                <c:pt idx="7">
                  <c:v>83.369776569936107</c:v>
                </c:pt>
                <c:pt idx="8">
                  <c:v>83.197767361947157</c:v>
                </c:pt>
                <c:pt idx="9">
                  <c:v>82.536527506901209</c:v>
                </c:pt>
                <c:pt idx="10">
                  <c:v>80.74204936629063</c:v>
                </c:pt>
                <c:pt idx="11">
                  <c:v>79.805602602397215</c:v>
                </c:pt>
                <c:pt idx="12">
                  <c:v>78.901566488678682</c:v>
                </c:pt>
                <c:pt idx="13">
                  <c:v>78.424267342289525</c:v>
                </c:pt>
                <c:pt idx="14">
                  <c:v>77.685355373879446</c:v>
                </c:pt>
                <c:pt idx="15">
                  <c:v>76.05113097912438</c:v>
                </c:pt>
                <c:pt idx="16">
                  <c:v>75.935825739063574</c:v>
                </c:pt>
                <c:pt idx="17">
                  <c:v>76.02509683586382</c:v>
                </c:pt>
                <c:pt idx="18">
                  <c:v>74.173992966673751</c:v>
                </c:pt>
                <c:pt idx="19">
                  <c:v>73.330396749780988</c:v>
                </c:pt>
                <c:pt idx="20">
                  <c:v>71.904465060947487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'Fig1 data'!$A$11</c:f>
              <c:strCache>
                <c:ptCount val="1"/>
                <c:pt idx="0">
                  <c:v>   EU-27 SOx index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data'!$B$11:$V$11</c:f>
              <c:numCache>
                <c:formatCode>0.0</c:formatCode>
                <c:ptCount val="21"/>
                <c:pt idx="0">
                  <c:v>100</c:v>
                </c:pt>
                <c:pt idx="1">
                  <c:v>92.695280105547724</c:v>
                </c:pt>
                <c:pt idx="2">
                  <c:v>85.000844051958296</c:v>
                </c:pt>
                <c:pt idx="3">
                  <c:v>81.281974893085447</c:v>
                </c:pt>
                <c:pt idx="4">
                  <c:v>75.21676418858776</c:v>
                </c:pt>
                <c:pt idx="5">
                  <c:v>67.558488185868924</c:v>
                </c:pt>
                <c:pt idx="6">
                  <c:v>62.529049904143484</c:v>
                </c:pt>
                <c:pt idx="7">
                  <c:v>58.297456050659278</c:v>
                </c:pt>
                <c:pt idx="8">
                  <c:v>51.62737602241738</c:v>
                </c:pt>
                <c:pt idx="9">
                  <c:v>46.192359626204052</c:v>
                </c:pt>
                <c:pt idx="10">
                  <c:v>41.187604870232619</c:v>
                </c:pt>
                <c:pt idx="11">
                  <c:v>39.639173539985265</c:v>
                </c:pt>
                <c:pt idx="12">
                  <c:v>37.496542438691918</c:v>
                </c:pt>
                <c:pt idx="13">
                  <c:v>35.860679647785702</c:v>
                </c:pt>
                <c:pt idx="14">
                  <c:v>33.50353578655848</c:v>
                </c:pt>
                <c:pt idx="15">
                  <c:v>31.719177761397194</c:v>
                </c:pt>
                <c:pt idx="16">
                  <c:v>30.707558857513824</c:v>
                </c:pt>
                <c:pt idx="17">
                  <c:v>29.094602254264153</c:v>
                </c:pt>
                <c:pt idx="18">
                  <c:v>22.990552422582621</c:v>
                </c:pt>
                <c:pt idx="19">
                  <c:v>19.511003494589534</c:v>
                </c:pt>
                <c:pt idx="20">
                  <c:v>18.403310034265694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'Fig1 data'!$A$17</c:f>
              <c:strCache>
                <c:ptCount val="1"/>
                <c:pt idx="0">
                  <c:v>   EU-27 NOx index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data'!$B$17:$V$17</c:f>
              <c:numCache>
                <c:formatCode>0.0</c:formatCode>
                <c:ptCount val="21"/>
                <c:pt idx="0">
                  <c:v>100</c:v>
                </c:pt>
                <c:pt idx="1">
                  <c:v>98.412021110256489</c:v>
                </c:pt>
                <c:pt idx="2">
                  <c:v>95.518557224803558</c:v>
                </c:pt>
                <c:pt idx="3">
                  <c:v>91.724016947886298</c:v>
                </c:pt>
                <c:pt idx="4">
                  <c:v>87.705724504514549</c:v>
                </c:pt>
                <c:pt idx="5">
                  <c:v>85.81818473972325</c:v>
                </c:pt>
                <c:pt idx="6">
                  <c:v>84.446805751914567</c:v>
                </c:pt>
                <c:pt idx="7">
                  <c:v>81.506682277838067</c:v>
                </c:pt>
                <c:pt idx="8">
                  <c:v>78.942666929491224</c:v>
                </c:pt>
                <c:pt idx="9">
                  <c:v>76.324220644725784</c:v>
                </c:pt>
                <c:pt idx="10">
                  <c:v>73.757942752000147</c:v>
                </c:pt>
                <c:pt idx="11">
                  <c:v>72.229238614996788</c:v>
                </c:pt>
                <c:pt idx="12">
                  <c:v>70.739473474949776</c:v>
                </c:pt>
                <c:pt idx="13">
                  <c:v>70.247274228942373</c:v>
                </c:pt>
                <c:pt idx="14">
                  <c:v>69.069699883443576</c:v>
                </c:pt>
                <c:pt idx="15">
                  <c:v>67.588623253177019</c:v>
                </c:pt>
                <c:pt idx="16">
                  <c:v>65.768546607852358</c:v>
                </c:pt>
                <c:pt idx="17">
                  <c:v>64.202140572565696</c:v>
                </c:pt>
                <c:pt idx="18">
                  <c:v>59.128314607408406</c:v>
                </c:pt>
                <c:pt idx="19">
                  <c:v>54.210856459280791</c:v>
                </c:pt>
                <c:pt idx="20">
                  <c:v>53.44559854052995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'Fig1 data'!$A$23</c:f>
              <c:strCache>
                <c:ptCount val="1"/>
                <c:pt idx="0">
                  <c:v>   EU-27 NH3 index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data'!$B$23:$V$23</c:f>
              <c:numCache>
                <c:formatCode>0.0</c:formatCode>
                <c:ptCount val="21"/>
                <c:pt idx="0">
                  <c:v>100</c:v>
                </c:pt>
                <c:pt idx="1">
                  <c:v>95.077212779051038</c:v>
                </c:pt>
                <c:pt idx="2">
                  <c:v>90.91045079464925</c:v>
                </c:pt>
                <c:pt idx="3">
                  <c:v>87.001250314891649</c:v>
                </c:pt>
                <c:pt idx="4">
                  <c:v>85.50396344144005</c:v>
                </c:pt>
                <c:pt idx="5">
                  <c:v>83.49288932148599</c:v>
                </c:pt>
                <c:pt idx="6">
                  <c:v>83.348593681732396</c:v>
                </c:pt>
                <c:pt idx="7">
                  <c:v>83.12835217404853</c:v>
                </c:pt>
                <c:pt idx="8">
                  <c:v>82.952112514338552</c:v>
                </c:pt>
                <c:pt idx="9">
                  <c:v>82.310404729371314</c:v>
                </c:pt>
                <c:pt idx="10">
                  <c:v>80.467476311067628</c:v>
                </c:pt>
                <c:pt idx="11">
                  <c:v>79.520308451884702</c:v>
                </c:pt>
                <c:pt idx="12">
                  <c:v>78.619226298739449</c:v>
                </c:pt>
                <c:pt idx="13">
                  <c:v>78.166045065823582</c:v>
                </c:pt>
                <c:pt idx="14">
                  <c:v>77.420520769974431</c:v>
                </c:pt>
                <c:pt idx="15">
                  <c:v>75.741620408368334</c:v>
                </c:pt>
                <c:pt idx="16">
                  <c:v>75.627350567493522</c:v>
                </c:pt>
                <c:pt idx="17">
                  <c:v>75.702528008577488</c:v>
                </c:pt>
                <c:pt idx="18">
                  <c:v>73.820508213730818</c:v>
                </c:pt>
                <c:pt idx="19">
                  <c:v>72.994370638908393</c:v>
                </c:pt>
                <c:pt idx="20">
                  <c:v>71.548342924235655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'Fig1 data'!$A$13</c:f>
              <c:strCache>
                <c:ptCount val="1"/>
                <c:pt idx="0">
                  <c:v>   SOx index NECD 2010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20"/>
            <c:marker>
              <c:symbol val="circle"/>
              <c:size val="8"/>
            </c:marker>
            <c:bubble3D val="0"/>
          </c:dPt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data'!$B$13:$V$13</c:f>
              <c:numCache>
                <c:formatCode>0.0</c:formatCode>
                <c:ptCount val="21"/>
                <c:pt idx="20">
                  <c:v>33.379167264518664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'Fig1 data'!$A$19</c:f>
              <c:strCache>
                <c:ptCount val="1"/>
                <c:pt idx="0">
                  <c:v>   NOx index NECD 2010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20"/>
            <c:marker>
              <c:symbol val="circle"/>
              <c:size val="8"/>
            </c:marker>
            <c:bubble3D val="0"/>
          </c:dPt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data'!$B$19:$V$19</c:f>
              <c:numCache>
                <c:formatCode>0.0</c:formatCode>
                <c:ptCount val="21"/>
                <c:pt idx="20">
                  <c:v>52.516573415814157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'Fig1 data'!$A$25</c:f>
              <c:strCache>
                <c:ptCount val="1"/>
                <c:pt idx="0">
                  <c:v>   NH3 index NECD 2010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ln>
                <a:noFill/>
              </a:ln>
            </c:spPr>
          </c:marker>
          <c:dPt>
            <c:idx val="20"/>
            <c:marker>
              <c:symbol val="circle"/>
              <c:size val="8"/>
              <c:spPr>
                <a:solidFill>
                  <a:schemeClr val="accent3"/>
                </a:solidFill>
                <a:ln>
                  <a:noFill/>
                </a:ln>
              </c:spPr>
            </c:marker>
            <c:bubble3D val="0"/>
          </c:dPt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data'!$B$25:$V$25</c:f>
              <c:numCache>
                <c:formatCode>0.0</c:formatCode>
                <c:ptCount val="21"/>
                <c:pt idx="20">
                  <c:v>85.564569765243064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'Fig1 data'!$A$15</c:f>
              <c:strCache>
                <c:ptCount val="1"/>
                <c:pt idx="0">
                  <c:v>   SOx index Gothenburg 2020 target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'Fig1 data'!$B$3:$AF$3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xVal>
          <c:yVal>
            <c:numRef>
              <c:f>'Fig1 data'!$B$15:$AF$15</c:f>
              <c:numCache>
                <c:formatCode>0.0</c:formatCode>
                <c:ptCount val="31"/>
                <c:pt idx="30">
                  <c:v>13.032437009794494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'Fig1 data'!$A$21</c:f>
              <c:strCache>
                <c:ptCount val="1"/>
                <c:pt idx="0">
                  <c:v>   NOx index Gothenburg 2020 target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'Fig1 data'!$B$3:$AF$3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xVal>
          <c:yVal>
            <c:numRef>
              <c:f>'Fig1 data'!$B$21:$AF$21</c:f>
              <c:numCache>
                <c:formatCode>0.0</c:formatCode>
                <c:ptCount val="31"/>
                <c:pt idx="30">
                  <c:v>39.010845617559262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'Fig1 data'!$A$27</c:f>
              <c:strCache>
                <c:ptCount val="1"/>
                <c:pt idx="0">
                  <c:v>   NH3 index Gothenburg 2020 target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'Fig1 data'!$B$3:$AF$3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xVal>
          <c:yVal>
            <c:numRef>
              <c:f>'Fig1 data'!$B$27:$AF$27</c:f>
              <c:numCache>
                <c:formatCode>0.0</c:formatCode>
                <c:ptCount val="31"/>
                <c:pt idx="30">
                  <c:v>71.16958100502643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57056"/>
        <c:axId val="92158976"/>
      </c:scatterChart>
      <c:valAx>
        <c:axId val="92157056"/>
        <c:scaling>
          <c:orientation val="minMax"/>
          <c:max val="2020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2158976"/>
        <c:crosses val="autoZero"/>
        <c:crossBetween val="midCat"/>
      </c:valAx>
      <c:valAx>
        <c:axId val="921589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Index</a:t>
                </a:r>
              </a:p>
            </c:rich>
          </c:tx>
          <c:layout>
            <c:manualLayout>
              <c:xMode val="edge"/>
              <c:yMode val="edge"/>
              <c:x val="1.9032667070462347E-2"/>
              <c:y val="3.889697750045395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Verdana" pitchFamily="34" charset="0"/>
              </a:defRPr>
            </a:pPr>
            <a:endParaRPr lang="en-US"/>
          </a:p>
        </c:txPr>
        <c:crossAx val="92157056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>
              <a:latin typeface="Verdana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tabSelected="1"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2004%20factsheets/draft%201/EN17_EU25_2002%20data%20-%20draft%20-%20pg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Revised%20Fact%20Sheets/Spreadsheets/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40"/>
  <sheetViews>
    <sheetView zoomScaleNormal="100" workbookViewId="0">
      <selection activeCell="V29" sqref="V29"/>
    </sheetView>
  </sheetViews>
  <sheetFormatPr defaultRowHeight="12.75" x14ac:dyDescent="0.2"/>
  <cols>
    <col min="1" max="1" width="65.140625" style="2" customWidth="1"/>
    <col min="2" max="22" width="7.5703125" style="2" customWidth="1"/>
    <col min="23" max="16384" width="9.140625" style="2"/>
  </cols>
  <sheetData>
    <row r="1" spans="1:32" x14ac:dyDescent="0.2">
      <c r="A1" s="1" t="s">
        <v>0</v>
      </c>
    </row>
    <row r="2" spans="1:32" x14ac:dyDescent="0.2">
      <c r="A2" s="1"/>
    </row>
    <row r="3" spans="1:32" x14ac:dyDescent="0.2">
      <c r="A3" s="3"/>
      <c r="B3" s="3">
        <v>1990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3">
        <v>2005</v>
      </c>
      <c r="R3" s="3">
        <v>2006</v>
      </c>
      <c r="S3" s="3">
        <v>2007</v>
      </c>
      <c r="T3" s="3">
        <v>2008</v>
      </c>
      <c r="U3" s="3">
        <v>2009</v>
      </c>
      <c r="V3" s="3">
        <v>2010</v>
      </c>
      <c r="W3" s="3">
        <v>2011</v>
      </c>
      <c r="X3" s="3">
        <v>2012</v>
      </c>
      <c r="Y3" s="3">
        <v>2013</v>
      </c>
      <c r="Z3" s="3">
        <v>2014</v>
      </c>
      <c r="AA3" s="3">
        <v>2015</v>
      </c>
      <c r="AB3" s="3">
        <v>2016</v>
      </c>
      <c r="AC3" s="3">
        <v>2017</v>
      </c>
      <c r="AD3" s="3">
        <v>2018</v>
      </c>
      <c r="AE3" s="3">
        <v>2019</v>
      </c>
      <c r="AF3" s="3">
        <v>2020</v>
      </c>
    </row>
    <row r="4" spans="1:32" x14ac:dyDescent="0.2">
      <c r="A4" s="3" t="s">
        <v>10</v>
      </c>
      <c r="B4" s="4">
        <v>25.805580062003003</v>
      </c>
      <c r="C4" s="4">
        <v>24.039153887998001</v>
      </c>
      <c r="D4" s="4">
        <v>22.114769825524991</v>
      </c>
      <c r="E4" s="4">
        <v>21.133095877576999</v>
      </c>
      <c r="F4" s="4">
        <v>19.847539864984999</v>
      </c>
      <c r="G4" s="4">
        <v>17.962307318791002</v>
      </c>
      <c r="H4" s="4">
        <v>16.823477424290996</v>
      </c>
      <c r="I4" s="4">
        <v>15.828544078134998</v>
      </c>
      <c r="J4" s="4">
        <v>14.294771945180999</v>
      </c>
      <c r="K4" s="4">
        <v>12.919670221164004</v>
      </c>
      <c r="L4" s="4">
        <v>11.769316736924004</v>
      </c>
      <c r="M4" s="4">
        <v>11.373298917887997</v>
      </c>
      <c r="N4" s="4">
        <v>10.529861337359</v>
      </c>
      <c r="O4" s="4">
        <v>9.868551626855</v>
      </c>
      <c r="P4" s="4">
        <v>9.2144313393960005</v>
      </c>
      <c r="Q4" s="4">
        <v>8.8441659789169975</v>
      </c>
      <c r="R4" s="4">
        <v>8.6882754670760018</v>
      </c>
      <c r="S4" s="4">
        <v>8.3294539411920017</v>
      </c>
      <c r="T4" s="4">
        <v>6.8638010221219989</v>
      </c>
      <c r="U4" s="4">
        <v>6.0125574440349983</v>
      </c>
      <c r="V4" s="4">
        <v>6.3401675812549971</v>
      </c>
      <c r="W4" s="4"/>
      <c r="X4" s="3"/>
      <c r="Y4" s="4"/>
      <c r="Z4" s="3"/>
      <c r="AA4" s="4"/>
      <c r="AB4" s="3"/>
      <c r="AC4" s="4"/>
      <c r="AD4" s="3"/>
      <c r="AE4" s="4"/>
      <c r="AF4" s="3"/>
    </row>
    <row r="5" spans="1:32" x14ac:dyDescent="0.2">
      <c r="A5" s="3" t="str">
        <f>A4&amp;" index"</f>
        <v xml:space="preserve">   EEA-32 SOx index</v>
      </c>
      <c r="B5" s="4">
        <f>B4/$B4*100</f>
        <v>100</v>
      </c>
      <c r="C5" s="4">
        <f t="shared" ref="C5:U5" si="0">C4/$B4*100</f>
        <v>93.15486739782321</v>
      </c>
      <c r="D5" s="4">
        <f t="shared" si="0"/>
        <v>85.697627305373061</v>
      </c>
      <c r="E5" s="4">
        <f t="shared" si="0"/>
        <v>81.893512282229509</v>
      </c>
      <c r="F5" s="4">
        <f t="shared" si="0"/>
        <v>76.911814488561632</v>
      </c>
      <c r="G5" s="4">
        <f t="shared" si="0"/>
        <v>69.606291645578239</v>
      </c>
      <c r="H5" s="4">
        <f t="shared" si="0"/>
        <v>65.193176762038547</v>
      </c>
      <c r="I5" s="4">
        <f t="shared" si="0"/>
        <v>61.337679835538651</v>
      </c>
      <c r="J5" s="4">
        <f t="shared" si="0"/>
        <v>55.394112090621427</v>
      </c>
      <c r="K5" s="4">
        <f t="shared" si="0"/>
        <v>50.065412946044788</v>
      </c>
      <c r="L5" s="4">
        <f t="shared" si="0"/>
        <v>45.607642644133158</v>
      </c>
      <c r="M5" s="4">
        <f t="shared" si="0"/>
        <v>44.073021767235616</v>
      </c>
      <c r="N5" s="4">
        <f t="shared" si="0"/>
        <v>40.80459075928124</v>
      </c>
      <c r="O5" s="4">
        <f t="shared" si="0"/>
        <v>38.241929083337226</v>
      </c>
      <c r="P5" s="4">
        <f t="shared" si="0"/>
        <v>35.707127362595649</v>
      </c>
      <c r="Q5" s="4">
        <f t="shared" si="0"/>
        <v>34.272300632914053</v>
      </c>
      <c r="R5" s="4">
        <f t="shared" si="0"/>
        <v>33.668204497634633</v>
      </c>
      <c r="S5" s="4">
        <f t="shared" si="0"/>
        <v>32.277724124700327</v>
      </c>
      <c r="T5" s="4">
        <f t="shared" si="0"/>
        <v>26.598127248565472</v>
      </c>
      <c r="U5" s="4">
        <f t="shared" si="0"/>
        <v>23.299446978477683</v>
      </c>
      <c r="V5" s="4">
        <f>V4/$B4*100</f>
        <v>24.568979135603588</v>
      </c>
      <c r="W5" s="4"/>
      <c r="X5" s="3"/>
      <c r="Y5" s="4"/>
      <c r="Z5" s="3"/>
      <c r="AA5" s="4"/>
      <c r="AB5" s="3"/>
      <c r="AC5" s="4"/>
      <c r="AD5" s="3"/>
      <c r="AE5" s="4"/>
      <c r="AF5" s="3"/>
    </row>
    <row r="6" spans="1:32" x14ac:dyDescent="0.2">
      <c r="A6" s="3" t="s">
        <v>11</v>
      </c>
      <c r="B6" s="4">
        <v>18.150014291790999</v>
      </c>
      <c r="C6" s="4">
        <v>17.877375113221998</v>
      </c>
      <c r="D6" s="4">
        <v>17.395171601633002</v>
      </c>
      <c r="E6" s="4">
        <v>16.819043789618004</v>
      </c>
      <c r="F6" s="4">
        <v>16.147402914382003</v>
      </c>
      <c r="G6" s="4">
        <v>15.881077073917</v>
      </c>
      <c r="H6" s="4">
        <v>15.735032621174998</v>
      </c>
      <c r="I6" s="4">
        <v>15.260927957581002</v>
      </c>
      <c r="J6" s="4">
        <v>14.811315481375997</v>
      </c>
      <c r="K6" s="4">
        <v>14.392764031142001</v>
      </c>
      <c r="L6" s="4">
        <v>14.029210392988002</v>
      </c>
      <c r="M6" s="4">
        <v>13.716402502085003</v>
      </c>
      <c r="N6" s="4">
        <v>13.481733210477998</v>
      </c>
      <c r="O6" s="4">
        <v>13.454261136377999</v>
      </c>
      <c r="P6" s="4">
        <v>13.308580680331001</v>
      </c>
      <c r="Q6" s="4">
        <v>12.978746581955004</v>
      </c>
      <c r="R6" s="4">
        <v>12.702790142864</v>
      </c>
      <c r="S6" s="4">
        <v>12.514509719082003</v>
      </c>
      <c r="T6" s="4">
        <v>11.292348024168001</v>
      </c>
      <c r="U6" s="4">
        <v>10.336208299748995</v>
      </c>
      <c r="V6" s="4">
        <v>10.532354471692997</v>
      </c>
      <c r="W6" s="4"/>
      <c r="X6" s="3"/>
      <c r="Y6" s="4"/>
      <c r="Z6" s="3"/>
      <c r="AA6" s="4"/>
      <c r="AB6" s="3"/>
      <c r="AC6" s="4"/>
      <c r="AD6" s="3"/>
      <c r="AE6" s="4"/>
      <c r="AF6" s="3"/>
    </row>
    <row r="7" spans="1:32" x14ac:dyDescent="0.2">
      <c r="A7" s="3" t="str">
        <f>A6&amp;" index"</f>
        <v xml:space="preserve">   EEA-32 NOx index</v>
      </c>
      <c r="B7" s="4">
        <f>B6/$B6*100</f>
        <v>100</v>
      </c>
      <c r="C7" s="4">
        <f t="shared" ref="C7:U7" si="1">C6/$B6*100</f>
        <v>98.497856948287293</v>
      </c>
      <c r="D7" s="4">
        <f t="shared" si="1"/>
        <v>95.841090381403163</v>
      </c>
      <c r="E7" s="4">
        <f t="shared" si="1"/>
        <v>92.666834963457987</v>
      </c>
      <c r="F7" s="4">
        <f t="shared" si="1"/>
        <v>88.966337187322495</v>
      </c>
      <c r="G7" s="4">
        <f t="shared" si="1"/>
        <v>87.498978340197738</v>
      </c>
      <c r="H7" s="4">
        <f t="shared" si="1"/>
        <v>86.694326341614698</v>
      </c>
      <c r="I7" s="4">
        <f t="shared" si="1"/>
        <v>84.082181491632809</v>
      </c>
      <c r="J7" s="4">
        <f t="shared" si="1"/>
        <v>81.604979716599729</v>
      </c>
      <c r="K7" s="4">
        <f t="shared" si="1"/>
        <v>79.298912936127266</v>
      </c>
      <c r="L7" s="4">
        <f t="shared" si="1"/>
        <v>77.295864165425044</v>
      </c>
      <c r="M7" s="4">
        <f t="shared" si="1"/>
        <v>75.572406068510617</v>
      </c>
      <c r="N7" s="4">
        <f t="shared" si="1"/>
        <v>74.279463331197476</v>
      </c>
      <c r="O7" s="4">
        <f t="shared" si="1"/>
        <v>74.12810216057612</v>
      </c>
      <c r="P7" s="4">
        <f t="shared" si="1"/>
        <v>73.325455651846454</v>
      </c>
      <c r="Q7" s="4">
        <f t="shared" si="1"/>
        <v>71.508189323162753</v>
      </c>
      <c r="R7" s="4">
        <f t="shared" si="1"/>
        <v>69.987769368365164</v>
      </c>
      <c r="S7" s="4">
        <f t="shared" si="1"/>
        <v>68.950412478419608</v>
      </c>
      <c r="T7" s="4">
        <f t="shared" si="1"/>
        <v>62.216744530473314</v>
      </c>
      <c r="U7" s="4">
        <f t="shared" si="1"/>
        <v>56.948761216259314</v>
      </c>
      <c r="V7" s="4">
        <f>V6/$B6*100</f>
        <v>58.029455527517882</v>
      </c>
      <c r="W7" s="4"/>
      <c r="X7" s="3"/>
      <c r="Y7" s="4"/>
      <c r="Z7" s="3"/>
      <c r="AA7" s="4"/>
      <c r="AB7" s="3"/>
      <c r="AC7" s="4"/>
      <c r="AD7" s="3"/>
      <c r="AE7" s="4"/>
      <c r="AF7" s="3"/>
    </row>
    <row r="8" spans="1:32" x14ac:dyDescent="0.2">
      <c r="A8" s="3" t="s">
        <v>1</v>
      </c>
      <c r="B8" s="4">
        <v>5.1125169999999995</v>
      </c>
      <c r="C8" s="4">
        <v>4.8646589999999996</v>
      </c>
      <c r="D8" s="4">
        <v>4.6558019999999996</v>
      </c>
      <c r="E8" s="4">
        <v>4.4588739999999998</v>
      </c>
      <c r="F8" s="4">
        <v>4.3831600000000002</v>
      </c>
      <c r="G8" s="4">
        <v>4.2833450000000006</v>
      </c>
      <c r="H8" s="4">
        <v>4.2763339999999994</v>
      </c>
      <c r="I8" s="4">
        <v>4.2622939999999998</v>
      </c>
      <c r="J8" s="4">
        <v>4.2534999999999998</v>
      </c>
      <c r="K8" s="4">
        <v>4.2196940000000005</v>
      </c>
      <c r="L8" s="4">
        <v>4.1279510000000004</v>
      </c>
      <c r="M8" s="4">
        <v>4.0800749999999999</v>
      </c>
      <c r="N8" s="4">
        <v>4.0338560000000001</v>
      </c>
      <c r="O8" s="4">
        <v>4.0094539999999999</v>
      </c>
      <c r="P8" s="4">
        <v>3.9716770000000001</v>
      </c>
      <c r="Q8" s="4">
        <v>3.8881269999999999</v>
      </c>
      <c r="R8" s="4">
        <v>3.8822320000000001</v>
      </c>
      <c r="S8" s="4">
        <v>3.8867959999999999</v>
      </c>
      <c r="T8" s="4">
        <v>3.7921579999999997</v>
      </c>
      <c r="U8" s="4">
        <v>3.7490290000000002</v>
      </c>
      <c r="V8" s="4">
        <v>3.6761280000000003</v>
      </c>
      <c r="W8" s="4"/>
      <c r="X8" s="3"/>
      <c r="Y8" s="4"/>
      <c r="Z8" s="3"/>
      <c r="AA8" s="4"/>
      <c r="AB8" s="3"/>
      <c r="AC8" s="4"/>
      <c r="AD8" s="3"/>
      <c r="AE8" s="4"/>
      <c r="AF8" s="3"/>
    </row>
    <row r="9" spans="1:32" x14ac:dyDescent="0.2">
      <c r="A9" s="3" t="str">
        <f>A8&amp;" index"</f>
        <v xml:space="preserve">   EEA-32 NH3 index</v>
      </c>
      <c r="B9" s="4">
        <f t="shared" ref="B9:I9" si="2">B8/$B8*100</f>
        <v>100</v>
      </c>
      <c r="C9" s="4">
        <f t="shared" si="2"/>
        <v>95.151937881086752</v>
      </c>
      <c r="D9" s="4">
        <f t="shared" si="2"/>
        <v>91.066728971267963</v>
      </c>
      <c r="E9" s="4">
        <f t="shared" si="2"/>
        <v>87.214849358936121</v>
      </c>
      <c r="F9" s="4">
        <f t="shared" si="2"/>
        <v>85.733895848170292</v>
      </c>
      <c r="G9" s="4">
        <f t="shared" si="2"/>
        <v>83.781530702000623</v>
      </c>
      <c r="H9" s="4">
        <f t="shared" si="2"/>
        <v>83.644396683668717</v>
      </c>
      <c r="I9" s="4">
        <f t="shared" si="2"/>
        <v>83.369776569936107</v>
      </c>
      <c r="J9" s="4">
        <f t="shared" ref="J9" si="3">J8/$B8*100</f>
        <v>83.197767361947157</v>
      </c>
      <c r="K9" s="4">
        <f t="shared" ref="K9:V9" si="4">K8/$B8*100</f>
        <v>82.536527506901209</v>
      </c>
      <c r="L9" s="4">
        <f t="shared" si="4"/>
        <v>80.74204936629063</v>
      </c>
      <c r="M9" s="4">
        <f t="shared" si="4"/>
        <v>79.805602602397215</v>
      </c>
      <c r="N9" s="4">
        <f t="shared" si="4"/>
        <v>78.901566488678682</v>
      </c>
      <c r="O9" s="4">
        <f t="shared" si="4"/>
        <v>78.424267342289525</v>
      </c>
      <c r="P9" s="4">
        <f t="shared" si="4"/>
        <v>77.685355373879446</v>
      </c>
      <c r="Q9" s="4">
        <f t="shared" si="4"/>
        <v>76.05113097912438</v>
      </c>
      <c r="R9" s="4">
        <f t="shared" si="4"/>
        <v>75.935825739063574</v>
      </c>
      <c r="S9" s="4">
        <f t="shared" si="4"/>
        <v>76.02509683586382</v>
      </c>
      <c r="T9" s="4">
        <f t="shared" si="4"/>
        <v>74.173992966673751</v>
      </c>
      <c r="U9" s="4">
        <f t="shared" si="4"/>
        <v>73.330396749780988</v>
      </c>
      <c r="V9" s="4">
        <f>V8/$B8*100</f>
        <v>71.904465060947487</v>
      </c>
      <c r="W9" s="4"/>
      <c r="X9" s="3"/>
      <c r="Y9" s="4"/>
      <c r="Z9" s="3"/>
      <c r="AA9" s="4"/>
      <c r="AB9" s="3"/>
      <c r="AC9" s="4"/>
      <c r="AD9" s="3"/>
      <c r="AE9" s="4"/>
      <c r="AF9" s="3"/>
    </row>
    <row r="10" spans="1:32" x14ac:dyDescent="0.2">
      <c r="A10" s="3" t="str">
        <f>SUBSTITUTE(A4,"EEA-32","EU-27")</f>
        <v xml:space="preserve">   EU-27 SOx</v>
      </c>
      <c r="B10" s="4">
        <v>24.85682142472</v>
      </c>
      <c r="C10" s="4">
        <v>23.041100244980004</v>
      </c>
      <c r="D10" s="4">
        <v>21.128508015500003</v>
      </c>
      <c r="E10" s="4">
        <v>20.204115349659997</v>
      </c>
      <c r="F10" s="4">
        <v>18.696496755810003</v>
      </c>
      <c r="G10" s="4">
        <v>16.792892765601998</v>
      </c>
      <c r="H10" s="4">
        <v>15.542734273247</v>
      </c>
      <c r="I10" s="4">
        <v>14.490894545667</v>
      </c>
      <c r="J10" s="4">
        <v>12.832924664161</v>
      </c>
      <c r="K10" s="4">
        <v>11.481952344150001</v>
      </c>
      <c r="L10" s="4">
        <v>10.237929391712999</v>
      </c>
      <c r="M10" s="4">
        <v>9.8530385810689989</v>
      </c>
      <c r="N10" s="4">
        <v>9.3204485944299993</v>
      </c>
      <c r="O10" s="4">
        <v>8.9138251017410006</v>
      </c>
      <c r="P10" s="4">
        <v>8.3279140614320006</v>
      </c>
      <c r="Q10" s="4">
        <v>7.8843793735399998</v>
      </c>
      <c r="R10" s="4">
        <v>7.6329230691029997</v>
      </c>
      <c r="S10" s="4">
        <v>7.2319933265749992</v>
      </c>
      <c r="T10" s="4">
        <v>5.7147205602379998</v>
      </c>
      <c r="U10" s="4">
        <v>4.8498152968209993</v>
      </c>
      <c r="V10" s="4">
        <v>4.5744779114550003</v>
      </c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">
      <c r="A11" s="3" t="str">
        <f>SUBSTITUTE(A5,"EEA-32","EU-27")</f>
        <v xml:space="preserve">   EU-27 SOx index</v>
      </c>
      <c r="B11" s="4">
        <f t="shared" ref="B11:V11" si="5">B10/$B10*100</f>
        <v>100</v>
      </c>
      <c r="C11" s="4">
        <f t="shared" si="5"/>
        <v>92.695280105547724</v>
      </c>
      <c r="D11" s="4">
        <f t="shared" si="5"/>
        <v>85.000844051958296</v>
      </c>
      <c r="E11" s="4">
        <f t="shared" si="5"/>
        <v>81.281974893085447</v>
      </c>
      <c r="F11" s="4">
        <f t="shared" si="5"/>
        <v>75.21676418858776</v>
      </c>
      <c r="G11" s="4">
        <f t="shared" si="5"/>
        <v>67.558488185868924</v>
      </c>
      <c r="H11" s="4">
        <f t="shared" si="5"/>
        <v>62.529049904143484</v>
      </c>
      <c r="I11" s="4">
        <f t="shared" si="5"/>
        <v>58.297456050659278</v>
      </c>
      <c r="J11" s="4">
        <f t="shared" si="5"/>
        <v>51.62737602241738</v>
      </c>
      <c r="K11" s="4">
        <f t="shared" si="5"/>
        <v>46.192359626204052</v>
      </c>
      <c r="L11" s="4">
        <f t="shared" si="5"/>
        <v>41.187604870232619</v>
      </c>
      <c r="M11" s="4">
        <f t="shared" si="5"/>
        <v>39.639173539985265</v>
      </c>
      <c r="N11" s="4">
        <f t="shared" si="5"/>
        <v>37.496542438691918</v>
      </c>
      <c r="O11" s="4">
        <f t="shared" si="5"/>
        <v>35.860679647785702</v>
      </c>
      <c r="P11" s="4">
        <f t="shared" si="5"/>
        <v>33.50353578655848</v>
      </c>
      <c r="Q11" s="4">
        <f t="shared" si="5"/>
        <v>31.719177761397194</v>
      </c>
      <c r="R11" s="4">
        <f t="shared" si="5"/>
        <v>30.707558857513824</v>
      </c>
      <c r="S11" s="4">
        <f t="shared" si="5"/>
        <v>29.094602254264153</v>
      </c>
      <c r="T11" s="4">
        <f t="shared" si="5"/>
        <v>22.990552422582621</v>
      </c>
      <c r="U11" s="4">
        <f t="shared" si="5"/>
        <v>19.511003494589534</v>
      </c>
      <c r="V11" s="4">
        <f t="shared" si="5"/>
        <v>18.403310034265694</v>
      </c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">
      <c r="A12" s="3" t="str">
        <f>SUBSTITUTE(A11,"EU-27 ","")&amp;" NECD 2010 target path"</f>
        <v xml:space="preserve">   SOx index NECD 2010 target path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v>33.379167264518664</v>
      </c>
      <c r="W12" s="4">
        <v>33.379167264518664</v>
      </c>
      <c r="X12" s="4">
        <v>33.379167264518664</v>
      </c>
      <c r="Y12" s="4">
        <v>33.379167264518664</v>
      </c>
      <c r="Z12" s="4">
        <v>33.379167264518664</v>
      </c>
      <c r="AA12" s="4">
        <v>33.379167264518664</v>
      </c>
      <c r="AB12" s="4">
        <v>33.379167264518664</v>
      </c>
      <c r="AC12" s="4">
        <v>33.379167264518664</v>
      </c>
      <c r="AD12" s="4">
        <v>33.379167264518664</v>
      </c>
      <c r="AE12" s="4">
        <v>33.379167264518664</v>
      </c>
      <c r="AF12" s="4">
        <v>33.379167264518664</v>
      </c>
    </row>
    <row r="13" spans="1:32" x14ac:dyDescent="0.2">
      <c r="A13" s="3" t="str">
        <f>SUBSTITUTE(A11,"EU-27 ","")&amp;" NECD 2010 target"</f>
        <v xml:space="preserve">   SOx index NECD 2010 target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33.379167264518664</v>
      </c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x14ac:dyDescent="0.2">
      <c r="A14" s="3" t="str">
        <f>SUBSTITUTE(A11,"EU-27 ","")&amp;" Gothenburg 2020 target path"</f>
        <v xml:space="preserve">   SOx index Gothenburg 2020 target path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31.719177761397194</v>
      </c>
      <c r="R14" s="4">
        <v>30.473395044623683</v>
      </c>
      <c r="S14" s="4">
        <v>29.227612327850167</v>
      </c>
      <c r="T14" s="4">
        <v>27.981829611076655</v>
      </c>
      <c r="U14" s="4">
        <v>26.736046894303144</v>
      </c>
      <c r="V14" s="4">
        <v>25.490264177529628</v>
      </c>
      <c r="W14" s="4">
        <v>24.244481460756113</v>
      </c>
      <c r="X14" s="4">
        <v>22.998698743982597</v>
      </c>
      <c r="Y14" s="4">
        <v>21.752916027209089</v>
      </c>
      <c r="Z14" s="4">
        <v>20.507133310435574</v>
      </c>
      <c r="AA14" s="4">
        <v>19.261350593662058</v>
      </c>
      <c r="AB14" s="4">
        <v>18.015567876888547</v>
      </c>
      <c r="AC14" s="4">
        <v>16.769785160115035</v>
      </c>
      <c r="AD14" s="4">
        <v>15.524002443341523</v>
      </c>
      <c r="AE14" s="4">
        <v>14.278219726568006</v>
      </c>
      <c r="AF14" s="4">
        <v>13.032437009794494</v>
      </c>
    </row>
    <row r="15" spans="1:32" x14ac:dyDescent="0.2">
      <c r="A15" s="3" t="str">
        <f>SUBSTITUTE(A11,"EU-27 ","")&amp;" Gothenburg 2020 target"</f>
        <v xml:space="preserve">   SOx index Gothenburg 2020 target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13.032437009794494</v>
      </c>
    </row>
    <row r="16" spans="1:32" x14ac:dyDescent="0.2">
      <c r="A16" s="3" t="str">
        <f>SUBSTITUTE(A6,"EEA-32","EU-27")</f>
        <v xml:space="preserve">   EU-27 NOx</v>
      </c>
      <c r="B16" s="4">
        <v>17.143159605475997</v>
      </c>
      <c r="C16" s="4">
        <v>16.870929849906002</v>
      </c>
      <c r="D16" s="4">
        <v>16.374898717895999</v>
      </c>
      <c r="E16" s="4">
        <v>15.724394621930001</v>
      </c>
      <c r="F16" s="4">
        <v>15.035532334948002</v>
      </c>
      <c r="G16" s="4">
        <v>14.711948380453002</v>
      </c>
      <c r="H16" s="4">
        <v>14.476850691776999</v>
      </c>
      <c r="I16" s="4">
        <v>13.972820632017999</v>
      </c>
      <c r="J16" s="4">
        <v>13.533267388541997</v>
      </c>
      <c r="K16" s="4">
        <v>13.084382962761001</v>
      </c>
      <c r="L16" s="4">
        <v>12.644441847691001</v>
      </c>
      <c r="M16" s="4">
        <v>12.382373657589</v>
      </c>
      <c r="N16" s="4">
        <v>12.126980841883999</v>
      </c>
      <c r="O16" s="4">
        <v>12.042602339564001</v>
      </c>
      <c r="P16" s="4">
        <v>11.840728890042</v>
      </c>
      <c r="Q16" s="4">
        <v>11.586825559435999</v>
      </c>
      <c r="R16" s="4">
        <v>11.274806915185998</v>
      </c>
      <c r="S16" s="4">
        <v>11.006275428486999</v>
      </c>
      <c r="T16" s="4">
        <v>10.136461345176</v>
      </c>
      <c r="U16" s="4">
        <v>9.2934536463099988</v>
      </c>
      <c r="V16" s="4">
        <v>9.1622642599049993</v>
      </c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x14ac:dyDescent="0.2">
      <c r="A17" s="3" t="str">
        <f>SUBSTITUTE(A7,"EEA-32","EU-27")</f>
        <v xml:space="preserve">   EU-27 NOx index</v>
      </c>
      <c r="B17" s="4">
        <f>B16/$B16*100</f>
        <v>100</v>
      </c>
      <c r="C17" s="4">
        <f t="shared" ref="C17:V17" si="6">C16/$B16*100</f>
        <v>98.412021110256489</v>
      </c>
      <c r="D17" s="4">
        <f t="shared" si="6"/>
        <v>95.518557224803558</v>
      </c>
      <c r="E17" s="4">
        <f t="shared" si="6"/>
        <v>91.724016947886298</v>
      </c>
      <c r="F17" s="4">
        <f t="shared" si="6"/>
        <v>87.705724504514549</v>
      </c>
      <c r="G17" s="4">
        <f t="shared" si="6"/>
        <v>85.81818473972325</v>
      </c>
      <c r="H17" s="4">
        <f t="shared" si="6"/>
        <v>84.446805751914567</v>
      </c>
      <c r="I17" s="4">
        <f t="shared" si="6"/>
        <v>81.506682277838067</v>
      </c>
      <c r="J17" s="4">
        <f t="shared" si="6"/>
        <v>78.942666929491224</v>
      </c>
      <c r="K17" s="4">
        <f t="shared" si="6"/>
        <v>76.324220644725784</v>
      </c>
      <c r="L17" s="4">
        <f t="shared" si="6"/>
        <v>73.757942752000147</v>
      </c>
      <c r="M17" s="4">
        <f t="shared" si="6"/>
        <v>72.229238614996788</v>
      </c>
      <c r="N17" s="4">
        <f t="shared" si="6"/>
        <v>70.739473474949776</v>
      </c>
      <c r="O17" s="4">
        <f t="shared" si="6"/>
        <v>70.247274228942373</v>
      </c>
      <c r="P17" s="4">
        <f t="shared" si="6"/>
        <v>69.069699883443576</v>
      </c>
      <c r="Q17" s="4">
        <f t="shared" si="6"/>
        <v>67.588623253177019</v>
      </c>
      <c r="R17" s="4">
        <f t="shared" si="6"/>
        <v>65.768546607852358</v>
      </c>
      <c r="S17" s="4">
        <f t="shared" si="6"/>
        <v>64.202140572565696</v>
      </c>
      <c r="T17" s="4">
        <f t="shared" si="6"/>
        <v>59.128314607408406</v>
      </c>
      <c r="U17" s="4">
        <f t="shared" si="6"/>
        <v>54.210856459280791</v>
      </c>
      <c r="V17" s="4">
        <f t="shared" si="6"/>
        <v>53.44559854052995</v>
      </c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x14ac:dyDescent="0.2">
      <c r="A18" s="3" t="str">
        <f>SUBSTITUTE(A17,"EU-27 ","")&amp;" NECD 2010 target path"</f>
        <v xml:space="preserve">   NOx index NECD 2010 target path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>
        <v>52.516573415814157</v>
      </c>
      <c r="W18" s="4">
        <v>52.516573415814157</v>
      </c>
      <c r="X18" s="4">
        <v>52.516573415814157</v>
      </c>
      <c r="Y18" s="4">
        <v>52.516573415814157</v>
      </c>
      <c r="Z18" s="4">
        <v>52.516573415814157</v>
      </c>
      <c r="AA18" s="4">
        <v>52.516573415814157</v>
      </c>
      <c r="AB18" s="4">
        <v>52.516573415814157</v>
      </c>
      <c r="AC18" s="4">
        <v>52.516573415814157</v>
      </c>
      <c r="AD18" s="4">
        <v>52.516573415814157</v>
      </c>
      <c r="AE18" s="4">
        <v>52.516573415814157</v>
      </c>
      <c r="AF18" s="4">
        <v>52.516573415814157</v>
      </c>
    </row>
    <row r="19" spans="1:32" x14ac:dyDescent="0.2">
      <c r="A19" s="3" t="str">
        <f>SUBSTITUTE(A17,"EU-27 ","")&amp;" NECD 2010 target"</f>
        <v xml:space="preserve">   NOx index NECD 2010 target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>
        <v>52.516573415814157</v>
      </c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x14ac:dyDescent="0.2">
      <c r="A20" s="3" t="str">
        <f>SUBSTITUTE(A17,"EU-27 ","")&amp;" Gothenburg 2020 target path"</f>
        <v xml:space="preserve">   NOx index Gothenburg 2020 target path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67.588623253177019</v>
      </c>
      <c r="R20" s="4">
        <v>65.683438077469177</v>
      </c>
      <c r="S20" s="4">
        <v>63.778252901761313</v>
      </c>
      <c r="T20" s="4">
        <v>61.873067726053463</v>
      </c>
      <c r="U20" s="4">
        <v>59.967882550345614</v>
      </c>
      <c r="V20" s="4">
        <v>58.062697374637771</v>
      </c>
      <c r="W20" s="4">
        <v>56.157512198929915</v>
      </c>
      <c r="X20" s="4">
        <v>54.252327023222065</v>
      </c>
      <c r="Y20" s="4">
        <v>52.347141847514216</v>
      </c>
      <c r="Z20" s="4">
        <v>50.441956671806359</v>
      </c>
      <c r="AA20" s="4">
        <v>48.536771496098517</v>
      </c>
      <c r="AB20" s="4">
        <v>46.63158632039066</v>
      </c>
      <c r="AC20" s="4">
        <v>44.726401144682804</v>
      </c>
      <c r="AD20" s="4">
        <v>42.821215968974961</v>
      </c>
      <c r="AE20" s="4">
        <v>40.916030793267112</v>
      </c>
      <c r="AF20" s="4">
        <v>39.010845617559262</v>
      </c>
    </row>
    <row r="21" spans="1:32" x14ac:dyDescent="0.2">
      <c r="A21" s="3" t="str">
        <f>SUBSTITUTE(A17,"EU-27 ","")&amp;" Gothenburg 2020 target"</f>
        <v xml:space="preserve">   NOx index Gothenburg 2020 target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39.010845617559262</v>
      </c>
    </row>
    <row r="22" spans="1:32" x14ac:dyDescent="0.2">
      <c r="A22" s="3" t="str">
        <f>SUBSTITUTE(A8,"EEA-32","EU-27")</f>
        <v xml:space="preserve">   EU-27 NH3</v>
      </c>
      <c r="B22" s="4">
        <v>5.0184322924559996</v>
      </c>
      <c r="C22" s="4">
        <v>4.7713855488709997</v>
      </c>
      <c r="D22" s="4">
        <v>4.5622794198959999</v>
      </c>
      <c r="E22" s="4">
        <v>4.3660988406429997</v>
      </c>
      <c r="F22" s="4">
        <v>4.2909585126750001</v>
      </c>
      <c r="G22" s="4">
        <v>4.1900341196139994</v>
      </c>
      <c r="H22" s="4">
        <v>4.1827927406319994</v>
      </c>
      <c r="I22" s="4">
        <v>4.171740069689001</v>
      </c>
      <c r="J22" s="4">
        <v>4.1628956016940002</v>
      </c>
      <c r="K22" s="4">
        <v>4.1306919309900003</v>
      </c>
      <c r="L22" s="4">
        <v>4.0382058161189995</v>
      </c>
      <c r="M22" s="4">
        <v>3.9906728384099996</v>
      </c>
      <c r="N22" s="4">
        <v>3.9454526406549997</v>
      </c>
      <c r="O22" s="4">
        <v>3.9227100473190002</v>
      </c>
      <c r="P22" s="4">
        <v>3.8852964153080012</v>
      </c>
      <c r="Q22" s="4">
        <v>3.8010419374030002</v>
      </c>
      <c r="R22" s="4">
        <v>3.7953073828080006</v>
      </c>
      <c r="S22" s="4">
        <v>3.7990801117880002</v>
      </c>
      <c r="T22" s="4">
        <v>3.7046322226530011</v>
      </c>
      <c r="U22" s="4">
        <v>3.6631730678179997</v>
      </c>
      <c r="V22" s="4">
        <v>3.5906051460269994</v>
      </c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x14ac:dyDescent="0.2">
      <c r="A23" s="3" t="str">
        <f>SUBSTITUTE(A9,"EEA-32","EU-27")</f>
        <v xml:space="preserve">   EU-27 NH3 index</v>
      </c>
      <c r="B23" s="4">
        <f t="shared" ref="B23:V23" si="7">B22/$B22*100</f>
        <v>100</v>
      </c>
      <c r="C23" s="4">
        <f t="shared" si="7"/>
        <v>95.077212779051038</v>
      </c>
      <c r="D23" s="4">
        <f t="shared" si="7"/>
        <v>90.91045079464925</v>
      </c>
      <c r="E23" s="4">
        <f t="shared" si="7"/>
        <v>87.001250314891649</v>
      </c>
      <c r="F23" s="4">
        <f t="shared" si="7"/>
        <v>85.50396344144005</v>
      </c>
      <c r="G23" s="4">
        <f t="shared" si="7"/>
        <v>83.49288932148599</v>
      </c>
      <c r="H23" s="4">
        <f t="shared" si="7"/>
        <v>83.348593681732396</v>
      </c>
      <c r="I23" s="4">
        <f t="shared" si="7"/>
        <v>83.12835217404853</v>
      </c>
      <c r="J23" s="4">
        <f t="shared" si="7"/>
        <v>82.952112514338552</v>
      </c>
      <c r="K23" s="4">
        <f t="shared" si="7"/>
        <v>82.310404729371314</v>
      </c>
      <c r="L23" s="4">
        <f t="shared" si="7"/>
        <v>80.467476311067628</v>
      </c>
      <c r="M23" s="4">
        <f t="shared" si="7"/>
        <v>79.520308451884702</v>
      </c>
      <c r="N23" s="4">
        <f t="shared" si="7"/>
        <v>78.619226298739449</v>
      </c>
      <c r="O23" s="4">
        <f t="shared" si="7"/>
        <v>78.166045065823582</v>
      </c>
      <c r="P23" s="4">
        <f t="shared" si="7"/>
        <v>77.420520769974431</v>
      </c>
      <c r="Q23" s="4">
        <f t="shared" si="7"/>
        <v>75.741620408368334</v>
      </c>
      <c r="R23" s="4">
        <f t="shared" si="7"/>
        <v>75.627350567493522</v>
      </c>
      <c r="S23" s="4">
        <f t="shared" si="7"/>
        <v>75.702528008577488</v>
      </c>
      <c r="T23" s="4">
        <f t="shared" si="7"/>
        <v>73.820508213730818</v>
      </c>
      <c r="U23" s="4">
        <f t="shared" si="7"/>
        <v>72.994370638908393</v>
      </c>
      <c r="V23" s="4">
        <f t="shared" si="7"/>
        <v>71.548342924235655</v>
      </c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x14ac:dyDescent="0.2">
      <c r="A24" s="3" t="str">
        <f>SUBSTITUTE(A23,"EU-27 ","")&amp;" NECD 2010 target path"</f>
        <v xml:space="preserve">   NH3 index NECD 2010 target path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>
        <v>85.564569765243064</v>
      </c>
      <c r="W24" s="4">
        <v>85.564569765243064</v>
      </c>
      <c r="X24" s="4">
        <v>85.564569765243064</v>
      </c>
      <c r="Y24" s="4">
        <v>85.564569765243064</v>
      </c>
      <c r="Z24" s="4">
        <v>85.564569765243064</v>
      </c>
      <c r="AA24" s="4">
        <v>85.564569765243064</v>
      </c>
      <c r="AB24" s="4">
        <v>85.564569765243064</v>
      </c>
      <c r="AC24" s="4">
        <v>85.564569765243064</v>
      </c>
      <c r="AD24" s="4">
        <v>85.564569765243064</v>
      </c>
      <c r="AE24" s="4">
        <v>85.564569765243064</v>
      </c>
      <c r="AF24" s="4">
        <v>85.564569765243064</v>
      </c>
    </row>
    <row r="25" spans="1:32" x14ac:dyDescent="0.2">
      <c r="A25" s="3" t="str">
        <f>SUBSTITUTE(A23,"EU-27 ","")&amp;" NECD 2010 target"</f>
        <v xml:space="preserve">   NH3 index NECD 2010 target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>
        <v>85.564569765243064</v>
      </c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x14ac:dyDescent="0.2">
      <c r="A26" s="3" t="str">
        <f>SUBSTITUTE(A23,"EU-27 ","")&amp;" Gothenburg 2020 target path"</f>
        <v xml:space="preserve">   NH3 index Gothenburg 2020 target path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75.741620408368334</v>
      </c>
      <c r="R26" s="4">
        <v>75.436817781478865</v>
      </c>
      <c r="S26" s="4">
        <v>75.132015154589425</v>
      </c>
      <c r="T26" s="4">
        <v>74.827212527699956</v>
      </c>
      <c r="U26" s="4">
        <v>74.522409900810487</v>
      </c>
      <c r="V26" s="4">
        <v>74.217607273921033</v>
      </c>
      <c r="W26" s="4">
        <v>73.912804647031578</v>
      </c>
      <c r="X26" s="4">
        <v>73.608002020142109</v>
      </c>
      <c r="Y26" s="4">
        <v>73.303199393252655</v>
      </c>
      <c r="Z26" s="4">
        <v>72.998396766363186</v>
      </c>
      <c r="AA26" s="4">
        <v>72.693594139473731</v>
      </c>
      <c r="AB26" s="4">
        <v>72.388791512584277</v>
      </c>
      <c r="AC26" s="4">
        <v>72.083988885694808</v>
      </c>
      <c r="AD26" s="4">
        <v>71.779186258805353</v>
      </c>
      <c r="AE26" s="4">
        <v>71.474383631915899</v>
      </c>
      <c r="AF26" s="4">
        <v>71.16958100502643</v>
      </c>
    </row>
    <row r="27" spans="1:32" x14ac:dyDescent="0.2">
      <c r="A27" s="3" t="str">
        <f>SUBSTITUTE(A23,"EU-27 ","")&amp;" Gothenburg 2020 target"</f>
        <v xml:space="preserve">   NH3 index Gothenburg 2020 target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71.16958100502643</v>
      </c>
    </row>
    <row r="29" spans="1:32" x14ac:dyDescent="0.2">
      <c r="C29" s="5"/>
      <c r="D29" s="5"/>
      <c r="E29" s="5"/>
      <c r="V29" s="9"/>
    </row>
    <row r="30" spans="1:32" x14ac:dyDescent="0.2">
      <c r="A30" s="6" t="s">
        <v>2</v>
      </c>
    </row>
    <row r="31" spans="1:32" x14ac:dyDescent="0.2">
      <c r="A31" s="7" t="s">
        <v>3</v>
      </c>
      <c r="B31" s="2" t="s">
        <v>4</v>
      </c>
    </row>
    <row r="32" spans="1:32" x14ac:dyDescent="0.2">
      <c r="A32" s="1" t="s">
        <v>5</v>
      </c>
      <c r="B32" s="2" t="s">
        <v>6</v>
      </c>
    </row>
    <row r="33" spans="1:22" x14ac:dyDescent="0.2">
      <c r="A33" s="1" t="s">
        <v>7</v>
      </c>
      <c r="B33" s="2" t="s">
        <v>8</v>
      </c>
    </row>
    <row r="34" spans="1:22" x14ac:dyDescent="0.2">
      <c r="A34" s="2" t="s">
        <v>7</v>
      </c>
      <c r="B34" s="8" t="s">
        <v>9</v>
      </c>
    </row>
    <row r="40" spans="1:22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Fig1 data</vt:lpstr>
      <vt:lpstr>Fig1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2012-11-26T14:05:53Z</dcterms:created>
  <dcterms:modified xsi:type="dcterms:W3CDTF">2012-12-10T13:17:00Z</dcterms:modified>
</cp:coreProperties>
</file>