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71" windowWidth="10740" windowHeight="8565" activeTab="0"/>
  </bookViews>
  <sheets>
    <sheet name="Final energy consumption" sheetId="1" r:id="rId1"/>
    <sheet name="IE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footnote_p" localSheetId="0">'Final energy consumption'!#REF!</definedName>
    <definedName name="GDP" localSheetId="0">'[5]New Cronos'!$A$56:$M$87</definedName>
    <definedName name="GDP">'[1]New Cronos'!$A$56:$M$87</definedName>
    <definedName name="GDP_95_constant_prices" localSheetId="0">#REF!</definedName>
    <definedName name="GDP_95_constant_prices">#REF!</definedName>
    <definedName name="GDP_current_prices" localSheetId="0">#REF!</definedName>
    <definedName name="GDP_current_prices">#REF!</definedName>
    <definedName name="GIEC" localSheetId="0">#REF!</definedName>
    <definedName name="GIEC">#REF!</definedName>
    <definedName name="ncd" localSheetId="0">#REF!</definedName>
    <definedName name="ncd">#REF!</definedName>
    <definedName name="population" localSheetId="0">'[6]New Cronos Data'!$A$244:$N$275</definedName>
    <definedName name="population">'[2]New Cronos Data'!$A$244:$N$275</definedName>
    <definedName name="_xlnm.Print_Area" localSheetId="0">'Final energy consumption'!$A$396:$U$436</definedName>
    <definedName name="Summer" localSheetId="0">#REF!</definedName>
    <definedName name="Summer">#REF!</definedName>
    <definedName name="Summer1" localSheetId="0">#REF!</definedName>
    <definedName name="Summer1">#REF!</definedName>
    <definedName name="TECbyCountry" localSheetId="0">'[8]New Cronos data'!$A$7:$M$32</definedName>
    <definedName name="TECbyCountry">'[4]New Cronos data'!$A$7:$M$32</definedName>
    <definedName name="TECbyFuel" localSheetId="0">'[8]Data for graphs'!$A$2:$L$9</definedName>
    <definedName name="TECbyFuel">'[4]Data for graphs'!$A$2:$L$9</definedName>
    <definedName name="TSeg" localSheetId="0">#REF!</definedName>
    <definedName name="TSeg">#REF!</definedName>
    <definedName name="TSEG1" localSheetId="0">#REF!</definedName>
    <definedName name="TSEG1">#REF!</definedName>
    <definedName name="TSEG2" localSheetId="0">#REF!</definedName>
    <definedName name="TSEG2">#REF!</definedName>
    <definedName name="TSEG3" localSheetId="0">#REF!</definedName>
    <definedName name="TSEG3">#REF!</definedName>
    <definedName name="TSEG4" localSheetId="0">#REF!</definedName>
    <definedName name="TSEG4">#REF!</definedName>
    <definedName name="TSEG5" localSheetId="0">#REF!</definedName>
    <definedName name="TSEG5">#REF!</definedName>
    <definedName name="Winter" localSheetId="0">#REF!</definedName>
    <definedName name="Winter">#REF!</definedName>
  </definedNames>
  <calcPr fullCalcOnLoad="1"/>
</workbook>
</file>

<file path=xl/comments2.xml><?xml version="1.0" encoding="utf-8"?>
<comments xmlns="http://schemas.openxmlformats.org/spreadsheetml/2006/main">
  <authors>
    <author>lw</author>
    <author>Een tevreden gebruiker van Microsoft Office</author>
  </authors>
  <commentList>
    <comment ref="U15" authorId="0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Extraction date 18_08_2009</t>
        </r>
      </text>
    </comment>
    <comment ref="U26" authorId="1">
      <text>
        <r>
          <rPr>
            <sz val="8"/>
            <rFont val="Tahoma"/>
            <family val="0"/>
          </rPr>
          <t xml:space="preserve">..  Values Not Available
</t>
        </r>
      </text>
    </comment>
    <comment ref="U27" authorId="0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Extraction date 18_08_2009</t>
        </r>
      </text>
    </comment>
    <comment ref="U40" authorId="0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Extracted on 19-08-2008</t>
        </r>
      </text>
    </comment>
  </commentList>
</comments>
</file>

<file path=xl/sharedStrings.xml><?xml version="1.0" encoding="utf-8"?>
<sst xmlns="http://schemas.openxmlformats.org/spreadsheetml/2006/main" count="860" uniqueCount="185">
  <si>
    <t>2004</t>
  </si>
  <si>
    <t>COUNTRY</t>
  </si>
  <si>
    <t>PRODUCT</t>
  </si>
  <si>
    <t>Total</t>
  </si>
  <si>
    <t>United States</t>
  </si>
  <si>
    <t>TIME</t>
  </si>
  <si>
    <t>1990</t>
  </si>
  <si>
    <t>1995</t>
  </si>
  <si>
    <t>2000</t>
  </si>
  <si>
    <t>2001</t>
  </si>
  <si>
    <t>2002</t>
  </si>
  <si>
    <t>2003</t>
  </si>
  <si>
    <t>2005</t>
  </si>
  <si>
    <t>World</t>
  </si>
  <si>
    <t>Russia</t>
  </si>
  <si>
    <t>indic_en</t>
  </si>
  <si>
    <t>unit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</si>
  <si>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</si>
  <si>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</si>
  <si>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</si>
  <si>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</si>
  <si>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</si>
  <si>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</si>
  <si>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</si>
  <si>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</si>
  <si>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</si>
  <si>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</si>
  <si>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</si>
  <si>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</si>
  <si>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</si>
  <si>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</si>
  <si>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</si>
  <si>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</si>
  <si>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</si>
  <si>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</si>
  <si>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</si>
  <si>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</si>
  <si>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</si>
  <si>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</si>
  <si>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Unit: Million toe</t>
  </si>
  <si>
    <t>Industry</t>
  </si>
  <si>
    <t>Transport</t>
  </si>
  <si>
    <t>Households</t>
  </si>
  <si>
    <t>Services</t>
  </si>
  <si>
    <t>Agriculture, fisheries and other sectors</t>
  </si>
  <si>
    <t>Sum check</t>
  </si>
  <si>
    <t>Final energy consumption</t>
  </si>
  <si>
    <t>Unit: % shares</t>
  </si>
  <si>
    <t>One table and one chart for indicator (see below)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</si>
  <si>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</si>
  <si>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</si>
  <si>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</si>
  <si>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</si>
  <si>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</si>
  <si>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</si>
  <si>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</si>
  <si>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</si>
  <si>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</si>
  <si>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</si>
  <si>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</si>
  <si>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</si>
  <si>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</si>
  <si>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</si>
  <si>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</si>
  <si>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</si>
  <si>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</si>
  <si>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</si>
  <si>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</si>
  <si>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</si>
  <si>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</si>
  <si>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</si>
  <si>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</si>
  <si>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</si>
  <si>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</si>
  <si>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</si>
  <si>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</si>
  <si>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</si>
  <si>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</si>
  <si>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Norway</t>
  </si>
  <si>
    <t>Note: TOE refers to tonnes of oil equivalents.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</si>
  <si>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</si>
  <si>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</si>
  <si>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101900</t>
    </r>
    <r>
      <rPr>
        <b/>
        <sz val="8"/>
        <color indexed="8"/>
        <rFont val="Arial"/>
        <family val="2"/>
      </rPr>
      <t> Final energy consumption - Transport</t>
    </r>
  </si>
  <si>
    <r>
      <t>102010</t>
    </r>
    <r>
      <rPr>
        <b/>
        <sz val="8"/>
        <color indexed="8"/>
        <rFont val="Arial"/>
        <family val="2"/>
      </rPr>
      <t> Final energy consumption - Households</t>
    </r>
  </si>
  <si>
    <r>
      <t>102020</t>
    </r>
    <r>
      <rPr>
        <b/>
        <sz val="8"/>
        <color indexed="8"/>
        <rFont val="Arial"/>
        <family val="2"/>
      </rPr>
      <t> Final energy consumption - Fisheries</t>
    </r>
  </si>
  <si>
    <r>
      <t>102030</t>
    </r>
    <r>
      <rPr>
        <b/>
        <sz val="8"/>
        <color indexed="8"/>
        <rFont val="Arial"/>
        <family val="2"/>
      </rPr>
      <t> Final energy consumption - Agriculture</t>
    </r>
  </si>
  <si>
    <r>
      <t>102035</t>
    </r>
    <r>
      <rPr>
        <b/>
        <sz val="8"/>
        <color indexed="8"/>
        <rFont val="Arial"/>
        <family val="2"/>
      </rPr>
      <t> Final energy consumption - Services</t>
    </r>
  </si>
  <si>
    <r>
      <t>102040</t>
    </r>
    <r>
      <rPr>
        <b/>
        <sz val="8"/>
        <color indexed="8"/>
        <rFont val="Arial"/>
        <family val="2"/>
      </rPr>
      <t> Final energy consumption - Other Sectors</t>
    </r>
  </si>
  <si>
    <r>
      <t>102200</t>
    </r>
    <r>
      <rPr>
        <b/>
        <sz val="8"/>
        <color indexed="8"/>
        <rFont val="Arial"/>
        <family val="2"/>
      </rPr>
      <t> Statistical difference</t>
    </r>
  </si>
  <si>
    <t>Population</t>
  </si>
  <si>
    <t>2006a00</t>
  </si>
  <si>
    <t>-</t>
  </si>
  <si>
    <t>China</t>
  </si>
  <si>
    <t>Switzerland</t>
  </si>
  <si>
    <t/>
  </si>
  <si>
    <t>2007a00</t>
  </si>
  <si>
    <t>Extracted on</t>
  </si>
  <si>
    <t>INDICATORS</t>
  </si>
  <si>
    <t>geo/time</t>
  </si>
  <si>
    <t>2007A00</t>
  </si>
  <si>
    <t>Supply, transformation, consumption - all products - annual data</t>
  </si>
  <si>
    <t>DS-071171-table: demo_pjan - Population by sex and age on 1. January of each year</t>
  </si>
  <si>
    <t>FLAG</t>
  </si>
  <si>
    <t>Age class</t>
  </si>
  <si>
    <t>TOTAL</t>
  </si>
  <si>
    <t>Sex</t>
  </si>
  <si>
    <t>T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</si>
  <si>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</si>
  <si>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</si>
  <si>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</si>
  <si>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</si>
  <si>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</si>
  <si>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</si>
  <si>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</si>
  <si>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</si>
  <si>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</si>
  <si>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</si>
  <si>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</si>
  <si>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</si>
  <si>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</si>
  <si>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</si>
  <si>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</si>
  <si>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IS</t>
  </si>
  <si>
    <t>IS (2006)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</si>
  <si>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</si>
  <si>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</si>
  <si>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</si>
  <si>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</si>
  <si>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</si>
  <si>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</si>
  <si>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</si>
  <si>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</si>
  <si>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</si>
  <si>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</si>
  <si>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</si>
  <si>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</si>
  <si>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</si>
  <si>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</si>
  <si>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</si>
  <si>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Final energy consumption 1990-2007 (million TOE) and per capita intensity in 2007</t>
  </si>
  <si>
    <t>Final energy consumption by sector in the EU-27, 1990-2007</t>
  </si>
  <si>
    <t>Per capita final energy intensity in 2007 (TOE per inhabitant)</t>
  </si>
  <si>
    <r>
      <t>101700</t>
    </r>
    <r>
      <rPr>
        <b/>
        <sz val="8"/>
        <color indexed="8"/>
        <rFont val="Arial"/>
        <family val="2"/>
      </rPr>
      <t> Final energy consumption</t>
    </r>
  </si>
  <si>
    <r>
      <t>101800</t>
    </r>
    <r>
      <rPr>
        <b/>
        <sz val="8"/>
        <color indexed="8"/>
        <rFont val="Arial"/>
        <family val="2"/>
      </rPr>
      <t> Final energy consumption - Industry</t>
    </r>
  </si>
  <si>
    <t>India</t>
  </si>
  <si>
    <t>Africa</t>
  </si>
  <si>
    <t>Energy Balances</t>
  </si>
  <si>
    <t>1991</t>
  </si>
  <si>
    <t>1992</t>
  </si>
  <si>
    <t>1993</t>
  </si>
  <si>
    <t>1994</t>
  </si>
  <si>
    <t>1996</t>
  </si>
  <si>
    <t>1997</t>
  </si>
  <si>
    <t>1998</t>
  </si>
  <si>
    <t>1999</t>
  </si>
  <si>
    <t>2006</t>
  </si>
  <si>
    <t>FLOW (ktoe)</t>
  </si>
  <si>
    <t>Total final consumption</t>
  </si>
  <si>
    <t>Middle East</t>
  </si>
  <si>
    <t>China (including Hong Kong)</t>
  </si>
  <si>
    <t>..</t>
  </si>
  <si>
    <t xml:space="preserve">   Memo: feedstock use in petrochemical industry</t>
  </si>
  <si>
    <t xml:space="preserve">   Memo: Feedstock use in petrochemical industry</t>
  </si>
  <si>
    <t>Final primary energy consumption corrected with feedstock use</t>
  </si>
  <si>
    <t>2007</t>
  </si>
  <si>
    <t>FLOW</t>
  </si>
  <si>
    <t>Population (millions)</t>
  </si>
  <si>
    <t>Source: EEA, Eurostat,IEA.</t>
  </si>
  <si>
    <t>DS-073180-table: nrg_100a - Supply, transformation, consumption - all products - annual data</t>
  </si>
  <si>
    <t>VALUE</t>
  </si>
  <si>
    <t>Products</t>
  </si>
  <si>
    <t>0000 - All Products</t>
  </si>
  <si>
    <t>Unit</t>
  </si>
  <si>
    <t>1000TOE - Thousand tonnes of oil equivalent (TOE)</t>
  </si>
  <si>
    <t>EU27 European Union (27 countries)</t>
  </si>
  <si>
    <t>Iron and steel industry</t>
  </si>
  <si>
    <t>Chemical industry</t>
  </si>
  <si>
    <t>Non-metallic mineral products industry</t>
  </si>
  <si>
    <t>Food, drink and tobacco industry</t>
  </si>
  <si>
    <t>Other non-classified industries</t>
  </si>
  <si>
    <t>aviation growth</t>
  </si>
  <si>
    <t>1990-2007</t>
  </si>
  <si>
    <t>2006-2007</t>
  </si>
  <si>
    <t>Av.Ann.</t>
  </si>
  <si>
    <t>non-EU EEA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</si>
</sst>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0.0%"/>
    <numFmt numFmtId="182" formatCode="0.000%"/>
    <numFmt numFmtId="183" formatCode="0.0000"/>
    <numFmt numFmtId="184" formatCode="0.00000"/>
    <numFmt numFmtId="185" formatCode="#,##0.0"/>
    <numFmt numFmtId="186" formatCode="0.000"/>
    <numFmt numFmtId="187" formatCode="0.000000"/>
    <numFmt numFmtId="188" formatCode="0.000000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0%"/>
    <numFmt numFmtId="196" formatCode="0.00000%"/>
    <numFmt numFmtId="197" formatCode="[$-413]dddd\ d\ mmmm\ yyyy"/>
    <numFmt numFmtId="198" formatCode="_-* #,##0.0_-;_-* #,##0.0\-;_-* &quot;-&quot;??_-;_-@_-"/>
    <numFmt numFmtId="199" formatCode="_-* #,##0_-;_-* #,##0\-;_-* &quot;-&quot;??_-;_-@_-"/>
    <numFmt numFmtId="200" formatCode="#,##0.00_ ;\-#,##0.00\ "/>
    <numFmt numFmtId="201" formatCode="&quot;€&quot;\ #,##0.00_-"/>
    <numFmt numFmtId="202" formatCode="#,##0.0_ ;\-#,##0.0\ "/>
    <numFmt numFmtId="203" formatCode="#,##0_ ;\-#,##0\ "/>
    <numFmt numFmtId="204" formatCode="_-* #,##0.0_-;_-* #,##0.0\-;_-* &quot;-&quot;?_-;_-@_-"/>
    <numFmt numFmtId="205" formatCode="#,##0.0000"/>
    <numFmt numFmtId="206" formatCode="#,##0.00000"/>
    <numFmt numFmtId="207" formatCode="yyyy/mm/dd\ hh:mm:ss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sz val="9.5"/>
      <name val="Arial"/>
      <family val="2"/>
    </font>
    <font>
      <sz val="9.25"/>
      <name val="Arial"/>
      <family val="2"/>
    </font>
    <font>
      <sz val="8.75"/>
      <name val="Arial"/>
      <family val="0"/>
    </font>
    <font>
      <sz val="8"/>
      <name val="Trebuchet MS"/>
      <family val="0"/>
    </font>
    <font>
      <b/>
      <sz val="8"/>
      <name val="Tahoma"/>
      <family val="0"/>
    </font>
    <font>
      <sz val="11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36">
    <xf numFmtId="0" fontId="0" fillId="0" borderId="0" xfId="0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/>
    </xf>
    <xf numFmtId="0" fontId="15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0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0" fontId="0" fillId="0" borderId="8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207" fontId="0" fillId="0" borderId="0" xfId="0" applyNumberFormat="1" applyFont="1" applyFill="1" applyBorder="1" applyAlignment="1">
      <alignment horizontal="left"/>
    </xf>
    <xf numFmtId="207" fontId="16" fillId="0" borderId="0" xfId="0" applyNumberFormat="1" applyFont="1" applyFill="1" applyBorder="1" applyAlignment="1">
      <alignment horizontal="left"/>
    </xf>
    <xf numFmtId="0" fontId="6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12" xfId="0" applyFill="1" applyBorder="1" applyAlignment="1">
      <alignment wrapText="1"/>
    </xf>
    <xf numFmtId="0" fontId="8" fillId="4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right" vertical="top" wrapText="1"/>
    </xf>
    <xf numFmtId="0" fontId="7" fillId="5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right"/>
    </xf>
    <xf numFmtId="0" fontId="7" fillId="5" borderId="12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6" borderId="15" xfId="0" applyNumberFormat="1" applyFont="1" applyFill="1" applyBorder="1" applyAlignment="1">
      <alignment horizontal="left" shrinkToFit="1"/>
    </xf>
    <xf numFmtId="0" fontId="0" fillId="6" borderId="16" xfId="0" applyNumberFormat="1" applyFont="1" applyFill="1" applyBorder="1" applyAlignment="1">
      <alignment horizontal="center" shrinkToFit="1"/>
    </xf>
    <xf numFmtId="0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shrinkToFit="1"/>
    </xf>
    <xf numFmtId="3" fontId="0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/>
    </xf>
    <xf numFmtId="0" fontId="0" fillId="6" borderId="17" xfId="0" applyNumberFormat="1" applyFill="1" applyBorder="1" applyAlignment="1">
      <alignment horizontal="left" shrinkToFit="1"/>
    </xf>
    <xf numFmtId="0" fontId="0" fillId="0" borderId="0" xfId="0" applyNumberFormat="1" applyFill="1" applyBorder="1" applyAlignment="1">
      <alignment horizontal="left" shrinkToFit="1"/>
    </xf>
    <xf numFmtId="0" fontId="0" fillId="6" borderId="18" xfId="0" applyNumberFormat="1" applyFill="1" applyBorder="1" applyAlignment="1">
      <alignment horizontal="left" shrinkToFit="1"/>
    </xf>
    <xf numFmtId="3" fontId="12" fillId="2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0" fillId="6" borderId="18" xfId="0" applyNumberFormat="1" applyFont="1" applyFill="1" applyBorder="1" applyAlignment="1">
      <alignment horizontal="left" shrinkToFi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Alignment="1">
      <alignment/>
    </xf>
    <xf numFmtId="0" fontId="7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185" fontId="10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left"/>
    </xf>
    <xf numFmtId="185" fontId="14" fillId="2" borderId="0" xfId="0" applyNumberFormat="1" applyFont="1" applyFill="1" applyAlignment="1">
      <alignment horizontal="right"/>
    </xf>
    <xf numFmtId="185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20" fillId="0" borderId="5" xfId="0" applyFont="1" applyBorder="1" applyAlignment="1">
      <alignment/>
    </xf>
    <xf numFmtId="185" fontId="0" fillId="0" borderId="8" xfId="0" applyNumberFormat="1" applyBorder="1" applyAlignment="1">
      <alignment/>
    </xf>
    <xf numFmtId="180" fontId="0" fillId="0" borderId="8" xfId="0" applyNumberFormat="1" applyBorder="1" applyAlignment="1">
      <alignment/>
    </xf>
    <xf numFmtId="0" fontId="12" fillId="5" borderId="5" xfId="0" applyFont="1" applyFill="1" applyBorder="1" applyAlignment="1">
      <alignment/>
    </xf>
    <xf numFmtId="3" fontId="12" fillId="5" borderId="5" xfId="0" applyNumberFormat="1" applyFont="1" applyFill="1" applyBorder="1" applyAlignment="1">
      <alignment/>
    </xf>
    <xf numFmtId="3" fontId="12" fillId="5" borderId="0" xfId="0" applyNumberFormat="1" applyFont="1" applyFill="1" applyBorder="1" applyAlignment="1">
      <alignment/>
    </xf>
    <xf numFmtId="0" fontId="12" fillId="5" borderId="3" xfId="0" applyFont="1" applyFill="1" applyBorder="1" applyAlignment="1">
      <alignment/>
    </xf>
    <xf numFmtId="3" fontId="12" fillId="5" borderId="9" xfId="0" applyNumberFormat="1" applyFont="1" applyFill="1" applyBorder="1" applyAlignment="1">
      <alignment/>
    </xf>
    <xf numFmtId="180" fontId="12" fillId="5" borderId="23" xfId="0" applyNumberFormat="1" applyFont="1" applyFill="1" applyBorder="1" applyAlignment="1">
      <alignment horizontal="center"/>
    </xf>
    <xf numFmtId="3" fontId="12" fillId="5" borderId="24" xfId="0" applyNumberFormat="1" applyFont="1" applyFill="1" applyBorder="1" applyAlignment="1">
      <alignment/>
    </xf>
    <xf numFmtId="3" fontId="12" fillId="5" borderId="25" xfId="0" applyNumberFormat="1" applyFont="1" applyFill="1" applyBorder="1" applyAlignment="1">
      <alignment/>
    </xf>
    <xf numFmtId="3" fontId="12" fillId="5" borderId="8" xfId="0" applyNumberFormat="1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12" fillId="5" borderId="8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3" fontId="12" fillId="5" borderId="3" xfId="0" applyNumberFormat="1" applyFont="1" applyFill="1" applyBorder="1" applyAlignment="1">
      <alignment/>
    </xf>
    <xf numFmtId="3" fontId="12" fillId="5" borderId="4" xfId="0" applyNumberFormat="1" applyFont="1" applyFill="1" applyBorder="1" applyAlignment="1">
      <alignment/>
    </xf>
    <xf numFmtId="3" fontId="12" fillId="5" borderId="26" xfId="0" applyNumberFormat="1" applyFont="1" applyFill="1" applyBorder="1" applyAlignment="1">
      <alignment/>
    </xf>
    <xf numFmtId="181" fontId="0" fillId="0" borderId="0" xfId="24" applyNumberFormat="1" applyAlignment="1">
      <alignment/>
    </xf>
    <xf numFmtId="0" fontId="5" fillId="0" borderId="0" xfId="25" applyFont="1">
      <alignment/>
      <protection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180" fontId="12" fillId="5" borderId="27" xfId="0" applyNumberFormat="1" applyFont="1" applyFill="1" applyBorder="1" applyAlignment="1">
      <alignment horizontal="center"/>
    </xf>
    <xf numFmtId="185" fontId="12" fillId="5" borderId="25" xfId="0" applyNumberFormat="1" applyFont="1" applyFill="1" applyBorder="1" applyAlignment="1">
      <alignment horizontal="center"/>
    </xf>
    <xf numFmtId="185" fontId="12" fillId="5" borderId="5" xfId="0" applyNumberFormat="1" applyFont="1" applyFill="1" applyBorder="1" applyAlignment="1">
      <alignment horizontal="center"/>
    </xf>
    <xf numFmtId="185" fontId="12" fillId="5" borderId="8" xfId="0" applyNumberFormat="1" applyFont="1" applyFill="1" applyBorder="1" applyAlignment="1">
      <alignment horizontal="center"/>
    </xf>
    <xf numFmtId="194" fontId="10" fillId="2" borderId="0" xfId="0" applyNumberFormat="1" applyFont="1" applyFill="1" applyAlignment="1">
      <alignment horizontal="right"/>
    </xf>
    <xf numFmtId="181" fontId="0" fillId="0" borderId="0" xfId="24" applyNumberFormat="1" applyFont="1" applyAlignment="1">
      <alignment/>
    </xf>
    <xf numFmtId="0" fontId="16" fillId="0" borderId="28" xfId="0" applyNumberFormat="1" applyFont="1" applyFill="1" applyBorder="1" applyAlignment="1">
      <alignment horizontal="center" shrinkToFit="1"/>
    </xf>
    <xf numFmtId="185" fontId="0" fillId="0" borderId="0" xfId="15" applyNumberFormat="1" applyFill="1" applyBorder="1" applyAlignment="1">
      <alignment/>
    </xf>
    <xf numFmtId="185" fontId="0" fillId="0" borderId="24" xfId="15" applyNumberFormat="1" applyFill="1" applyBorder="1" applyAlignment="1">
      <alignment/>
    </xf>
    <xf numFmtId="182" fontId="0" fillId="0" borderId="0" xfId="24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16" fillId="0" borderId="29" xfId="0" applyFont="1" applyBorder="1" applyAlignment="1">
      <alignment/>
    </xf>
    <xf numFmtId="181" fontId="0" fillId="0" borderId="6" xfId="24" applyNumberFormat="1" applyBorder="1" applyAlignment="1">
      <alignment/>
    </xf>
    <xf numFmtId="181" fontId="0" fillId="0" borderId="0" xfId="24" applyNumberFormat="1" applyBorder="1" applyAlignment="1">
      <alignment/>
    </xf>
    <xf numFmtId="181" fontId="0" fillId="0" borderId="30" xfId="24" applyNumberFormat="1" applyFont="1" applyBorder="1" applyAlignment="1">
      <alignment/>
    </xf>
    <xf numFmtId="9" fontId="0" fillId="0" borderId="31" xfId="24" applyBorder="1" applyAlignment="1">
      <alignment/>
    </xf>
    <xf numFmtId="0" fontId="0" fillId="0" borderId="32" xfId="0" applyBorder="1" applyAlignment="1">
      <alignment/>
    </xf>
    <xf numFmtId="181" fontId="0" fillId="0" borderId="33" xfId="24" applyNumberFormat="1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185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24" applyNumberFormat="1" applyFont="1" applyFill="1" applyBorder="1" applyAlignment="1">
      <alignment/>
    </xf>
    <xf numFmtId="181" fontId="0" fillId="0" borderId="31" xfId="24" applyNumberFormat="1" applyFont="1" applyFill="1" applyBorder="1" applyAlignment="1">
      <alignment/>
    </xf>
    <xf numFmtId="181" fontId="0" fillId="0" borderId="32" xfId="24" applyNumberFormat="1" applyFont="1" applyFill="1" applyBorder="1" applyAlignment="1">
      <alignment/>
    </xf>
    <xf numFmtId="181" fontId="0" fillId="0" borderId="33" xfId="24" applyNumberFormat="1" applyBorder="1" applyAlignment="1">
      <alignment/>
    </xf>
    <xf numFmtId="0" fontId="27" fillId="0" borderId="4" xfId="0" applyFont="1" applyBorder="1" applyAlignment="1">
      <alignment/>
    </xf>
    <xf numFmtId="0" fontId="0" fillId="2" borderId="1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10" fillId="2" borderId="0" xfId="0" applyFont="1" applyFill="1" applyAlignment="1">
      <alignment horizontal="right"/>
    </xf>
    <xf numFmtId="0" fontId="10" fillId="2" borderId="36" xfId="0" applyFont="1" applyFill="1" applyBorder="1" applyAlignment="1">
      <alignment horizontal="right"/>
    </xf>
    <xf numFmtId="0" fontId="0" fillId="2" borderId="37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12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Followed Hyperlink" xfId="21"/>
    <cellStyle name="Hyperlink" xfId="22"/>
    <cellStyle name="Normal GHG Numbers (0.00)" xfId="23"/>
    <cellStyle name="Percent" xfId="24"/>
    <cellStyle name="Standaard_IE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10825"/>
          <c:w val="0.668"/>
          <c:h val="0.87"/>
        </c:manualLayout>
      </c:layout>
      <c:areaChart>
        <c:grouping val="stacked"/>
        <c:varyColors val="0"/>
        <c:ser>
          <c:idx val="1"/>
          <c:order val="0"/>
          <c:tx>
            <c:strRef>
              <c:f>'Final energy consumption'!$A$374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consumption'!$C$374:$T$374</c:f>
              <c:numCache/>
            </c:numRef>
          </c:val>
        </c:ser>
        <c:ser>
          <c:idx val="0"/>
          <c:order val="1"/>
          <c:tx>
            <c:strRef>
              <c:f>'Final energy consumption'!$A$373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consumption'!$C$373:$T$373</c:f>
              <c:numCache/>
            </c:numRef>
          </c:val>
        </c:ser>
        <c:ser>
          <c:idx val="2"/>
          <c:order val="2"/>
          <c:tx>
            <c:strRef>
              <c:f>'Final energy consumption'!$A$375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consumption'!$C$375:$T$375</c:f>
              <c:numCache/>
            </c:numRef>
          </c:val>
        </c:ser>
        <c:ser>
          <c:idx val="3"/>
          <c:order val="3"/>
          <c:tx>
            <c:strRef>
              <c:f>'Final energy consumption'!$A$376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consumption'!$C$376:$T$376</c:f>
              <c:numCache/>
            </c:numRef>
          </c:val>
        </c:ser>
        <c:ser>
          <c:idx val="4"/>
          <c:order val="4"/>
          <c:tx>
            <c:v>Agriculture and other sectors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consumption'!$C$372:$T$372</c:f>
              <c:numCache/>
            </c:numRef>
          </c:cat>
          <c:val>
            <c:numRef>
              <c:f>'Final energy consumption'!$C$377:$T$377</c:f>
              <c:numCache/>
            </c:numRef>
          </c:val>
        </c:ser>
        <c:axId val="54089781"/>
        <c:axId val="63218638"/>
      </c:areaChart>
      <c:catAx>
        <c:axId val="5408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218638"/>
        <c:crosses val="autoZero"/>
        <c:auto val="1"/>
        <c:lblOffset val="100"/>
        <c:tickLblSkip val="1"/>
        <c:noMultiLvlLbl val="0"/>
      </c:catAx>
      <c:valAx>
        <c:axId val="6321863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089781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162"/>
          <c:w val="0.18475"/>
          <c:h val="0.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'Final energy consumption'!$A$456</c:f>
              <c:strCache>
                <c:ptCount val="1"/>
                <c:pt idx="0">
                  <c:v>Iron and steel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consumption'!$C$456:$T$456</c:f>
              <c:numCache/>
            </c:numRef>
          </c:val>
          <c:smooth val="0"/>
        </c:ser>
        <c:ser>
          <c:idx val="1"/>
          <c:order val="1"/>
          <c:tx>
            <c:strRef>
              <c:f>'Final energy consumption'!$A$457</c:f>
              <c:strCache>
                <c:ptCount val="1"/>
                <c:pt idx="0">
                  <c:v>Chemical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consumption'!$C$457:$T$457</c:f>
              <c:numCache/>
            </c:numRef>
          </c:val>
          <c:smooth val="0"/>
        </c:ser>
        <c:ser>
          <c:idx val="2"/>
          <c:order val="2"/>
          <c:tx>
            <c:strRef>
              <c:f>'Final energy consumption'!$A$458</c:f>
              <c:strCache>
                <c:ptCount val="1"/>
                <c:pt idx="0">
                  <c:v>Non-metallic mineral products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consumption'!$C$458:$T$458</c:f>
              <c:numCache/>
            </c:numRef>
          </c:val>
          <c:smooth val="0"/>
        </c:ser>
        <c:ser>
          <c:idx val="3"/>
          <c:order val="3"/>
          <c:tx>
            <c:strRef>
              <c:f>'Final energy consumption'!$A$459</c:f>
              <c:strCache>
                <c:ptCount val="1"/>
                <c:pt idx="0">
                  <c:v>Food, drink and tobacco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consumption'!$C$459:$T$459</c:f>
              <c:numCache/>
            </c:numRef>
          </c:val>
          <c:smooth val="0"/>
        </c:ser>
        <c:ser>
          <c:idx val="4"/>
          <c:order val="4"/>
          <c:tx>
            <c:strRef>
              <c:f>'Final energy consumption'!$A$460</c:f>
              <c:strCache>
                <c:ptCount val="1"/>
                <c:pt idx="0">
                  <c:v>Other non-classified industries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consumption'!$C$455:$T$455</c:f>
              <c:numCache/>
            </c:numRef>
          </c:cat>
          <c:val>
            <c:numRef>
              <c:f>'Final energy consumption'!$C$460:$T$460</c:f>
              <c:numCache/>
            </c:numRef>
          </c:val>
          <c:smooth val="0"/>
        </c:ser>
        <c:axId val="46692575"/>
        <c:axId val="44231080"/>
      </c:lineChart>
      <c:catAx>
        <c:axId val="46692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31080"/>
        <c:crosses val="autoZero"/>
        <c:auto val="1"/>
        <c:lblOffset val="100"/>
        <c:tickLblSkip val="1"/>
        <c:noMultiLvlLbl val="0"/>
      </c:catAx>
      <c:valAx>
        <c:axId val="4423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92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0.69875</cdr:x>
      <cdr:y>0.00525</cdr:y>
    </cdr:from>
    <cdr:to>
      <cdr:x>0.949</cdr:x>
      <cdr:y>0.87425</cdr:y>
    </cdr:to>
    <cdr:grpSp>
      <cdr:nvGrpSpPr>
        <cdr:cNvPr id="1" name="Group 1"/>
        <cdr:cNvGrpSpPr>
          <a:grpSpLocks/>
        </cdr:cNvGrpSpPr>
      </cdr:nvGrpSpPr>
      <cdr:grpSpPr>
        <a:xfrm>
          <a:off x="4676775" y="19050"/>
          <a:ext cx="1676400" cy="3762375"/>
          <a:chOff x="4562816" y="22203"/>
          <a:chExt cx="1678352" cy="4333241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4913172" y="2655730"/>
            <a:ext cx="582388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27.9%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898486" y="3695708"/>
            <a:ext cx="584066" cy="3022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32.6%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842681" y="1687251"/>
            <a:ext cx="580710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24.6%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842681" y="945183"/>
            <a:ext cx="580710" cy="3000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11.2%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4755407" y="910517"/>
            <a:ext cx="87274" cy="33474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4755407" y="1376341"/>
            <a:ext cx="85596" cy="7724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4765057" y="2310154"/>
            <a:ext cx="133429" cy="93056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4765057" y="3319799"/>
            <a:ext cx="146436" cy="10356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4562816" y="22203"/>
            <a:ext cx="1678352" cy="2166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Shares in 2007</a:t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4909815" y="210699"/>
            <a:ext cx="82239" cy="233995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4651769" y="755604"/>
            <a:ext cx="95246" cy="1581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4763379" y="700355"/>
            <a:ext cx="579031" cy="2101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3.7%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397</xdr:row>
      <xdr:rowOff>85725</xdr:rowOff>
    </xdr:from>
    <xdr:to>
      <xdr:col>22</xdr:col>
      <xdr:colOff>123825</xdr:colOff>
      <xdr:row>420</xdr:row>
      <xdr:rowOff>133350</xdr:rowOff>
    </xdr:to>
    <xdr:graphicFrame>
      <xdr:nvGraphicFramePr>
        <xdr:cNvPr id="1" name="Chart 1"/>
        <xdr:cNvGraphicFramePr/>
      </xdr:nvGraphicFramePr>
      <xdr:xfrm>
        <a:off x="9658350" y="65932050"/>
        <a:ext cx="67056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1295400</xdr:colOff>
      <xdr:row>461</xdr:row>
      <xdr:rowOff>47625</xdr:rowOff>
    </xdr:from>
    <xdr:to>
      <xdr:col>10</xdr:col>
      <xdr:colOff>571500</xdr:colOff>
      <xdr:row>489</xdr:row>
      <xdr:rowOff>19050</xdr:rowOff>
    </xdr:to>
    <xdr:graphicFrame>
      <xdr:nvGraphicFramePr>
        <xdr:cNvPr id="2" name="Chart 2"/>
        <xdr:cNvGraphicFramePr/>
      </xdr:nvGraphicFramePr>
      <xdr:xfrm>
        <a:off x="1295400" y="76914375"/>
        <a:ext cx="69723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A460"/>
  <sheetViews>
    <sheetView tabSelected="1" zoomScale="70" zoomScaleNormal="70" workbookViewId="0" topLeftCell="A440">
      <selection activeCell="A459" sqref="A459"/>
    </sheetView>
  </sheetViews>
  <sheetFormatPr defaultColWidth="9.140625" defaultRowHeight="12.75"/>
  <cols>
    <col min="1" max="1" width="22.140625" style="0" customWidth="1"/>
    <col min="2" max="2" width="13.00390625" style="0" customWidth="1"/>
    <col min="3" max="6" width="9.28125" style="0" bestFit="1" customWidth="1"/>
    <col min="7" max="7" width="10.140625" style="0" customWidth="1"/>
    <col min="8" max="8" width="14.7109375" style="0" customWidth="1"/>
    <col min="21" max="21" width="25.421875" style="0" customWidth="1"/>
    <col min="22" max="24" width="11.28125" style="0" customWidth="1"/>
    <col min="26" max="26" width="11.8515625" style="0" customWidth="1"/>
  </cols>
  <sheetData>
    <row r="1" spans="1:24" ht="18.75" thickTop="1">
      <c r="A1" s="23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  <c r="V1" s="24" t="s">
        <v>101</v>
      </c>
      <c r="W1" s="25"/>
      <c r="X1" s="18"/>
    </row>
    <row r="2" spans="1:24" ht="13.5" thickBo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5" t="s">
        <v>94</v>
      </c>
      <c r="W2" s="25"/>
      <c r="X2" s="18"/>
    </row>
    <row r="3" spans="1:24" ht="13.5" thickTop="1">
      <c r="A3" s="2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V3" s="25" t="s">
        <v>96</v>
      </c>
      <c r="W3" s="28">
        <v>39982.40636574074</v>
      </c>
      <c r="X3" s="18"/>
    </row>
    <row r="4" spans="1:24" ht="12.75">
      <c r="A4" s="25" t="s">
        <v>96</v>
      </c>
      <c r="B4" s="29">
        <v>39986.62574074074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25"/>
      <c r="W4" s="25"/>
      <c r="X4" s="18"/>
    </row>
    <row r="5" spans="1:24" ht="13.5" thickBo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8"/>
      <c r="V5" s="25" t="s">
        <v>97</v>
      </c>
      <c r="W5" s="25" t="s">
        <v>102</v>
      </c>
      <c r="X5" s="18"/>
    </row>
    <row r="6" spans="1:24" ht="13.5" thickTop="1">
      <c r="A6" s="32"/>
      <c r="B6" s="33" t="s">
        <v>15</v>
      </c>
      <c r="C6" s="34" t="s">
        <v>142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"/>
      <c r="V6" s="25" t="s">
        <v>103</v>
      </c>
      <c r="W6" s="25" t="s">
        <v>104</v>
      </c>
      <c r="X6" s="19"/>
    </row>
    <row r="7" spans="1:24" ht="12.75">
      <c r="A7" s="27"/>
      <c r="B7" s="35" t="s">
        <v>16</v>
      </c>
      <c r="C7" s="36" t="s">
        <v>80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V7" s="25" t="s">
        <v>105</v>
      </c>
      <c r="W7" s="25" t="s">
        <v>106</v>
      </c>
      <c r="X7" s="19"/>
    </row>
    <row r="8" spans="1:24" ht="12.75">
      <c r="A8" s="27"/>
      <c r="B8" s="35" t="s">
        <v>17</v>
      </c>
      <c r="C8" s="36" t="s">
        <v>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V8" s="122"/>
      <c r="W8" s="123"/>
      <c r="X8" s="124"/>
    </row>
    <row r="9" spans="1:24" ht="12.7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7"/>
      <c r="V9" s="21" t="s">
        <v>18</v>
      </c>
      <c r="W9" s="38" t="s">
        <v>95</v>
      </c>
      <c r="X9" s="39"/>
    </row>
    <row r="10" spans="1:24" ht="12.75">
      <c r="A10" s="40" t="s">
        <v>18</v>
      </c>
      <c r="B10" s="41" t="s">
        <v>19</v>
      </c>
      <c r="C10" s="38" t="s">
        <v>20</v>
      </c>
      <c r="D10" s="38" t="s">
        <v>21</v>
      </c>
      <c r="E10" s="38" t="s">
        <v>22</v>
      </c>
      <c r="F10" s="38" t="s">
        <v>23</v>
      </c>
      <c r="G10" s="38" t="s">
        <v>24</v>
      </c>
      <c r="H10" s="38" t="s">
        <v>25</v>
      </c>
      <c r="I10" s="38" t="s">
        <v>26</v>
      </c>
      <c r="J10" s="38" t="s">
        <v>27</v>
      </c>
      <c r="K10" s="38" t="s">
        <v>28</v>
      </c>
      <c r="L10" s="38" t="s">
        <v>29</v>
      </c>
      <c r="M10" s="38" t="s">
        <v>30</v>
      </c>
      <c r="N10" s="38" t="s">
        <v>31</v>
      </c>
      <c r="O10" s="38" t="s">
        <v>32</v>
      </c>
      <c r="P10" s="38" t="s">
        <v>33</v>
      </c>
      <c r="Q10" s="38" t="s">
        <v>34</v>
      </c>
      <c r="R10" s="38" t="s">
        <v>35</v>
      </c>
      <c r="S10" s="38" t="s">
        <v>90</v>
      </c>
      <c r="T10" s="38" t="s">
        <v>95</v>
      </c>
      <c r="V10" s="42" t="s">
        <v>36</v>
      </c>
      <c r="W10" s="125"/>
      <c r="X10" s="126"/>
    </row>
    <row r="11" spans="1:27" ht="12.75">
      <c r="A11" s="44" t="s">
        <v>36</v>
      </c>
      <c r="B11" s="4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V11" s="46" t="s">
        <v>98</v>
      </c>
      <c r="W11" s="47" t="s">
        <v>99</v>
      </c>
      <c r="X11" s="20"/>
      <c r="Y11" s="19"/>
      <c r="Z11" s="19"/>
      <c r="AA11" s="19"/>
    </row>
    <row r="12" spans="1:27" ht="15" customHeight="1">
      <c r="A12" s="46" t="s">
        <v>107</v>
      </c>
      <c r="B12" s="43"/>
      <c r="C12" s="48">
        <v>19132</v>
      </c>
      <c r="D12" s="48">
        <v>20657</v>
      </c>
      <c r="E12" s="48">
        <v>20044</v>
      </c>
      <c r="F12" s="48">
        <v>20376</v>
      </c>
      <c r="G12" s="48">
        <v>20046</v>
      </c>
      <c r="H12" s="48">
        <v>21064</v>
      </c>
      <c r="I12" s="48">
        <v>22757</v>
      </c>
      <c r="J12" s="48">
        <v>22342</v>
      </c>
      <c r="K12" s="48">
        <v>22863</v>
      </c>
      <c r="L12" s="48">
        <v>22928</v>
      </c>
      <c r="M12" s="48">
        <v>23184</v>
      </c>
      <c r="N12" s="48">
        <v>24548</v>
      </c>
      <c r="O12" s="48">
        <v>25188</v>
      </c>
      <c r="P12" s="48">
        <v>26519</v>
      </c>
      <c r="Q12" s="48">
        <v>26559</v>
      </c>
      <c r="R12" s="48">
        <v>27251</v>
      </c>
      <c r="S12" s="48">
        <v>27359</v>
      </c>
      <c r="T12" s="48">
        <v>26537</v>
      </c>
      <c r="V12" s="46" t="s">
        <v>107</v>
      </c>
      <c r="W12" s="49">
        <v>8298923</v>
      </c>
      <c r="X12" s="20"/>
      <c r="Y12" s="50"/>
      <c r="Z12" s="51"/>
      <c r="AA12" s="19"/>
    </row>
    <row r="13" spans="1:27" ht="15" customHeight="1">
      <c r="A13" s="46" t="s">
        <v>108</v>
      </c>
      <c r="B13" s="43"/>
      <c r="C13" s="48">
        <v>32071</v>
      </c>
      <c r="D13" s="48">
        <v>33841</v>
      </c>
      <c r="E13" s="48">
        <v>34525</v>
      </c>
      <c r="F13" s="48">
        <v>33860</v>
      </c>
      <c r="G13" s="48">
        <v>35517</v>
      </c>
      <c r="H13" s="48">
        <v>36073</v>
      </c>
      <c r="I13" s="48">
        <v>37981</v>
      </c>
      <c r="J13" s="48">
        <v>38363</v>
      </c>
      <c r="K13" s="48">
        <v>39037</v>
      </c>
      <c r="L13" s="48">
        <v>38968</v>
      </c>
      <c r="M13" s="48">
        <v>39129</v>
      </c>
      <c r="N13" s="48">
        <v>39387</v>
      </c>
      <c r="O13" s="48">
        <v>37652</v>
      </c>
      <c r="P13" s="48">
        <v>40042</v>
      </c>
      <c r="Q13" s="48">
        <v>39427</v>
      </c>
      <c r="R13" s="48">
        <v>38444</v>
      </c>
      <c r="S13" s="48">
        <v>38165</v>
      </c>
      <c r="T13" s="48">
        <v>34874</v>
      </c>
      <c r="V13" s="46" t="s">
        <v>108</v>
      </c>
      <c r="W13" s="49">
        <v>10584534</v>
      </c>
      <c r="X13" s="20"/>
      <c r="Y13" s="50"/>
      <c r="Z13" s="51"/>
      <c r="AA13" s="19"/>
    </row>
    <row r="14" spans="1:27" ht="15" customHeight="1">
      <c r="A14" s="46" t="s">
        <v>109</v>
      </c>
      <c r="B14" s="43"/>
      <c r="C14" s="48">
        <v>16146</v>
      </c>
      <c r="D14" s="48">
        <v>12410</v>
      </c>
      <c r="E14" s="48">
        <v>10930</v>
      </c>
      <c r="F14" s="48">
        <v>10694</v>
      </c>
      <c r="G14" s="48">
        <v>10781</v>
      </c>
      <c r="H14" s="48">
        <v>11384</v>
      </c>
      <c r="I14" s="48">
        <v>11538</v>
      </c>
      <c r="J14" s="48">
        <v>9283</v>
      </c>
      <c r="K14" s="48">
        <v>9931</v>
      </c>
      <c r="L14" s="48">
        <v>8822</v>
      </c>
      <c r="M14" s="48">
        <v>8595</v>
      </c>
      <c r="N14" s="48">
        <v>8629</v>
      </c>
      <c r="O14" s="48">
        <v>8707</v>
      </c>
      <c r="P14" s="48">
        <v>9418</v>
      </c>
      <c r="Q14" s="48">
        <v>9227</v>
      </c>
      <c r="R14" s="48">
        <v>9581</v>
      </c>
      <c r="S14" s="48">
        <v>10013</v>
      </c>
      <c r="T14" s="48">
        <v>9781</v>
      </c>
      <c r="V14" s="46" t="s">
        <v>109</v>
      </c>
      <c r="W14" s="49">
        <v>7679290</v>
      </c>
      <c r="X14" s="20"/>
      <c r="Y14" s="50"/>
      <c r="Z14" s="51"/>
      <c r="AA14" s="19"/>
    </row>
    <row r="15" spans="1:27" ht="15" customHeight="1">
      <c r="A15" s="46" t="s">
        <v>110</v>
      </c>
      <c r="B15" s="43"/>
      <c r="C15" s="48">
        <v>18910</v>
      </c>
      <c r="D15" s="48">
        <v>19638</v>
      </c>
      <c r="E15" s="48">
        <v>19838</v>
      </c>
      <c r="F15" s="48">
        <v>19280</v>
      </c>
      <c r="G15" s="48">
        <v>19019</v>
      </c>
      <c r="H15" s="48">
        <v>19550</v>
      </c>
      <c r="I15" s="48">
        <v>19958</v>
      </c>
      <c r="J15" s="48">
        <v>19623</v>
      </c>
      <c r="K15" s="48">
        <v>20308</v>
      </c>
      <c r="L15" s="48">
        <v>20637</v>
      </c>
      <c r="M15" s="48">
        <v>20431</v>
      </c>
      <c r="N15" s="48">
        <v>20874</v>
      </c>
      <c r="O15" s="48">
        <v>20346</v>
      </c>
      <c r="P15" s="48">
        <v>20932</v>
      </c>
      <c r="Q15" s="48">
        <v>21266</v>
      </c>
      <c r="R15" s="48">
        <v>21735</v>
      </c>
      <c r="S15" s="48">
        <v>21651</v>
      </c>
      <c r="T15" s="48">
        <v>21145</v>
      </c>
      <c r="V15" s="46" t="s">
        <v>110</v>
      </c>
      <c r="W15" s="49">
        <v>7508739</v>
      </c>
      <c r="X15" s="20"/>
      <c r="Y15" s="50"/>
      <c r="Z15" s="51"/>
      <c r="AA15" s="19"/>
    </row>
    <row r="16" spans="1:27" ht="15" customHeight="1">
      <c r="A16" s="46" t="s">
        <v>111</v>
      </c>
      <c r="B16" s="43"/>
      <c r="C16" s="48">
        <v>1099</v>
      </c>
      <c r="D16" s="48">
        <v>1118</v>
      </c>
      <c r="E16" s="48">
        <v>1286</v>
      </c>
      <c r="F16" s="48">
        <v>1300</v>
      </c>
      <c r="G16" s="48">
        <v>1342</v>
      </c>
      <c r="H16" s="48">
        <v>1414</v>
      </c>
      <c r="I16" s="48">
        <v>1463</v>
      </c>
      <c r="J16" s="48">
        <v>1467</v>
      </c>
      <c r="K16" s="48">
        <v>1537</v>
      </c>
      <c r="L16" s="48">
        <v>1580</v>
      </c>
      <c r="M16" s="48">
        <v>1639</v>
      </c>
      <c r="N16" s="48">
        <v>1695</v>
      </c>
      <c r="O16" s="48">
        <v>1705</v>
      </c>
      <c r="P16" s="48">
        <v>1810</v>
      </c>
      <c r="Q16" s="48">
        <v>1818</v>
      </c>
      <c r="R16" s="48">
        <v>1812</v>
      </c>
      <c r="S16" s="48">
        <v>1840</v>
      </c>
      <c r="T16" s="48">
        <v>1900</v>
      </c>
      <c r="V16" s="46" t="s">
        <v>111</v>
      </c>
      <c r="W16" s="49">
        <v>778684</v>
      </c>
      <c r="X16" s="20"/>
      <c r="Y16" s="50"/>
      <c r="Z16" s="51"/>
      <c r="AA16" s="19"/>
    </row>
    <row r="17" spans="1:27" ht="15" customHeight="1">
      <c r="A17" s="46" t="s">
        <v>112</v>
      </c>
      <c r="B17" s="43"/>
      <c r="C17" s="48">
        <v>32339</v>
      </c>
      <c r="D17" s="48">
        <v>28884</v>
      </c>
      <c r="E17" s="48">
        <v>27448</v>
      </c>
      <c r="F17" s="48">
        <v>26972</v>
      </c>
      <c r="G17" s="48">
        <v>25413</v>
      </c>
      <c r="H17" s="48">
        <v>25202</v>
      </c>
      <c r="I17" s="48">
        <v>25638</v>
      </c>
      <c r="J17" s="48">
        <v>25453</v>
      </c>
      <c r="K17" s="48">
        <v>24471</v>
      </c>
      <c r="L17" s="48">
        <v>23803</v>
      </c>
      <c r="M17" s="48">
        <v>23919</v>
      </c>
      <c r="N17" s="48">
        <v>23999</v>
      </c>
      <c r="O17" s="48">
        <v>23607</v>
      </c>
      <c r="P17" s="48">
        <v>25624</v>
      </c>
      <c r="Q17" s="48">
        <v>26117</v>
      </c>
      <c r="R17" s="48">
        <v>25883</v>
      </c>
      <c r="S17" s="48">
        <v>26318</v>
      </c>
      <c r="T17" s="48">
        <v>25763</v>
      </c>
      <c r="V17" s="46" t="s">
        <v>112</v>
      </c>
      <c r="W17" s="49">
        <v>10287189</v>
      </c>
      <c r="X17" s="20"/>
      <c r="Y17" s="50"/>
      <c r="Z17" s="51"/>
      <c r="AA17" s="19"/>
    </row>
    <row r="18" spans="1:27" ht="15" customHeight="1">
      <c r="A18" s="46" t="s">
        <v>113</v>
      </c>
      <c r="B18" s="43"/>
      <c r="C18" s="48">
        <v>227197</v>
      </c>
      <c r="D18" s="48">
        <v>224412</v>
      </c>
      <c r="E18" s="48">
        <v>218761</v>
      </c>
      <c r="F18" s="48">
        <v>219772</v>
      </c>
      <c r="G18" s="48">
        <v>217710</v>
      </c>
      <c r="H18" s="48">
        <v>222795</v>
      </c>
      <c r="I18" s="48">
        <v>230851</v>
      </c>
      <c r="J18" s="48">
        <v>225259</v>
      </c>
      <c r="K18" s="48">
        <v>223533</v>
      </c>
      <c r="L18" s="48">
        <v>218710</v>
      </c>
      <c r="M18" s="48">
        <v>218098</v>
      </c>
      <c r="N18" s="48">
        <v>223940</v>
      </c>
      <c r="O18" s="48">
        <v>219240</v>
      </c>
      <c r="P18" s="48">
        <v>222305</v>
      </c>
      <c r="Q18" s="48">
        <v>220725</v>
      </c>
      <c r="R18" s="48">
        <v>217308</v>
      </c>
      <c r="S18" s="48">
        <v>221627</v>
      </c>
      <c r="T18" s="48">
        <v>210294</v>
      </c>
      <c r="V18" s="46" t="s">
        <v>113</v>
      </c>
      <c r="W18" s="49">
        <v>82314906</v>
      </c>
      <c r="X18" s="20"/>
      <c r="Y18" s="50"/>
      <c r="Z18" s="51"/>
      <c r="AA18" s="19"/>
    </row>
    <row r="19" spans="1:27" ht="15" customHeight="1">
      <c r="A19" s="46" t="s">
        <v>114</v>
      </c>
      <c r="B19" s="43"/>
      <c r="C19" s="48">
        <v>13443</v>
      </c>
      <c r="D19" s="48">
        <v>14123</v>
      </c>
      <c r="E19" s="48">
        <v>13971</v>
      </c>
      <c r="F19" s="48">
        <v>14419</v>
      </c>
      <c r="G19" s="48">
        <v>14454</v>
      </c>
      <c r="H19" s="48">
        <v>14750</v>
      </c>
      <c r="I19" s="48">
        <v>15374</v>
      </c>
      <c r="J19" s="48">
        <v>15042</v>
      </c>
      <c r="K19" s="48">
        <v>14996</v>
      </c>
      <c r="L19" s="48">
        <v>14960</v>
      </c>
      <c r="M19" s="48">
        <v>14638</v>
      </c>
      <c r="N19" s="48">
        <v>15025</v>
      </c>
      <c r="O19" s="48">
        <v>14743</v>
      </c>
      <c r="P19" s="48">
        <v>15076</v>
      </c>
      <c r="Q19" s="48">
        <v>15309</v>
      </c>
      <c r="R19" s="48">
        <v>15432</v>
      </c>
      <c r="S19" s="48">
        <v>15620</v>
      </c>
      <c r="T19" s="48">
        <v>15711</v>
      </c>
      <c r="V19" s="46" t="s">
        <v>114</v>
      </c>
      <c r="W19" s="49">
        <v>5447084</v>
      </c>
      <c r="X19" s="20"/>
      <c r="Y19" s="50"/>
      <c r="Z19" s="51"/>
      <c r="AA19" s="19"/>
    </row>
    <row r="20" spans="1:27" ht="15" customHeight="1">
      <c r="A20" s="46" t="s">
        <v>115</v>
      </c>
      <c r="B20" s="43"/>
      <c r="C20" s="48">
        <v>6146</v>
      </c>
      <c r="D20" s="48">
        <v>5719</v>
      </c>
      <c r="E20" s="48">
        <v>3387</v>
      </c>
      <c r="F20" s="48">
        <v>2863</v>
      </c>
      <c r="G20" s="48">
        <v>2879</v>
      </c>
      <c r="H20" s="48">
        <v>2500</v>
      </c>
      <c r="I20" s="48">
        <v>2907</v>
      </c>
      <c r="J20" s="48">
        <v>2850</v>
      </c>
      <c r="K20" s="48">
        <v>2612</v>
      </c>
      <c r="L20" s="48">
        <v>2370</v>
      </c>
      <c r="M20" s="48">
        <v>2364</v>
      </c>
      <c r="N20" s="48">
        <v>2521</v>
      </c>
      <c r="O20" s="48">
        <v>2522</v>
      </c>
      <c r="P20" s="48">
        <v>2625</v>
      </c>
      <c r="Q20" s="48">
        <v>2741</v>
      </c>
      <c r="R20" s="48">
        <v>2783</v>
      </c>
      <c r="S20" s="48">
        <v>2775</v>
      </c>
      <c r="T20" s="48">
        <v>3007</v>
      </c>
      <c r="V20" s="46" t="s">
        <v>115</v>
      </c>
      <c r="W20" s="49">
        <v>1342409</v>
      </c>
      <c r="X20" s="20"/>
      <c r="Y20" s="50"/>
      <c r="Z20" s="51"/>
      <c r="AA20" s="19"/>
    </row>
    <row r="21" spans="1:27" ht="15" customHeight="1">
      <c r="A21" s="46" t="s">
        <v>116</v>
      </c>
      <c r="B21" s="43"/>
      <c r="C21" s="48">
        <v>56801</v>
      </c>
      <c r="D21" s="48">
        <v>60210</v>
      </c>
      <c r="E21" s="48">
        <v>60009</v>
      </c>
      <c r="F21" s="48">
        <v>59496</v>
      </c>
      <c r="G21" s="48">
        <v>62423</v>
      </c>
      <c r="H21" s="48">
        <v>63690</v>
      </c>
      <c r="I21" s="48">
        <v>65426</v>
      </c>
      <c r="J21" s="48">
        <v>68170</v>
      </c>
      <c r="K21" s="48">
        <v>71879</v>
      </c>
      <c r="L21" s="48">
        <v>74473</v>
      </c>
      <c r="M21" s="48">
        <v>79631</v>
      </c>
      <c r="N21" s="48">
        <v>83510</v>
      </c>
      <c r="O21" s="48">
        <v>85623</v>
      </c>
      <c r="P21" s="48">
        <v>90661</v>
      </c>
      <c r="Q21" s="48">
        <v>94522</v>
      </c>
      <c r="R21" s="48">
        <v>97455</v>
      </c>
      <c r="S21" s="48">
        <v>96167</v>
      </c>
      <c r="T21" s="48">
        <v>98703</v>
      </c>
      <c r="V21" s="46" t="s">
        <v>116</v>
      </c>
      <c r="W21" s="49">
        <v>44474631</v>
      </c>
      <c r="X21" s="20"/>
      <c r="Y21" s="50"/>
      <c r="Z21" s="51"/>
      <c r="AA21" s="19"/>
    </row>
    <row r="22" spans="1:27" ht="15" customHeight="1">
      <c r="A22" s="46" t="s">
        <v>117</v>
      </c>
      <c r="B22" s="43"/>
      <c r="C22" s="48">
        <v>21758</v>
      </c>
      <c r="D22" s="48">
        <v>21310</v>
      </c>
      <c r="E22" s="48">
        <v>21310</v>
      </c>
      <c r="F22" s="48">
        <v>21397</v>
      </c>
      <c r="G22" s="48">
        <v>22400</v>
      </c>
      <c r="H22" s="48">
        <v>22069</v>
      </c>
      <c r="I22" s="48">
        <v>22385</v>
      </c>
      <c r="J22" s="48">
        <v>23546</v>
      </c>
      <c r="K22" s="48">
        <v>24302</v>
      </c>
      <c r="L22" s="48">
        <v>24698</v>
      </c>
      <c r="M22" s="48">
        <v>24175</v>
      </c>
      <c r="N22" s="48">
        <v>24136</v>
      </c>
      <c r="O22" s="48">
        <v>25092</v>
      </c>
      <c r="P22" s="48">
        <v>25630</v>
      </c>
      <c r="Q22" s="48">
        <v>26093</v>
      </c>
      <c r="R22" s="48">
        <v>25238</v>
      </c>
      <c r="S22" s="48">
        <v>26754</v>
      </c>
      <c r="T22" s="48">
        <v>26579</v>
      </c>
      <c r="V22" s="46" t="s">
        <v>117</v>
      </c>
      <c r="W22" s="49">
        <v>5276955</v>
      </c>
      <c r="X22" s="20"/>
      <c r="Y22" s="50"/>
      <c r="Z22" s="51"/>
      <c r="AA22" s="19"/>
    </row>
    <row r="23" spans="1:27" ht="15" customHeight="1">
      <c r="A23" s="46" t="s">
        <v>118</v>
      </c>
      <c r="B23" s="43"/>
      <c r="C23" s="48">
        <v>136452</v>
      </c>
      <c r="D23" s="48">
        <v>143281</v>
      </c>
      <c r="E23" s="48">
        <v>144346</v>
      </c>
      <c r="F23" s="48">
        <v>143835</v>
      </c>
      <c r="G23" s="48">
        <v>139288</v>
      </c>
      <c r="H23" s="48">
        <v>142309</v>
      </c>
      <c r="I23" s="48">
        <v>149741</v>
      </c>
      <c r="J23" s="48">
        <v>147578</v>
      </c>
      <c r="K23" s="48">
        <v>152681</v>
      </c>
      <c r="L23" s="48">
        <v>152548</v>
      </c>
      <c r="M23" s="48">
        <v>152471</v>
      </c>
      <c r="N23" s="48">
        <v>158275</v>
      </c>
      <c r="O23" s="48">
        <v>153828</v>
      </c>
      <c r="P23" s="48">
        <v>157676</v>
      </c>
      <c r="Q23" s="48">
        <v>159703</v>
      </c>
      <c r="R23" s="48">
        <v>159175</v>
      </c>
      <c r="S23" s="48">
        <v>157713</v>
      </c>
      <c r="T23" s="48">
        <v>154036</v>
      </c>
      <c r="V23" s="46" t="s">
        <v>118</v>
      </c>
      <c r="W23" s="49">
        <v>63392140</v>
      </c>
      <c r="X23" s="20"/>
      <c r="Y23" s="50"/>
      <c r="Z23" s="51"/>
      <c r="AA23" s="19"/>
    </row>
    <row r="24" spans="1:27" ht="15" customHeight="1">
      <c r="A24" s="46" t="s">
        <v>119</v>
      </c>
      <c r="B24" s="43"/>
      <c r="C24" s="48">
        <v>14541</v>
      </c>
      <c r="D24" s="48">
        <v>14721</v>
      </c>
      <c r="E24" s="48">
        <v>14983</v>
      </c>
      <c r="F24" s="48">
        <v>15234</v>
      </c>
      <c r="G24" s="48">
        <v>15372</v>
      </c>
      <c r="H24" s="48">
        <v>15838</v>
      </c>
      <c r="I24" s="48">
        <v>16902</v>
      </c>
      <c r="J24" s="48">
        <v>17307</v>
      </c>
      <c r="K24" s="48">
        <v>18201</v>
      </c>
      <c r="L24" s="48">
        <v>18202</v>
      </c>
      <c r="M24" s="48">
        <v>18560</v>
      </c>
      <c r="N24" s="48">
        <v>19162</v>
      </c>
      <c r="O24" s="48">
        <v>19546</v>
      </c>
      <c r="P24" s="48">
        <v>20530</v>
      </c>
      <c r="Q24" s="48">
        <v>20297</v>
      </c>
      <c r="R24" s="48">
        <v>20800</v>
      </c>
      <c r="S24" s="48">
        <v>21454</v>
      </c>
      <c r="T24" s="48">
        <v>21957</v>
      </c>
      <c r="V24" s="46" t="s">
        <v>119</v>
      </c>
      <c r="W24" s="49">
        <v>11171740</v>
      </c>
      <c r="X24" s="20"/>
      <c r="Y24" s="50"/>
      <c r="Z24" s="51"/>
      <c r="AA24" s="19"/>
    </row>
    <row r="25" spans="1:27" ht="15" customHeight="1">
      <c r="A25" s="46" t="s">
        <v>120</v>
      </c>
      <c r="B25" s="43"/>
      <c r="C25" s="48">
        <v>19171</v>
      </c>
      <c r="D25" s="48">
        <v>18211</v>
      </c>
      <c r="E25" s="48">
        <v>15929</v>
      </c>
      <c r="F25" s="48">
        <v>15801</v>
      </c>
      <c r="G25" s="48">
        <v>15642</v>
      </c>
      <c r="H25" s="48">
        <v>15700</v>
      </c>
      <c r="I25" s="48">
        <v>16275</v>
      </c>
      <c r="J25" s="48">
        <v>15589</v>
      </c>
      <c r="K25" s="48">
        <v>15677</v>
      </c>
      <c r="L25" s="48">
        <v>15923</v>
      </c>
      <c r="M25" s="48">
        <v>15744</v>
      </c>
      <c r="N25" s="48">
        <v>16460</v>
      </c>
      <c r="O25" s="48">
        <v>16998</v>
      </c>
      <c r="P25" s="48">
        <v>17611</v>
      </c>
      <c r="Q25" s="48">
        <v>17505</v>
      </c>
      <c r="R25" s="48">
        <v>18111</v>
      </c>
      <c r="S25" s="48">
        <v>18022</v>
      </c>
      <c r="T25" s="48">
        <v>16946</v>
      </c>
      <c r="V25" s="46" t="s">
        <v>120</v>
      </c>
      <c r="W25" s="49">
        <v>10066158</v>
      </c>
      <c r="X25" s="20"/>
      <c r="Y25" s="50"/>
      <c r="Z25" s="51"/>
      <c r="AA25" s="19"/>
    </row>
    <row r="26" spans="1:27" ht="15" customHeight="1">
      <c r="A26" s="46" t="s">
        <v>121</v>
      </c>
      <c r="B26" s="43"/>
      <c r="C26" s="48">
        <v>7368</v>
      </c>
      <c r="D26" s="48">
        <v>7479</v>
      </c>
      <c r="E26" s="48">
        <v>7297</v>
      </c>
      <c r="F26" s="48">
        <v>7544</v>
      </c>
      <c r="G26" s="48">
        <v>7806</v>
      </c>
      <c r="H26" s="48">
        <v>7910</v>
      </c>
      <c r="I26" s="48">
        <v>8273</v>
      </c>
      <c r="J26" s="48">
        <v>8589</v>
      </c>
      <c r="K26" s="48">
        <v>9317</v>
      </c>
      <c r="L26" s="48">
        <v>9917</v>
      </c>
      <c r="M26" s="48">
        <v>10680</v>
      </c>
      <c r="N26" s="48">
        <v>11107</v>
      </c>
      <c r="O26" s="48">
        <v>11206</v>
      </c>
      <c r="P26" s="48">
        <v>11463</v>
      </c>
      <c r="Q26" s="48">
        <v>11817</v>
      </c>
      <c r="R26" s="48">
        <v>12463</v>
      </c>
      <c r="S26" s="48">
        <v>13070</v>
      </c>
      <c r="T26" s="48">
        <v>13213</v>
      </c>
      <c r="V26" s="46" t="s">
        <v>121</v>
      </c>
      <c r="W26" s="49">
        <v>4312526</v>
      </c>
      <c r="X26" s="20"/>
      <c r="Y26" s="50"/>
      <c r="Z26" s="51"/>
      <c r="AA26" s="19"/>
    </row>
    <row r="27" spans="1:27" ht="15" customHeight="1">
      <c r="A27" s="46" t="s">
        <v>122</v>
      </c>
      <c r="B27" s="43"/>
      <c r="C27" s="48">
        <v>1649</v>
      </c>
      <c r="D27" s="48">
        <v>1610</v>
      </c>
      <c r="E27" s="48">
        <v>1651</v>
      </c>
      <c r="F27" s="48">
        <v>1709</v>
      </c>
      <c r="G27" s="48">
        <v>1705</v>
      </c>
      <c r="H27" s="48">
        <v>1706</v>
      </c>
      <c r="I27" s="48">
        <v>1771</v>
      </c>
      <c r="J27" s="48">
        <v>1793</v>
      </c>
      <c r="K27" s="48">
        <v>1859</v>
      </c>
      <c r="L27" s="48">
        <v>2013</v>
      </c>
      <c r="M27" s="48">
        <v>2117</v>
      </c>
      <c r="N27" s="48">
        <v>2131</v>
      </c>
      <c r="O27" s="48">
        <v>2209</v>
      </c>
      <c r="P27" s="48">
        <v>2218</v>
      </c>
      <c r="Q27" s="48">
        <v>2230</v>
      </c>
      <c r="R27" s="48">
        <v>2204</v>
      </c>
      <c r="S27" s="48">
        <v>2382</v>
      </c>
      <c r="T27" s="52">
        <f>S27</f>
        <v>2382</v>
      </c>
      <c r="V27" s="53" t="s">
        <v>123</v>
      </c>
      <c r="W27" s="49">
        <v>299891</v>
      </c>
      <c r="X27" s="20"/>
      <c r="Y27" s="54"/>
      <c r="Z27" s="51"/>
      <c r="AA27" s="19"/>
    </row>
    <row r="28" spans="1:27" ht="15" customHeight="1">
      <c r="A28" s="46" t="s">
        <v>124</v>
      </c>
      <c r="B28" s="43"/>
      <c r="C28" s="48">
        <v>107380</v>
      </c>
      <c r="D28" s="48">
        <v>110294</v>
      </c>
      <c r="E28" s="48">
        <v>110589</v>
      </c>
      <c r="F28" s="48">
        <v>110785</v>
      </c>
      <c r="G28" s="48">
        <v>109089</v>
      </c>
      <c r="H28" s="48">
        <v>113897</v>
      </c>
      <c r="I28" s="48">
        <v>114644</v>
      </c>
      <c r="J28" s="48">
        <v>115651</v>
      </c>
      <c r="K28" s="48">
        <v>118898</v>
      </c>
      <c r="L28" s="48">
        <v>123508</v>
      </c>
      <c r="M28" s="48">
        <v>123465</v>
      </c>
      <c r="N28" s="48">
        <v>126220</v>
      </c>
      <c r="O28" s="48">
        <v>124743</v>
      </c>
      <c r="P28" s="48">
        <v>130280</v>
      </c>
      <c r="Q28" s="48">
        <v>131178</v>
      </c>
      <c r="R28" s="48">
        <v>132600</v>
      </c>
      <c r="S28" s="48">
        <v>130654</v>
      </c>
      <c r="T28" s="48">
        <v>132058</v>
      </c>
      <c r="V28" s="46" t="s">
        <v>124</v>
      </c>
      <c r="W28" s="49">
        <v>59131287</v>
      </c>
      <c r="X28" s="20"/>
      <c r="Y28" s="50"/>
      <c r="Z28" s="51"/>
      <c r="AA28" s="19"/>
    </row>
    <row r="29" spans="1:27" ht="15" customHeight="1">
      <c r="A29" s="46" t="s">
        <v>125</v>
      </c>
      <c r="B29" s="43"/>
      <c r="C29" s="48">
        <v>9679</v>
      </c>
      <c r="D29" s="48">
        <v>10161</v>
      </c>
      <c r="E29" s="48">
        <v>6373</v>
      </c>
      <c r="F29" s="48">
        <v>4908</v>
      </c>
      <c r="G29" s="48">
        <v>4730</v>
      </c>
      <c r="H29" s="48">
        <v>4592</v>
      </c>
      <c r="I29" s="48">
        <v>4478</v>
      </c>
      <c r="J29" s="48">
        <v>4516</v>
      </c>
      <c r="K29" s="48">
        <v>4453</v>
      </c>
      <c r="L29" s="48">
        <v>4044</v>
      </c>
      <c r="M29" s="48">
        <v>3740</v>
      </c>
      <c r="N29" s="48">
        <v>3859</v>
      </c>
      <c r="O29" s="48">
        <v>4013</v>
      </c>
      <c r="P29" s="48">
        <v>4123</v>
      </c>
      <c r="Q29" s="48">
        <v>4286</v>
      </c>
      <c r="R29" s="48">
        <v>4464</v>
      </c>
      <c r="S29" s="48">
        <v>4731</v>
      </c>
      <c r="T29" s="48">
        <v>4963</v>
      </c>
      <c r="V29" s="46" t="s">
        <v>125</v>
      </c>
      <c r="W29" s="49">
        <v>3384879</v>
      </c>
      <c r="X29" s="20"/>
      <c r="Y29" s="50"/>
      <c r="Z29" s="51"/>
      <c r="AA29" s="19"/>
    </row>
    <row r="30" spans="1:27" ht="15" customHeight="1">
      <c r="A30" s="46" t="s">
        <v>126</v>
      </c>
      <c r="B30" s="43"/>
      <c r="C30" s="48">
        <v>3335</v>
      </c>
      <c r="D30" s="48">
        <v>3572</v>
      </c>
      <c r="E30" s="48">
        <v>3563</v>
      </c>
      <c r="F30" s="48">
        <v>3625</v>
      </c>
      <c r="G30" s="48">
        <v>3558</v>
      </c>
      <c r="H30" s="48">
        <v>3171</v>
      </c>
      <c r="I30" s="48">
        <v>3258</v>
      </c>
      <c r="J30" s="48">
        <v>3236</v>
      </c>
      <c r="K30" s="48">
        <v>3195</v>
      </c>
      <c r="L30" s="48">
        <v>3354</v>
      </c>
      <c r="M30" s="48">
        <v>3558</v>
      </c>
      <c r="N30" s="48">
        <v>3703</v>
      </c>
      <c r="O30" s="48">
        <v>3745</v>
      </c>
      <c r="P30" s="48">
        <v>3967</v>
      </c>
      <c r="Q30" s="48">
        <v>4350</v>
      </c>
      <c r="R30" s="48">
        <v>4446</v>
      </c>
      <c r="S30" s="48">
        <v>4398</v>
      </c>
      <c r="T30" s="48">
        <v>4379</v>
      </c>
      <c r="V30" s="46" t="s">
        <v>126</v>
      </c>
      <c r="W30" s="49">
        <v>476187</v>
      </c>
      <c r="X30" s="20"/>
      <c r="Y30" s="50"/>
      <c r="Z30" s="51"/>
      <c r="AA30" s="19"/>
    </row>
    <row r="31" spans="1:27" ht="15" customHeight="1">
      <c r="A31" s="46" t="s">
        <v>127</v>
      </c>
      <c r="B31" s="43"/>
      <c r="C31" s="48">
        <v>6390</v>
      </c>
      <c r="D31" s="48">
        <v>6211</v>
      </c>
      <c r="E31" s="48">
        <v>5126</v>
      </c>
      <c r="F31" s="48">
        <v>4434</v>
      </c>
      <c r="G31" s="48">
        <v>4036</v>
      </c>
      <c r="H31" s="48">
        <v>3814</v>
      </c>
      <c r="I31" s="48">
        <v>3773</v>
      </c>
      <c r="J31" s="48">
        <v>3702</v>
      </c>
      <c r="K31" s="48">
        <v>3576</v>
      </c>
      <c r="L31" s="48">
        <v>3372</v>
      </c>
      <c r="M31" s="48">
        <v>3240</v>
      </c>
      <c r="N31" s="48">
        <v>3554</v>
      </c>
      <c r="O31" s="48">
        <v>3613</v>
      </c>
      <c r="P31" s="48">
        <v>3814</v>
      </c>
      <c r="Q31" s="48">
        <v>3921</v>
      </c>
      <c r="R31" s="48">
        <v>4030</v>
      </c>
      <c r="S31" s="48">
        <v>4200</v>
      </c>
      <c r="T31" s="48">
        <v>4364</v>
      </c>
      <c r="V31" s="46" t="s">
        <v>127</v>
      </c>
      <c r="W31" s="49">
        <v>2281305</v>
      </c>
      <c r="X31" s="20"/>
      <c r="Y31" s="50"/>
      <c r="Z31" s="51"/>
      <c r="AA31" s="19"/>
    </row>
    <row r="32" spans="1:27" ht="15" customHeight="1">
      <c r="A32" s="46" t="s">
        <v>128</v>
      </c>
      <c r="B32" s="43"/>
      <c r="C32" s="48">
        <v>333</v>
      </c>
      <c r="D32" s="48">
        <v>388</v>
      </c>
      <c r="E32" s="48">
        <v>400</v>
      </c>
      <c r="F32" s="48">
        <v>424</v>
      </c>
      <c r="G32" s="48">
        <v>419</v>
      </c>
      <c r="H32" s="48">
        <v>451</v>
      </c>
      <c r="I32" s="48">
        <v>389</v>
      </c>
      <c r="J32" s="48">
        <v>561</v>
      </c>
      <c r="K32" s="48">
        <v>428</v>
      </c>
      <c r="L32" s="48">
        <v>419</v>
      </c>
      <c r="M32" s="48">
        <v>412</v>
      </c>
      <c r="N32" s="48">
        <v>373</v>
      </c>
      <c r="O32" s="48">
        <v>391</v>
      </c>
      <c r="P32" s="48">
        <v>468</v>
      </c>
      <c r="Q32" s="48">
        <v>465</v>
      </c>
      <c r="R32" s="48">
        <v>464</v>
      </c>
      <c r="S32" s="48">
        <v>435</v>
      </c>
      <c r="T32" s="48">
        <v>427</v>
      </c>
      <c r="V32" s="46" t="s">
        <v>128</v>
      </c>
      <c r="W32" s="49">
        <v>407810</v>
      </c>
      <c r="X32" s="20"/>
      <c r="Y32" s="50"/>
      <c r="Z32" s="51"/>
      <c r="AA32" s="19"/>
    </row>
    <row r="33" spans="1:27" ht="15" customHeight="1">
      <c r="A33" s="46" t="s">
        <v>129</v>
      </c>
      <c r="B33" s="43"/>
      <c r="C33" s="48">
        <v>42876</v>
      </c>
      <c r="D33" s="48">
        <v>45927</v>
      </c>
      <c r="E33" s="48">
        <v>45207</v>
      </c>
      <c r="F33" s="48">
        <v>46871</v>
      </c>
      <c r="G33" s="48">
        <v>46121</v>
      </c>
      <c r="H33" s="48">
        <v>47727</v>
      </c>
      <c r="I33" s="48">
        <v>51741</v>
      </c>
      <c r="J33" s="48">
        <v>49526</v>
      </c>
      <c r="K33" s="48">
        <v>49707</v>
      </c>
      <c r="L33" s="48">
        <v>48866</v>
      </c>
      <c r="M33" s="48">
        <v>50174</v>
      </c>
      <c r="N33" s="48">
        <v>50909</v>
      </c>
      <c r="O33" s="48">
        <v>50736</v>
      </c>
      <c r="P33" s="48">
        <v>51583</v>
      </c>
      <c r="Q33" s="48">
        <v>52520</v>
      </c>
      <c r="R33" s="48">
        <v>51639</v>
      </c>
      <c r="S33" s="48">
        <v>50830</v>
      </c>
      <c r="T33" s="48">
        <v>51326</v>
      </c>
      <c r="V33" s="46" t="s">
        <v>129</v>
      </c>
      <c r="W33" s="49">
        <v>16357992</v>
      </c>
      <c r="X33" s="20"/>
      <c r="Y33" s="50"/>
      <c r="Z33" s="51"/>
      <c r="AA33" s="19"/>
    </row>
    <row r="34" spans="1:27" ht="15" customHeight="1">
      <c r="A34" s="46" t="s">
        <v>130</v>
      </c>
      <c r="B34" s="43"/>
      <c r="C34" s="48">
        <v>16118</v>
      </c>
      <c r="D34" s="48">
        <v>15855</v>
      </c>
      <c r="E34" s="48">
        <v>15756</v>
      </c>
      <c r="F34" s="48">
        <v>16182</v>
      </c>
      <c r="G34" s="48">
        <v>16734</v>
      </c>
      <c r="H34" s="48">
        <v>16865</v>
      </c>
      <c r="I34" s="48">
        <v>17659</v>
      </c>
      <c r="J34" s="48">
        <v>17498</v>
      </c>
      <c r="K34" s="48">
        <v>18229</v>
      </c>
      <c r="L34" s="48">
        <v>18663</v>
      </c>
      <c r="M34" s="48">
        <v>18130</v>
      </c>
      <c r="N34" s="48">
        <v>18624</v>
      </c>
      <c r="O34" s="48">
        <v>18298</v>
      </c>
      <c r="P34" s="48">
        <v>17978</v>
      </c>
      <c r="Q34" s="48">
        <v>18445</v>
      </c>
      <c r="R34" s="48">
        <v>18479</v>
      </c>
      <c r="S34" s="48">
        <v>18359</v>
      </c>
      <c r="T34" s="48">
        <v>18836</v>
      </c>
      <c r="V34" s="46" t="s">
        <v>130</v>
      </c>
      <c r="W34" s="49">
        <v>4681134</v>
      </c>
      <c r="X34" s="20"/>
      <c r="Y34" s="50"/>
      <c r="Z34" s="51"/>
      <c r="AA34" s="19"/>
    </row>
    <row r="35" spans="1:27" ht="15" customHeight="1">
      <c r="A35" s="46" t="s">
        <v>131</v>
      </c>
      <c r="B35" s="43"/>
      <c r="C35" s="48">
        <v>59755</v>
      </c>
      <c r="D35" s="48">
        <v>60337</v>
      </c>
      <c r="E35" s="48">
        <v>59296</v>
      </c>
      <c r="F35" s="48">
        <v>64366</v>
      </c>
      <c r="G35" s="48">
        <v>62163</v>
      </c>
      <c r="H35" s="48">
        <v>63619</v>
      </c>
      <c r="I35" s="48">
        <v>66005</v>
      </c>
      <c r="J35" s="48">
        <v>65457</v>
      </c>
      <c r="K35" s="48">
        <v>60026</v>
      </c>
      <c r="L35" s="48">
        <v>58801</v>
      </c>
      <c r="M35" s="48">
        <v>55389</v>
      </c>
      <c r="N35" s="48">
        <v>55950</v>
      </c>
      <c r="O35" s="48">
        <v>54291</v>
      </c>
      <c r="P35" s="48">
        <v>56155</v>
      </c>
      <c r="Q35" s="48">
        <v>57554</v>
      </c>
      <c r="R35" s="48">
        <v>57920</v>
      </c>
      <c r="S35" s="48">
        <v>60857</v>
      </c>
      <c r="T35" s="48">
        <v>61239</v>
      </c>
      <c r="V35" s="46" t="s">
        <v>131</v>
      </c>
      <c r="W35" s="49">
        <v>38125479</v>
      </c>
      <c r="X35" s="20"/>
      <c r="Y35" s="50"/>
      <c r="Z35" s="51"/>
      <c r="AA35" s="19"/>
    </row>
    <row r="36" spans="1:27" ht="15" customHeight="1">
      <c r="A36" s="46" t="s">
        <v>132</v>
      </c>
      <c r="B36" s="43"/>
      <c r="C36" s="48">
        <v>11813</v>
      </c>
      <c r="D36" s="48">
        <v>12290</v>
      </c>
      <c r="E36" s="48">
        <v>12704</v>
      </c>
      <c r="F36" s="48">
        <v>12843</v>
      </c>
      <c r="G36" s="48">
        <v>13458</v>
      </c>
      <c r="H36" s="48">
        <v>13789</v>
      </c>
      <c r="I36" s="48">
        <v>14527</v>
      </c>
      <c r="J36" s="48">
        <v>15291</v>
      </c>
      <c r="K36" s="48">
        <v>16151</v>
      </c>
      <c r="L36" s="48">
        <v>16732</v>
      </c>
      <c r="M36" s="48">
        <v>17694</v>
      </c>
      <c r="N36" s="48">
        <v>18113</v>
      </c>
      <c r="O36" s="48">
        <v>18389</v>
      </c>
      <c r="P36" s="48">
        <v>18393</v>
      </c>
      <c r="Q36" s="48">
        <v>20177</v>
      </c>
      <c r="R36" s="48">
        <v>18723</v>
      </c>
      <c r="S36" s="48">
        <v>18544</v>
      </c>
      <c r="T36" s="48">
        <v>18813</v>
      </c>
      <c r="V36" s="46" t="s">
        <v>132</v>
      </c>
      <c r="W36" s="49">
        <v>10599095</v>
      </c>
      <c r="X36" s="20"/>
      <c r="Y36" s="50"/>
      <c r="Z36" s="51"/>
      <c r="AA36" s="19"/>
    </row>
    <row r="37" spans="1:27" ht="15" customHeight="1">
      <c r="A37" s="46" t="s">
        <v>133</v>
      </c>
      <c r="B37" s="43"/>
      <c r="C37" s="48">
        <v>37051</v>
      </c>
      <c r="D37" s="48">
        <v>30124</v>
      </c>
      <c r="E37" s="48">
        <v>24086</v>
      </c>
      <c r="F37" s="48">
        <v>22379</v>
      </c>
      <c r="G37" s="48">
        <v>25083</v>
      </c>
      <c r="H37" s="48">
        <v>26793</v>
      </c>
      <c r="I37" s="48">
        <v>29662</v>
      </c>
      <c r="J37" s="48">
        <v>28740</v>
      </c>
      <c r="K37" s="48">
        <v>26156</v>
      </c>
      <c r="L37" s="48">
        <v>22430</v>
      </c>
      <c r="M37" s="48">
        <v>22517</v>
      </c>
      <c r="N37" s="48">
        <v>23037</v>
      </c>
      <c r="O37" s="48">
        <v>23086</v>
      </c>
      <c r="P37" s="48">
        <v>24201</v>
      </c>
      <c r="Q37" s="48">
        <v>25498</v>
      </c>
      <c r="R37" s="48">
        <v>24678</v>
      </c>
      <c r="S37" s="48">
        <v>24768</v>
      </c>
      <c r="T37" s="48">
        <v>24022</v>
      </c>
      <c r="V37" s="46" t="s">
        <v>133</v>
      </c>
      <c r="W37" s="49">
        <v>21565119</v>
      </c>
      <c r="X37" s="20"/>
      <c r="Y37" s="50"/>
      <c r="Z37" s="51"/>
      <c r="AA37" s="19"/>
    </row>
    <row r="38" spans="1:27" ht="15" customHeight="1">
      <c r="A38" s="46" t="s">
        <v>134</v>
      </c>
      <c r="B38" s="43"/>
      <c r="C38" s="48">
        <v>30550</v>
      </c>
      <c r="D38" s="48">
        <v>30854</v>
      </c>
      <c r="E38" s="48">
        <v>30755</v>
      </c>
      <c r="F38" s="48">
        <v>32437</v>
      </c>
      <c r="G38" s="48">
        <v>33007</v>
      </c>
      <c r="H38" s="48">
        <v>33735</v>
      </c>
      <c r="I38" s="48">
        <v>34662</v>
      </c>
      <c r="J38" s="48">
        <v>34035</v>
      </c>
      <c r="K38" s="48">
        <v>34264</v>
      </c>
      <c r="L38" s="48">
        <v>33620</v>
      </c>
      <c r="M38" s="48">
        <v>34452</v>
      </c>
      <c r="N38" s="48">
        <v>33375</v>
      </c>
      <c r="O38" s="48">
        <v>33513</v>
      </c>
      <c r="P38" s="48">
        <v>33576</v>
      </c>
      <c r="Q38" s="48">
        <v>33624</v>
      </c>
      <c r="R38" s="48">
        <v>33740</v>
      </c>
      <c r="S38" s="48">
        <v>33218</v>
      </c>
      <c r="T38" s="48">
        <v>33455</v>
      </c>
      <c r="V38" s="46" t="s">
        <v>134</v>
      </c>
      <c r="W38" s="49">
        <v>9113257</v>
      </c>
      <c r="X38" s="20"/>
      <c r="Y38" s="50"/>
      <c r="Z38" s="51"/>
      <c r="AA38" s="19"/>
    </row>
    <row r="39" spans="1:27" ht="15" customHeight="1">
      <c r="A39" s="46" t="s">
        <v>135</v>
      </c>
      <c r="B39" s="43"/>
      <c r="C39" s="48">
        <v>3373</v>
      </c>
      <c r="D39" s="48">
        <v>3335</v>
      </c>
      <c r="E39" s="48">
        <v>3292</v>
      </c>
      <c r="F39" s="48">
        <v>3587</v>
      </c>
      <c r="G39" s="48">
        <v>3762</v>
      </c>
      <c r="H39" s="48">
        <v>3947</v>
      </c>
      <c r="I39" s="48">
        <v>4377</v>
      </c>
      <c r="J39" s="48">
        <v>4504</v>
      </c>
      <c r="K39" s="48">
        <v>4281</v>
      </c>
      <c r="L39" s="48">
        <v>4361</v>
      </c>
      <c r="M39" s="48">
        <v>4438</v>
      </c>
      <c r="N39" s="48">
        <v>4579</v>
      </c>
      <c r="O39" s="48">
        <v>4558</v>
      </c>
      <c r="P39" s="48">
        <v>4687</v>
      </c>
      <c r="Q39" s="48">
        <v>4794</v>
      </c>
      <c r="R39" s="48">
        <v>4892</v>
      </c>
      <c r="S39" s="48">
        <v>4944</v>
      </c>
      <c r="T39" s="48">
        <v>4873</v>
      </c>
      <c r="V39" s="46" t="s">
        <v>135</v>
      </c>
      <c r="W39" s="49">
        <v>2010377</v>
      </c>
      <c r="X39" s="20"/>
      <c r="Y39" s="50"/>
      <c r="Z39" s="51"/>
      <c r="AA39" s="19"/>
    </row>
    <row r="40" spans="1:27" ht="15" customHeight="1">
      <c r="A40" s="46" t="s">
        <v>136</v>
      </c>
      <c r="B40" s="43"/>
      <c r="C40" s="48">
        <v>14806</v>
      </c>
      <c r="D40" s="48">
        <v>12641</v>
      </c>
      <c r="E40" s="48">
        <v>11918</v>
      </c>
      <c r="F40" s="48">
        <v>10642</v>
      </c>
      <c r="G40" s="48">
        <v>10274</v>
      </c>
      <c r="H40" s="48">
        <v>10474</v>
      </c>
      <c r="I40" s="48">
        <v>10634</v>
      </c>
      <c r="J40" s="48">
        <v>10695</v>
      </c>
      <c r="K40" s="48">
        <v>10505</v>
      </c>
      <c r="L40" s="48">
        <v>10278</v>
      </c>
      <c r="M40" s="48">
        <v>10278</v>
      </c>
      <c r="N40" s="48">
        <v>10911</v>
      </c>
      <c r="O40" s="48">
        <v>11115</v>
      </c>
      <c r="P40" s="48">
        <v>10702</v>
      </c>
      <c r="Q40" s="48">
        <v>10845</v>
      </c>
      <c r="R40" s="48">
        <v>10596</v>
      </c>
      <c r="S40" s="48">
        <v>10668</v>
      </c>
      <c r="T40" s="48">
        <v>10501</v>
      </c>
      <c r="V40" s="46" t="s">
        <v>136</v>
      </c>
      <c r="W40" s="49">
        <v>5393637</v>
      </c>
      <c r="X40" s="20"/>
      <c r="Y40" s="50"/>
      <c r="Z40" s="51"/>
      <c r="AA40" s="19"/>
    </row>
    <row r="41" spans="1:27" ht="15" customHeight="1">
      <c r="A41" s="46" t="s">
        <v>137</v>
      </c>
      <c r="B41" s="43"/>
      <c r="C41" s="48">
        <v>38580</v>
      </c>
      <c r="D41" s="48">
        <v>38815</v>
      </c>
      <c r="E41" s="48">
        <v>39660</v>
      </c>
      <c r="F41" s="48">
        <v>42462</v>
      </c>
      <c r="G41" s="48">
        <v>40620</v>
      </c>
      <c r="H41" s="48">
        <v>44718</v>
      </c>
      <c r="I41" s="48">
        <v>48774</v>
      </c>
      <c r="J41" s="48">
        <v>50296</v>
      </c>
      <c r="K41" s="48">
        <v>49852</v>
      </c>
      <c r="L41" s="48">
        <v>49163</v>
      </c>
      <c r="M41" s="48">
        <v>55477</v>
      </c>
      <c r="N41" s="48">
        <v>50233</v>
      </c>
      <c r="O41" s="48">
        <v>54699</v>
      </c>
      <c r="P41" s="48">
        <v>58652</v>
      </c>
      <c r="Q41" s="48">
        <v>60404</v>
      </c>
      <c r="R41" s="48">
        <v>63243</v>
      </c>
      <c r="S41" s="48">
        <v>69049</v>
      </c>
      <c r="T41" s="48">
        <v>72832</v>
      </c>
      <c r="V41" s="46" t="s">
        <v>137</v>
      </c>
      <c r="W41" s="49">
        <v>69689256</v>
      </c>
      <c r="X41" s="20"/>
      <c r="Y41" s="50"/>
      <c r="Z41" s="51"/>
      <c r="AA41" s="19"/>
    </row>
    <row r="42" spans="1:27" ht="15" customHeight="1">
      <c r="A42" s="46" t="s">
        <v>138</v>
      </c>
      <c r="B42" s="43"/>
      <c r="C42" s="48">
        <v>137080</v>
      </c>
      <c r="D42" s="48">
        <v>142487</v>
      </c>
      <c r="E42" s="48">
        <v>139982</v>
      </c>
      <c r="F42" s="48">
        <v>142413</v>
      </c>
      <c r="G42" s="48">
        <v>142473</v>
      </c>
      <c r="H42" s="48">
        <v>142633</v>
      </c>
      <c r="I42" s="48">
        <v>150133</v>
      </c>
      <c r="J42" s="48">
        <v>147527</v>
      </c>
      <c r="K42" s="48">
        <v>148503</v>
      </c>
      <c r="L42" s="48">
        <v>151527</v>
      </c>
      <c r="M42" s="48">
        <v>152177</v>
      </c>
      <c r="N42" s="48">
        <v>153343</v>
      </c>
      <c r="O42" s="48">
        <v>148956</v>
      </c>
      <c r="P42" s="48">
        <v>150779</v>
      </c>
      <c r="Q42" s="48">
        <v>151937</v>
      </c>
      <c r="R42" s="48">
        <v>152331</v>
      </c>
      <c r="S42" s="48">
        <v>150435</v>
      </c>
      <c r="T42" s="48">
        <v>147933</v>
      </c>
      <c r="V42" s="46" t="s">
        <v>138</v>
      </c>
      <c r="W42" s="49">
        <v>60816701</v>
      </c>
      <c r="X42" s="20"/>
      <c r="Y42" s="50"/>
      <c r="Z42" s="51"/>
      <c r="AA42" s="19"/>
    </row>
    <row r="43" spans="1:27" ht="12.75">
      <c r="A43" s="55" t="s">
        <v>37</v>
      </c>
      <c r="B43" s="3"/>
      <c r="C43" s="25">
        <f aca="true" t="shared" si="0" ref="C43:T43">SUM(C12:C42)</f>
        <v>1143342</v>
      </c>
      <c r="D43" s="25">
        <f t="shared" si="0"/>
        <v>1150915</v>
      </c>
      <c r="E43" s="25">
        <f t="shared" si="0"/>
        <v>1124422</v>
      </c>
      <c r="F43" s="25">
        <f t="shared" si="0"/>
        <v>1132910</v>
      </c>
      <c r="G43" s="25">
        <f t="shared" si="0"/>
        <v>1127324</v>
      </c>
      <c r="H43" s="25">
        <f t="shared" si="0"/>
        <v>1154179</v>
      </c>
      <c r="I43" s="25">
        <f t="shared" si="0"/>
        <v>1203956</v>
      </c>
      <c r="J43" s="25">
        <f t="shared" si="0"/>
        <v>1193489</v>
      </c>
      <c r="K43" s="25">
        <f t="shared" si="0"/>
        <v>1201428</v>
      </c>
      <c r="L43" s="25">
        <f t="shared" si="0"/>
        <v>1199690</v>
      </c>
      <c r="M43" s="25">
        <f t="shared" si="0"/>
        <v>1210516</v>
      </c>
      <c r="N43" s="25">
        <f t="shared" si="0"/>
        <v>1232182</v>
      </c>
      <c r="O43" s="25">
        <f t="shared" si="0"/>
        <v>1222358</v>
      </c>
      <c r="P43" s="25">
        <f t="shared" si="0"/>
        <v>1259498</v>
      </c>
      <c r="Q43" s="25">
        <f t="shared" si="0"/>
        <v>1275354</v>
      </c>
      <c r="R43" s="25">
        <f t="shared" si="0"/>
        <v>1277920</v>
      </c>
      <c r="S43" s="25">
        <f t="shared" si="0"/>
        <v>1287020</v>
      </c>
      <c r="T43" s="25">
        <f t="shared" si="0"/>
        <v>1272849</v>
      </c>
      <c r="V43" s="55" t="s">
        <v>37</v>
      </c>
      <c r="W43" s="56">
        <f>SUM(W12:W42)</f>
        <v>577269314</v>
      </c>
      <c r="X43" s="20"/>
      <c r="Y43" s="54"/>
      <c r="Z43" s="57"/>
      <c r="AA43" s="19"/>
    </row>
    <row r="44" spans="1:27" ht="12.75">
      <c r="A44" s="58" t="s">
        <v>38</v>
      </c>
      <c r="B44" s="3"/>
      <c r="C44" s="25">
        <f aca="true" t="shared" si="1" ref="C44:T44">SUM(C12:C42)-C15-C27-C34-C41</f>
        <v>1068085</v>
      </c>
      <c r="D44" s="25">
        <f t="shared" si="1"/>
        <v>1074997</v>
      </c>
      <c r="E44" s="25">
        <f t="shared" si="1"/>
        <v>1047517</v>
      </c>
      <c r="F44" s="25">
        <f t="shared" si="1"/>
        <v>1053277</v>
      </c>
      <c r="G44" s="25">
        <f t="shared" si="1"/>
        <v>1049246</v>
      </c>
      <c r="H44" s="25">
        <f t="shared" si="1"/>
        <v>1071340</v>
      </c>
      <c r="I44" s="25">
        <f t="shared" si="1"/>
        <v>1115794</v>
      </c>
      <c r="J44" s="25">
        <f t="shared" si="1"/>
        <v>1104279</v>
      </c>
      <c r="K44" s="25">
        <f t="shared" si="1"/>
        <v>1111180</v>
      </c>
      <c r="L44" s="25">
        <f t="shared" si="1"/>
        <v>1109214</v>
      </c>
      <c r="M44" s="25">
        <f t="shared" si="1"/>
        <v>1114361</v>
      </c>
      <c r="N44" s="25">
        <f t="shared" si="1"/>
        <v>1140320</v>
      </c>
      <c r="O44" s="25">
        <f t="shared" si="1"/>
        <v>1126806</v>
      </c>
      <c r="P44" s="25">
        <f t="shared" si="1"/>
        <v>1159718</v>
      </c>
      <c r="Q44" s="25">
        <f t="shared" si="1"/>
        <v>1173009</v>
      </c>
      <c r="R44" s="25">
        <f t="shared" si="1"/>
        <v>1172259</v>
      </c>
      <c r="S44" s="25">
        <f t="shared" si="1"/>
        <v>1175579</v>
      </c>
      <c r="T44" s="25">
        <f t="shared" si="1"/>
        <v>1157654</v>
      </c>
      <c r="V44" s="58" t="s">
        <v>38</v>
      </c>
      <c r="W44" s="56">
        <f>W43-W15-W27-W34-W41</f>
        <v>495090294</v>
      </c>
      <c r="X44" s="20"/>
      <c r="Y44" s="50"/>
      <c r="Z44" s="57"/>
      <c r="AA44" s="19"/>
    </row>
    <row r="45" spans="1:27" ht="12.75">
      <c r="A45" s="3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X45" s="19"/>
      <c r="Y45" s="19"/>
      <c r="Z45" s="19"/>
      <c r="AA45" s="19"/>
    </row>
    <row r="46" spans="1:20" ht="12.75">
      <c r="A46" s="3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22"/>
    </row>
    <row r="48" spans="1:20" ht="12.75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7"/>
    </row>
    <row r="49" spans="1:20" ht="12.75">
      <c r="A49" s="27"/>
      <c r="B49" s="35" t="s">
        <v>15</v>
      </c>
      <c r="C49" s="36" t="s">
        <v>143</v>
      </c>
      <c r="D49" s="2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1:20" ht="12.75">
      <c r="A50" s="27"/>
      <c r="B50" s="35" t="s">
        <v>16</v>
      </c>
      <c r="C50" s="36" t="s">
        <v>80</v>
      </c>
      <c r="D50" s="2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ht="12.75">
      <c r="A51" s="27"/>
      <c r="B51" s="35" t="s">
        <v>17</v>
      </c>
      <c r="C51" s="36" t="s">
        <v>81</v>
      </c>
      <c r="D51" s="2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ht="12.7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7"/>
    </row>
    <row r="53" spans="1:20" ht="12.75">
      <c r="A53" s="40" t="s">
        <v>18</v>
      </c>
      <c r="B53" s="41" t="s">
        <v>19</v>
      </c>
      <c r="C53" s="38" t="s">
        <v>20</v>
      </c>
      <c r="D53" s="38" t="s">
        <v>21</v>
      </c>
      <c r="E53" s="38" t="s">
        <v>22</v>
      </c>
      <c r="F53" s="38" t="s">
        <v>23</v>
      </c>
      <c r="G53" s="38" t="s">
        <v>24</v>
      </c>
      <c r="H53" s="38" t="s">
        <v>25</v>
      </c>
      <c r="I53" s="38" t="s">
        <v>26</v>
      </c>
      <c r="J53" s="38" t="s">
        <v>27</v>
      </c>
      <c r="K53" s="38" t="s">
        <v>28</v>
      </c>
      <c r="L53" s="38" t="s">
        <v>29</v>
      </c>
      <c r="M53" s="38" t="s">
        <v>30</v>
      </c>
      <c r="N53" s="38" t="s">
        <v>31</v>
      </c>
      <c r="O53" s="38" t="s">
        <v>32</v>
      </c>
      <c r="P53" s="38" t="s">
        <v>33</v>
      </c>
      <c r="Q53" s="38" t="s">
        <v>34</v>
      </c>
      <c r="R53" s="38" t="s">
        <v>35</v>
      </c>
      <c r="S53" s="38" t="s">
        <v>90</v>
      </c>
      <c r="T53" s="38" t="s">
        <v>95</v>
      </c>
    </row>
    <row r="54" spans="1:20" ht="12.75">
      <c r="A54" s="44" t="s">
        <v>36</v>
      </c>
      <c r="B54" s="45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ht="12.75">
      <c r="A55" s="46" t="s">
        <v>107</v>
      </c>
      <c r="B55" s="43"/>
      <c r="C55" s="48">
        <v>5991</v>
      </c>
      <c r="D55" s="48">
        <v>6090</v>
      </c>
      <c r="E55" s="48">
        <v>5759</v>
      </c>
      <c r="F55" s="48">
        <v>5863</v>
      </c>
      <c r="G55" s="48">
        <v>5982</v>
      </c>
      <c r="H55" s="48">
        <v>6199</v>
      </c>
      <c r="I55" s="48">
        <v>6284</v>
      </c>
      <c r="J55" s="48">
        <v>6787</v>
      </c>
      <c r="K55" s="48">
        <v>6565</v>
      </c>
      <c r="L55" s="48">
        <v>6409</v>
      </c>
      <c r="M55" s="48">
        <v>6983</v>
      </c>
      <c r="N55" s="48">
        <v>6931</v>
      </c>
      <c r="O55" s="48">
        <v>7156</v>
      </c>
      <c r="P55" s="48">
        <v>7049</v>
      </c>
      <c r="Q55" s="48">
        <v>7213</v>
      </c>
      <c r="R55" s="48">
        <v>7914</v>
      </c>
      <c r="S55" s="48">
        <v>8376</v>
      </c>
      <c r="T55" s="48">
        <v>8522</v>
      </c>
    </row>
    <row r="56" spans="1:20" ht="12.75">
      <c r="A56" s="46" t="s">
        <v>108</v>
      </c>
      <c r="B56" s="43"/>
      <c r="C56" s="48">
        <v>12591</v>
      </c>
      <c r="D56" s="48">
        <v>12933</v>
      </c>
      <c r="E56" s="48">
        <v>12965</v>
      </c>
      <c r="F56" s="48">
        <v>12207</v>
      </c>
      <c r="G56" s="48">
        <v>13688</v>
      </c>
      <c r="H56" s="48">
        <v>13612</v>
      </c>
      <c r="I56" s="48">
        <v>13238</v>
      </c>
      <c r="J56" s="48">
        <v>14429</v>
      </c>
      <c r="K56" s="48">
        <v>14745</v>
      </c>
      <c r="L56" s="48">
        <v>15216</v>
      </c>
      <c r="M56" s="48">
        <v>15762</v>
      </c>
      <c r="N56" s="48">
        <v>15641</v>
      </c>
      <c r="O56" s="48">
        <v>14429</v>
      </c>
      <c r="P56" s="48">
        <v>14667</v>
      </c>
      <c r="Q56" s="48">
        <v>14371</v>
      </c>
      <c r="R56" s="48">
        <v>13563</v>
      </c>
      <c r="S56" s="48">
        <v>14429</v>
      </c>
      <c r="T56" s="48">
        <v>12339</v>
      </c>
    </row>
    <row r="57" spans="1:20" ht="12.75">
      <c r="A57" s="46" t="s">
        <v>109</v>
      </c>
      <c r="B57" s="43"/>
      <c r="C57" s="48">
        <v>9013</v>
      </c>
      <c r="D57" s="48">
        <v>6895</v>
      </c>
      <c r="E57" s="48">
        <v>5622</v>
      </c>
      <c r="F57" s="48">
        <v>4861</v>
      </c>
      <c r="G57" s="48">
        <v>5309</v>
      </c>
      <c r="H57" s="48">
        <v>6008</v>
      </c>
      <c r="I57" s="48">
        <v>5949</v>
      </c>
      <c r="J57" s="48">
        <v>4538</v>
      </c>
      <c r="K57" s="48">
        <v>4693</v>
      </c>
      <c r="L57" s="48">
        <v>3691</v>
      </c>
      <c r="M57" s="48">
        <v>3646</v>
      </c>
      <c r="N57" s="48">
        <v>3644</v>
      </c>
      <c r="O57" s="48">
        <v>3488</v>
      </c>
      <c r="P57" s="48">
        <v>3812</v>
      </c>
      <c r="Q57" s="48">
        <v>3771</v>
      </c>
      <c r="R57" s="48">
        <v>3736</v>
      </c>
      <c r="S57" s="48">
        <v>3817</v>
      </c>
      <c r="T57" s="48">
        <v>3855</v>
      </c>
    </row>
    <row r="58" spans="1:20" ht="12.75">
      <c r="A58" s="46" t="s">
        <v>110</v>
      </c>
      <c r="B58" s="43"/>
      <c r="C58" s="48">
        <v>3364</v>
      </c>
      <c r="D58" s="48">
        <v>3396</v>
      </c>
      <c r="E58" s="48">
        <v>3429</v>
      </c>
      <c r="F58" s="48">
        <v>3384</v>
      </c>
      <c r="G58" s="48">
        <v>3503</v>
      </c>
      <c r="H58" s="48">
        <v>3605</v>
      </c>
      <c r="I58" s="48">
        <v>3549</v>
      </c>
      <c r="J58" s="48">
        <v>3581</v>
      </c>
      <c r="K58" s="48">
        <v>3610</v>
      </c>
      <c r="L58" s="48">
        <v>4044</v>
      </c>
      <c r="M58" s="48">
        <v>3968</v>
      </c>
      <c r="N58" s="48">
        <v>4126</v>
      </c>
      <c r="O58" s="48">
        <v>3968</v>
      </c>
      <c r="P58" s="48">
        <v>4035</v>
      </c>
      <c r="Q58" s="48">
        <v>4120</v>
      </c>
      <c r="R58" s="48">
        <v>4123</v>
      </c>
      <c r="S58" s="48">
        <v>4180</v>
      </c>
      <c r="T58" s="48">
        <v>4093</v>
      </c>
    </row>
    <row r="59" spans="1:20" ht="12.75">
      <c r="A59" s="46" t="s">
        <v>111</v>
      </c>
      <c r="B59" s="43"/>
      <c r="C59" s="48">
        <v>277</v>
      </c>
      <c r="D59" s="48">
        <v>345</v>
      </c>
      <c r="E59" s="48">
        <v>367</v>
      </c>
      <c r="F59" s="48">
        <v>375</v>
      </c>
      <c r="G59" s="48">
        <v>386</v>
      </c>
      <c r="H59" s="48">
        <v>391</v>
      </c>
      <c r="I59" s="48">
        <v>428</v>
      </c>
      <c r="J59" s="48">
        <v>405</v>
      </c>
      <c r="K59" s="48">
        <v>419</v>
      </c>
      <c r="L59" s="48">
        <v>430</v>
      </c>
      <c r="M59" s="48">
        <v>441</v>
      </c>
      <c r="N59" s="48">
        <v>414</v>
      </c>
      <c r="O59" s="48">
        <v>427</v>
      </c>
      <c r="P59" s="48">
        <v>425</v>
      </c>
      <c r="Q59" s="48">
        <v>525</v>
      </c>
      <c r="R59" s="48">
        <v>318</v>
      </c>
      <c r="S59" s="48">
        <v>331</v>
      </c>
      <c r="T59" s="48">
        <v>344</v>
      </c>
    </row>
    <row r="60" spans="1:20" ht="12.75">
      <c r="A60" s="46" t="s">
        <v>112</v>
      </c>
      <c r="B60" s="43"/>
      <c r="C60" s="48">
        <v>16371</v>
      </c>
      <c r="D60" s="48">
        <v>13845</v>
      </c>
      <c r="E60" s="48">
        <v>14974</v>
      </c>
      <c r="F60" s="48">
        <v>14490</v>
      </c>
      <c r="G60" s="48">
        <v>12677</v>
      </c>
      <c r="H60" s="48">
        <v>12450</v>
      </c>
      <c r="I60" s="48">
        <v>12325</v>
      </c>
      <c r="J60" s="48">
        <v>12190</v>
      </c>
      <c r="K60" s="48">
        <v>11287</v>
      </c>
      <c r="L60" s="48">
        <v>10049</v>
      </c>
      <c r="M60" s="48">
        <v>10077</v>
      </c>
      <c r="N60" s="48">
        <v>9494</v>
      </c>
      <c r="O60" s="48">
        <v>9493</v>
      </c>
      <c r="P60" s="48">
        <v>9539</v>
      </c>
      <c r="Q60" s="48">
        <v>9883</v>
      </c>
      <c r="R60" s="48">
        <v>9624</v>
      </c>
      <c r="S60" s="48">
        <v>9460</v>
      </c>
      <c r="T60" s="48">
        <v>9548</v>
      </c>
    </row>
    <row r="61" spans="1:20" ht="12.75">
      <c r="A61" s="46" t="s">
        <v>113</v>
      </c>
      <c r="B61" s="43"/>
      <c r="C61" s="48">
        <v>71457</v>
      </c>
      <c r="D61" s="48">
        <v>64681</v>
      </c>
      <c r="E61" s="48">
        <v>61253</v>
      </c>
      <c r="F61" s="48">
        <v>58065</v>
      </c>
      <c r="G61" s="48">
        <v>58785</v>
      </c>
      <c r="H61" s="48">
        <v>62002</v>
      </c>
      <c r="I61" s="48">
        <v>60610</v>
      </c>
      <c r="J61" s="48">
        <v>58272</v>
      </c>
      <c r="K61" s="48">
        <v>57522</v>
      </c>
      <c r="L61" s="48">
        <v>56299</v>
      </c>
      <c r="M61" s="48">
        <v>57896</v>
      </c>
      <c r="N61" s="48">
        <v>58759</v>
      </c>
      <c r="O61" s="48">
        <v>57925</v>
      </c>
      <c r="P61" s="48">
        <v>57495</v>
      </c>
      <c r="Q61" s="48">
        <v>56421</v>
      </c>
      <c r="R61" s="48">
        <v>55807</v>
      </c>
      <c r="S61" s="48">
        <v>55601</v>
      </c>
      <c r="T61" s="48">
        <v>57374</v>
      </c>
    </row>
    <row r="62" spans="1:20" ht="12.75">
      <c r="A62" s="46" t="s">
        <v>114</v>
      </c>
      <c r="B62" s="43"/>
      <c r="C62" s="48">
        <v>2691</v>
      </c>
      <c r="D62" s="48">
        <v>2855</v>
      </c>
      <c r="E62" s="48">
        <v>2837</v>
      </c>
      <c r="F62" s="48">
        <v>2864</v>
      </c>
      <c r="G62" s="48">
        <v>2923</v>
      </c>
      <c r="H62" s="48">
        <v>3031</v>
      </c>
      <c r="I62" s="48">
        <v>3044</v>
      </c>
      <c r="J62" s="48">
        <v>3055</v>
      </c>
      <c r="K62" s="48">
        <v>3001</v>
      </c>
      <c r="L62" s="48">
        <v>3032</v>
      </c>
      <c r="M62" s="48">
        <v>2941</v>
      </c>
      <c r="N62" s="48">
        <v>3012</v>
      </c>
      <c r="O62" s="48">
        <v>2852</v>
      </c>
      <c r="P62" s="48">
        <v>2863</v>
      </c>
      <c r="Q62" s="48">
        <v>2898</v>
      </c>
      <c r="R62" s="48">
        <v>2865</v>
      </c>
      <c r="S62" s="48">
        <v>2933</v>
      </c>
      <c r="T62" s="48">
        <v>2914</v>
      </c>
    </row>
    <row r="63" spans="1:20" ht="12.75">
      <c r="A63" s="46" t="s">
        <v>115</v>
      </c>
      <c r="B63" s="43"/>
      <c r="C63" s="48">
        <v>2734</v>
      </c>
      <c r="D63" s="48">
        <v>2547</v>
      </c>
      <c r="E63" s="48">
        <v>1360</v>
      </c>
      <c r="F63" s="48">
        <v>1245</v>
      </c>
      <c r="G63" s="48">
        <v>1042</v>
      </c>
      <c r="H63" s="48">
        <v>785</v>
      </c>
      <c r="I63" s="48">
        <v>857</v>
      </c>
      <c r="J63" s="48">
        <v>759</v>
      </c>
      <c r="K63" s="48">
        <v>658</v>
      </c>
      <c r="L63" s="48">
        <v>509</v>
      </c>
      <c r="M63" s="48">
        <v>529</v>
      </c>
      <c r="N63" s="48">
        <v>584</v>
      </c>
      <c r="O63" s="48">
        <v>536</v>
      </c>
      <c r="P63" s="48">
        <v>644</v>
      </c>
      <c r="Q63" s="48">
        <v>615</v>
      </c>
      <c r="R63" s="48">
        <v>645</v>
      </c>
      <c r="S63" s="48">
        <v>615</v>
      </c>
      <c r="T63" s="48">
        <v>694</v>
      </c>
    </row>
    <row r="64" spans="1:20" ht="12.75">
      <c r="A64" s="46" t="s">
        <v>116</v>
      </c>
      <c r="B64" s="43"/>
      <c r="C64" s="48">
        <v>20070</v>
      </c>
      <c r="D64" s="48">
        <v>20227</v>
      </c>
      <c r="E64" s="48">
        <v>19394</v>
      </c>
      <c r="F64" s="48">
        <v>19243</v>
      </c>
      <c r="G64" s="48">
        <v>19872</v>
      </c>
      <c r="H64" s="48">
        <v>20507</v>
      </c>
      <c r="I64" s="48">
        <v>19816</v>
      </c>
      <c r="J64" s="48">
        <v>21726</v>
      </c>
      <c r="K64" s="48">
        <v>22594</v>
      </c>
      <c r="L64" s="48">
        <v>22389</v>
      </c>
      <c r="M64" s="48">
        <v>25527</v>
      </c>
      <c r="N64" s="48">
        <v>27211</v>
      </c>
      <c r="O64" s="48">
        <v>28165</v>
      </c>
      <c r="P64" s="48">
        <v>29777</v>
      </c>
      <c r="Q64" s="48">
        <v>30724</v>
      </c>
      <c r="R64" s="48">
        <v>31097</v>
      </c>
      <c r="S64" s="48">
        <v>25891</v>
      </c>
      <c r="T64" s="48">
        <v>26702</v>
      </c>
    </row>
    <row r="65" spans="1:20" ht="12.75">
      <c r="A65" s="46" t="s">
        <v>117</v>
      </c>
      <c r="B65" s="43"/>
      <c r="C65" s="48">
        <v>9620</v>
      </c>
      <c r="D65" s="48">
        <v>9103</v>
      </c>
      <c r="E65" s="48">
        <v>9063</v>
      </c>
      <c r="F65" s="48">
        <v>9406</v>
      </c>
      <c r="G65" s="48">
        <v>10083</v>
      </c>
      <c r="H65" s="48">
        <v>9989</v>
      </c>
      <c r="I65" s="48">
        <v>10189</v>
      </c>
      <c r="J65" s="48">
        <v>11079</v>
      </c>
      <c r="K65" s="48">
        <v>11510</v>
      </c>
      <c r="L65" s="48">
        <v>12035</v>
      </c>
      <c r="M65" s="48">
        <v>12046</v>
      </c>
      <c r="N65" s="48">
        <v>11413</v>
      </c>
      <c r="O65" s="48">
        <v>12093</v>
      </c>
      <c r="P65" s="48">
        <v>12384</v>
      </c>
      <c r="Q65" s="48">
        <v>12884</v>
      </c>
      <c r="R65" s="48">
        <v>12089</v>
      </c>
      <c r="S65" s="48">
        <v>13357</v>
      </c>
      <c r="T65" s="48">
        <v>12931</v>
      </c>
    </row>
    <row r="66" spans="1:20" ht="12.75">
      <c r="A66" s="46" t="s">
        <v>118</v>
      </c>
      <c r="B66" s="43"/>
      <c r="C66" s="48">
        <v>36439</v>
      </c>
      <c r="D66" s="48">
        <v>36348</v>
      </c>
      <c r="E66" s="48">
        <v>36888</v>
      </c>
      <c r="F66" s="48">
        <v>35609</v>
      </c>
      <c r="G66" s="48">
        <v>34785</v>
      </c>
      <c r="H66" s="48">
        <v>37119</v>
      </c>
      <c r="I66" s="48">
        <v>37334</v>
      </c>
      <c r="J66" s="48">
        <v>37292</v>
      </c>
      <c r="K66" s="48">
        <v>37641</v>
      </c>
      <c r="L66" s="48">
        <v>36222</v>
      </c>
      <c r="M66" s="48">
        <v>36887</v>
      </c>
      <c r="N66" s="48">
        <v>39645</v>
      </c>
      <c r="O66" s="48">
        <v>37864</v>
      </c>
      <c r="P66" s="48">
        <v>38417</v>
      </c>
      <c r="Q66" s="48">
        <v>37723</v>
      </c>
      <c r="R66" s="48">
        <v>35842</v>
      </c>
      <c r="S66" s="48">
        <v>34703</v>
      </c>
      <c r="T66" s="48">
        <v>33708</v>
      </c>
    </row>
    <row r="67" spans="1:20" ht="12.75">
      <c r="A67" s="46" t="s">
        <v>119</v>
      </c>
      <c r="B67" s="43"/>
      <c r="C67" s="48">
        <v>3945</v>
      </c>
      <c r="D67" s="48">
        <v>3765</v>
      </c>
      <c r="E67" s="48">
        <v>3830</v>
      </c>
      <c r="F67" s="48">
        <v>3727</v>
      </c>
      <c r="G67" s="48">
        <v>3750</v>
      </c>
      <c r="H67" s="48">
        <v>4114</v>
      </c>
      <c r="I67" s="48">
        <v>4315</v>
      </c>
      <c r="J67" s="48">
        <v>4359</v>
      </c>
      <c r="K67" s="48">
        <v>4429</v>
      </c>
      <c r="L67" s="48">
        <v>4165</v>
      </c>
      <c r="M67" s="48">
        <v>4445</v>
      </c>
      <c r="N67" s="48">
        <v>4505</v>
      </c>
      <c r="O67" s="48">
        <v>4468</v>
      </c>
      <c r="P67" s="48">
        <v>4315</v>
      </c>
      <c r="Q67" s="48">
        <v>4054</v>
      </c>
      <c r="R67" s="48">
        <v>4143</v>
      </c>
      <c r="S67" s="48">
        <v>4213</v>
      </c>
      <c r="T67" s="48">
        <v>4587</v>
      </c>
    </row>
    <row r="68" spans="1:20" ht="12.75">
      <c r="A68" s="46" t="s">
        <v>120</v>
      </c>
      <c r="B68" s="43"/>
      <c r="C68" s="48">
        <v>6512</v>
      </c>
      <c r="D68" s="48">
        <v>5432</v>
      </c>
      <c r="E68" s="48">
        <v>4390</v>
      </c>
      <c r="F68" s="48">
        <v>4183</v>
      </c>
      <c r="G68" s="48">
        <v>3895</v>
      </c>
      <c r="H68" s="48">
        <v>3797</v>
      </c>
      <c r="I68" s="48">
        <v>3950</v>
      </c>
      <c r="J68" s="48">
        <v>3677</v>
      </c>
      <c r="K68" s="48">
        <v>3657</v>
      </c>
      <c r="L68" s="48">
        <v>3494</v>
      </c>
      <c r="M68" s="48">
        <v>3446</v>
      </c>
      <c r="N68" s="48">
        <v>3551</v>
      </c>
      <c r="O68" s="48">
        <v>3755</v>
      </c>
      <c r="P68" s="48">
        <v>3478</v>
      </c>
      <c r="Q68" s="48">
        <v>3389</v>
      </c>
      <c r="R68" s="48">
        <v>3422</v>
      </c>
      <c r="S68" s="48">
        <v>3461</v>
      </c>
      <c r="T68" s="48">
        <v>3377</v>
      </c>
    </row>
    <row r="69" spans="1:20" ht="12.75">
      <c r="A69" s="46" t="s">
        <v>121</v>
      </c>
      <c r="B69" s="43"/>
      <c r="C69" s="48">
        <v>1745</v>
      </c>
      <c r="D69" s="48">
        <v>1786</v>
      </c>
      <c r="E69" s="48">
        <v>1678</v>
      </c>
      <c r="F69" s="48">
        <v>1743</v>
      </c>
      <c r="G69" s="48">
        <v>1798</v>
      </c>
      <c r="H69" s="48">
        <v>1854</v>
      </c>
      <c r="I69" s="48">
        <v>1835</v>
      </c>
      <c r="J69" s="48">
        <v>1946</v>
      </c>
      <c r="K69" s="48">
        <v>2002</v>
      </c>
      <c r="L69" s="48">
        <v>2077</v>
      </c>
      <c r="M69" s="48">
        <v>2348</v>
      </c>
      <c r="N69" s="48">
        <v>2334</v>
      </c>
      <c r="O69" s="48">
        <v>2290</v>
      </c>
      <c r="P69" s="48">
        <v>2236</v>
      </c>
      <c r="Q69" s="48">
        <v>2366</v>
      </c>
      <c r="R69" s="48">
        <v>2595</v>
      </c>
      <c r="S69" s="48">
        <v>2786</v>
      </c>
      <c r="T69" s="48">
        <v>2574</v>
      </c>
    </row>
    <row r="70" spans="1:20" ht="12.75">
      <c r="A70" s="46" t="s">
        <v>122</v>
      </c>
      <c r="B70" s="43"/>
      <c r="C70" s="48">
        <v>417</v>
      </c>
      <c r="D70" s="48">
        <v>388</v>
      </c>
      <c r="E70" s="48">
        <v>389</v>
      </c>
      <c r="F70" s="48">
        <v>412</v>
      </c>
      <c r="G70" s="48">
        <v>430</v>
      </c>
      <c r="H70" s="48">
        <v>435</v>
      </c>
      <c r="I70" s="48">
        <v>474</v>
      </c>
      <c r="J70" s="48">
        <v>511</v>
      </c>
      <c r="K70" s="48">
        <v>559</v>
      </c>
      <c r="L70" s="48">
        <v>636</v>
      </c>
      <c r="M70" s="48">
        <v>720</v>
      </c>
      <c r="N70" s="48">
        <v>753</v>
      </c>
      <c r="O70" s="48">
        <v>786</v>
      </c>
      <c r="P70" s="48">
        <v>775</v>
      </c>
      <c r="Q70" s="48">
        <v>797</v>
      </c>
      <c r="R70" s="48">
        <v>765</v>
      </c>
      <c r="S70" s="48">
        <v>852</v>
      </c>
      <c r="T70" s="52">
        <f>S70</f>
        <v>852</v>
      </c>
    </row>
    <row r="71" spans="1:20" ht="12.75">
      <c r="A71" s="46" t="s">
        <v>124</v>
      </c>
      <c r="B71" s="43"/>
      <c r="C71" s="48">
        <v>36259</v>
      </c>
      <c r="D71" s="48">
        <v>35389</v>
      </c>
      <c r="E71" s="48">
        <v>35376</v>
      </c>
      <c r="F71" s="48">
        <v>34324</v>
      </c>
      <c r="G71" s="48">
        <v>35255</v>
      </c>
      <c r="H71" s="48">
        <v>36459</v>
      </c>
      <c r="I71" s="48">
        <v>35856</v>
      </c>
      <c r="J71" s="48">
        <v>36899</v>
      </c>
      <c r="K71" s="48">
        <v>36055</v>
      </c>
      <c r="L71" s="48">
        <v>38461</v>
      </c>
      <c r="M71" s="48">
        <v>39526</v>
      </c>
      <c r="N71" s="48">
        <v>39680</v>
      </c>
      <c r="O71" s="48">
        <v>38915</v>
      </c>
      <c r="P71" s="48">
        <v>40394</v>
      </c>
      <c r="Q71" s="48">
        <v>39917</v>
      </c>
      <c r="R71" s="48">
        <v>39074</v>
      </c>
      <c r="S71" s="48">
        <v>38007</v>
      </c>
      <c r="T71" s="48">
        <v>41480</v>
      </c>
    </row>
    <row r="72" spans="1:20" ht="12.75">
      <c r="A72" s="46" t="s">
        <v>125</v>
      </c>
      <c r="B72" s="43"/>
      <c r="C72" s="48">
        <v>3327</v>
      </c>
      <c r="D72" s="48">
        <v>3327</v>
      </c>
      <c r="E72" s="48">
        <v>1882</v>
      </c>
      <c r="F72" s="48">
        <v>1108</v>
      </c>
      <c r="G72" s="48">
        <v>1104</v>
      </c>
      <c r="H72" s="48">
        <v>1017</v>
      </c>
      <c r="I72" s="48">
        <v>975</v>
      </c>
      <c r="J72" s="48">
        <v>999</v>
      </c>
      <c r="K72" s="48">
        <v>986</v>
      </c>
      <c r="L72" s="48">
        <v>825</v>
      </c>
      <c r="M72" s="48">
        <v>780</v>
      </c>
      <c r="N72" s="48">
        <v>772</v>
      </c>
      <c r="O72" s="48">
        <v>863</v>
      </c>
      <c r="P72" s="48">
        <v>909</v>
      </c>
      <c r="Q72" s="48">
        <v>937</v>
      </c>
      <c r="R72" s="48">
        <v>994</v>
      </c>
      <c r="S72" s="48">
        <v>1055</v>
      </c>
      <c r="T72" s="48">
        <v>1064</v>
      </c>
    </row>
    <row r="73" spans="1:20" ht="12.75">
      <c r="A73" s="46" t="s">
        <v>126</v>
      </c>
      <c r="B73" s="43"/>
      <c r="C73" s="48">
        <v>1729</v>
      </c>
      <c r="D73" s="48">
        <v>1689</v>
      </c>
      <c r="E73" s="48">
        <v>1607</v>
      </c>
      <c r="F73" s="48">
        <v>1655</v>
      </c>
      <c r="G73" s="48">
        <v>1553</v>
      </c>
      <c r="H73" s="48">
        <v>1197</v>
      </c>
      <c r="I73" s="48">
        <v>1160</v>
      </c>
      <c r="J73" s="48">
        <v>1034</v>
      </c>
      <c r="K73" s="48">
        <v>868</v>
      </c>
      <c r="L73" s="48">
        <v>923</v>
      </c>
      <c r="M73" s="48">
        <v>958</v>
      </c>
      <c r="N73" s="48">
        <v>921</v>
      </c>
      <c r="O73" s="48">
        <v>889</v>
      </c>
      <c r="P73" s="48">
        <v>890</v>
      </c>
      <c r="Q73" s="48">
        <v>963</v>
      </c>
      <c r="R73" s="48">
        <v>940</v>
      </c>
      <c r="S73" s="48">
        <v>1019</v>
      </c>
      <c r="T73" s="48">
        <v>959</v>
      </c>
    </row>
    <row r="74" spans="1:20" ht="12.75">
      <c r="A74" s="46" t="s">
        <v>127</v>
      </c>
      <c r="B74" s="43"/>
      <c r="C74" s="48">
        <v>1980</v>
      </c>
      <c r="D74" s="48">
        <v>1739</v>
      </c>
      <c r="E74" s="48">
        <v>1323</v>
      </c>
      <c r="F74" s="48">
        <v>880</v>
      </c>
      <c r="G74" s="48">
        <v>697</v>
      </c>
      <c r="H74" s="48">
        <v>692</v>
      </c>
      <c r="I74" s="48">
        <v>660</v>
      </c>
      <c r="J74" s="48">
        <v>726</v>
      </c>
      <c r="K74" s="48">
        <v>702</v>
      </c>
      <c r="L74" s="48">
        <v>632</v>
      </c>
      <c r="M74" s="48">
        <v>572</v>
      </c>
      <c r="N74" s="48">
        <v>610</v>
      </c>
      <c r="O74" s="48">
        <v>621</v>
      </c>
      <c r="P74" s="48">
        <v>628</v>
      </c>
      <c r="Q74" s="48">
        <v>669</v>
      </c>
      <c r="R74" s="48">
        <v>705</v>
      </c>
      <c r="S74" s="48">
        <v>741</v>
      </c>
      <c r="T74" s="48">
        <v>724</v>
      </c>
    </row>
    <row r="75" spans="1:20" ht="12.75">
      <c r="A75" s="46" t="s">
        <v>128</v>
      </c>
      <c r="B75" s="43"/>
      <c r="C75" s="48">
        <v>0</v>
      </c>
      <c r="D75" s="48">
        <v>20</v>
      </c>
      <c r="E75" s="48">
        <v>22</v>
      </c>
      <c r="F75" s="48">
        <v>22</v>
      </c>
      <c r="G75" s="48">
        <v>42</v>
      </c>
      <c r="H75" s="48">
        <v>42</v>
      </c>
      <c r="I75" s="48">
        <v>44</v>
      </c>
      <c r="J75" s="48">
        <v>39</v>
      </c>
      <c r="K75" s="48">
        <v>39</v>
      </c>
      <c r="L75" s="48">
        <v>40</v>
      </c>
      <c r="M75" s="48">
        <v>43</v>
      </c>
      <c r="N75" s="48">
        <v>42</v>
      </c>
      <c r="O75" s="48">
        <v>44</v>
      </c>
      <c r="P75" s="48">
        <v>48</v>
      </c>
      <c r="Q75" s="48">
        <v>47</v>
      </c>
      <c r="R75" s="48">
        <v>46</v>
      </c>
      <c r="S75" s="48">
        <v>46</v>
      </c>
      <c r="T75" s="48">
        <v>46</v>
      </c>
    </row>
    <row r="76" spans="1:20" ht="12.75">
      <c r="A76" s="46" t="s">
        <v>129</v>
      </c>
      <c r="B76" s="43"/>
      <c r="C76" s="48">
        <v>12542</v>
      </c>
      <c r="D76" s="48">
        <v>12745</v>
      </c>
      <c r="E76" s="48">
        <v>12564</v>
      </c>
      <c r="F76" s="48">
        <v>13239</v>
      </c>
      <c r="G76" s="48">
        <v>12482</v>
      </c>
      <c r="H76" s="48">
        <v>12675</v>
      </c>
      <c r="I76" s="48">
        <v>13188</v>
      </c>
      <c r="J76" s="48">
        <v>13191</v>
      </c>
      <c r="K76" s="48">
        <v>13144</v>
      </c>
      <c r="L76" s="48">
        <v>12792</v>
      </c>
      <c r="M76" s="48">
        <v>13753</v>
      </c>
      <c r="N76" s="48">
        <v>13711</v>
      </c>
      <c r="O76" s="48">
        <v>13690</v>
      </c>
      <c r="P76" s="48">
        <v>14237</v>
      </c>
      <c r="Q76" s="48">
        <v>14797</v>
      </c>
      <c r="R76" s="48">
        <v>14929</v>
      </c>
      <c r="S76" s="48">
        <v>13434</v>
      </c>
      <c r="T76" s="48">
        <v>14568</v>
      </c>
    </row>
    <row r="77" spans="1:20" ht="12.75">
      <c r="A77" s="46" t="s">
        <v>130</v>
      </c>
      <c r="B77" s="43"/>
      <c r="C77" s="48">
        <v>6082</v>
      </c>
      <c r="D77" s="48">
        <v>5657</v>
      </c>
      <c r="E77" s="48">
        <v>5454</v>
      </c>
      <c r="F77" s="48">
        <v>5659</v>
      </c>
      <c r="G77" s="48">
        <v>6039</v>
      </c>
      <c r="H77" s="48">
        <v>6170</v>
      </c>
      <c r="I77" s="48">
        <v>6225</v>
      </c>
      <c r="J77" s="48">
        <v>6050</v>
      </c>
      <c r="K77" s="48">
        <v>6577</v>
      </c>
      <c r="L77" s="48">
        <v>6812</v>
      </c>
      <c r="M77" s="48">
        <v>7002</v>
      </c>
      <c r="N77" s="48">
        <v>6810</v>
      </c>
      <c r="O77" s="48">
        <v>6312</v>
      </c>
      <c r="P77" s="48">
        <v>6354</v>
      </c>
      <c r="Q77" s="48">
        <v>6685</v>
      </c>
      <c r="R77" s="48">
        <v>6574</v>
      </c>
      <c r="S77" s="48">
        <v>6330</v>
      </c>
      <c r="T77" s="48">
        <v>6327</v>
      </c>
    </row>
    <row r="78" spans="1:20" ht="12.75">
      <c r="A78" s="46" t="s">
        <v>131</v>
      </c>
      <c r="B78" s="43"/>
      <c r="C78" s="48">
        <v>25338</v>
      </c>
      <c r="D78" s="48">
        <v>22773</v>
      </c>
      <c r="E78" s="48">
        <v>20921</v>
      </c>
      <c r="F78" s="48">
        <v>21750</v>
      </c>
      <c r="G78" s="48">
        <v>21236</v>
      </c>
      <c r="H78" s="48">
        <v>22790</v>
      </c>
      <c r="I78" s="48">
        <v>24234</v>
      </c>
      <c r="J78" s="48">
        <v>23968</v>
      </c>
      <c r="K78" s="48">
        <v>21164</v>
      </c>
      <c r="L78" s="48">
        <v>18503</v>
      </c>
      <c r="M78" s="48">
        <v>18955</v>
      </c>
      <c r="N78" s="48">
        <v>17456</v>
      </c>
      <c r="O78" s="48">
        <v>16629</v>
      </c>
      <c r="P78" s="48">
        <v>17346</v>
      </c>
      <c r="Q78" s="48">
        <v>17909</v>
      </c>
      <c r="R78" s="48">
        <v>16532</v>
      </c>
      <c r="S78" s="48">
        <v>17372</v>
      </c>
      <c r="T78" s="48">
        <v>17956</v>
      </c>
    </row>
    <row r="79" spans="1:20" ht="12.75">
      <c r="A79" s="46" t="s">
        <v>132</v>
      </c>
      <c r="B79" s="43"/>
      <c r="C79" s="48">
        <v>4728</v>
      </c>
      <c r="D79" s="48">
        <v>4823</v>
      </c>
      <c r="E79" s="48">
        <v>4783</v>
      </c>
      <c r="F79" s="48">
        <v>4670</v>
      </c>
      <c r="G79" s="48">
        <v>4988</v>
      </c>
      <c r="H79" s="48">
        <v>4974</v>
      </c>
      <c r="I79" s="48">
        <v>5042</v>
      </c>
      <c r="J79" s="48">
        <v>5606</v>
      </c>
      <c r="K79" s="48">
        <v>5943</v>
      </c>
      <c r="L79" s="48">
        <v>5986</v>
      </c>
      <c r="M79" s="48">
        <v>6244</v>
      </c>
      <c r="N79" s="48">
        <v>6322</v>
      </c>
      <c r="O79" s="48">
        <v>5824</v>
      </c>
      <c r="P79" s="48">
        <v>5869</v>
      </c>
      <c r="Q79" s="48">
        <v>7226</v>
      </c>
      <c r="R79" s="48">
        <v>5689</v>
      </c>
      <c r="S79" s="48">
        <v>5694</v>
      </c>
      <c r="T79" s="48">
        <v>5886</v>
      </c>
    </row>
    <row r="80" spans="1:20" ht="12.75">
      <c r="A80" s="46" t="s">
        <v>133</v>
      </c>
      <c r="B80" s="43"/>
      <c r="C80" s="48">
        <v>25303</v>
      </c>
      <c r="D80" s="48">
        <v>18794</v>
      </c>
      <c r="E80" s="48">
        <v>11037</v>
      </c>
      <c r="F80" s="48">
        <v>10066</v>
      </c>
      <c r="G80" s="48">
        <v>13539</v>
      </c>
      <c r="H80" s="48">
        <v>15029</v>
      </c>
      <c r="I80" s="48">
        <v>14878</v>
      </c>
      <c r="J80" s="48">
        <v>12926</v>
      </c>
      <c r="K80" s="48">
        <v>10711</v>
      </c>
      <c r="L80" s="48">
        <v>8937</v>
      </c>
      <c r="M80" s="48">
        <v>9122</v>
      </c>
      <c r="N80" s="48">
        <v>9696</v>
      </c>
      <c r="O80" s="48">
        <v>10359</v>
      </c>
      <c r="P80" s="48">
        <v>10355</v>
      </c>
      <c r="Q80" s="48">
        <v>10166</v>
      </c>
      <c r="R80" s="48">
        <v>9987</v>
      </c>
      <c r="S80" s="48">
        <v>9565</v>
      </c>
      <c r="T80" s="48">
        <v>9129</v>
      </c>
    </row>
    <row r="81" spans="1:20" ht="12.75">
      <c r="A81" s="46" t="s">
        <v>134</v>
      </c>
      <c r="B81" s="43"/>
      <c r="C81" s="48">
        <v>11860</v>
      </c>
      <c r="D81" s="48">
        <v>11758</v>
      </c>
      <c r="E81" s="48">
        <v>11370</v>
      </c>
      <c r="F81" s="48">
        <v>11954</v>
      </c>
      <c r="G81" s="48">
        <v>12077</v>
      </c>
      <c r="H81" s="48">
        <v>12625</v>
      </c>
      <c r="I81" s="48">
        <v>12864</v>
      </c>
      <c r="J81" s="48">
        <v>12958</v>
      </c>
      <c r="K81" s="48">
        <v>13044</v>
      </c>
      <c r="L81" s="48">
        <v>12549</v>
      </c>
      <c r="M81" s="48">
        <v>13158</v>
      </c>
      <c r="N81" s="48">
        <v>12425</v>
      </c>
      <c r="O81" s="48">
        <v>12545</v>
      </c>
      <c r="P81" s="48">
        <v>12373</v>
      </c>
      <c r="Q81" s="48">
        <v>12694</v>
      </c>
      <c r="R81" s="48">
        <v>12664</v>
      </c>
      <c r="S81" s="48">
        <v>12761</v>
      </c>
      <c r="T81" s="48">
        <v>12828</v>
      </c>
    </row>
    <row r="82" spans="1:20" ht="12.75">
      <c r="A82" s="46" t="s">
        <v>135</v>
      </c>
      <c r="B82" s="43"/>
      <c r="C82" s="48">
        <v>1469</v>
      </c>
      <c r="D82" s="48">
        <v>1304</v>
      </c>
      <c r="E82" s="48">
        <v>1151</v>
      </c>
      <c r="F82" s="48">
        <v>1132</v>
      </c>
      <c r="G82" s="48">
        <v>1223</v>
      </c>
      <c r="H82" s="48">
        <v>1179</v>
      </c>
      <c r="I82" s="48">
        <v>1189</v>
      </c>
      <c r="J82" s="48">
        <v>1225</v>
      </c>
      <c r="K82" s="48">
        <v>1163</v>
      </c>
      <c r="L82" s="48">
        <v>1209</v>
      </c>
      <c r="M82" s="48">
        <v>1423</v>
      </c>
      <c r="N82" s="48">
        <v>1335</v>
      </c>
      <c r="O82" s="48">
        <v>1262</v>
      </c>
      <c r="P82" s="48">
        <v>1499</v>
      </c>
      <c r="Q82" s="48">
        <v>1533</v>
      </c>
      <c r="R82" s="48">
        <v>1657</v>
      </c>
      <c r="S82" s="48">
        <v>1698</v>
      </c>
      <c r="T82" s="48">
        <v>1602</v>
      </c>
    </row>
    <row r="83" spans="1:20" ht="12.75">
      <c r="A83" s="46" t="s">
        <v>136</v>
      </c>
      <c r="B83" s="43"/>
      <c r="C83" s="48">
        <v>6761</v>
      </c>
      <c r="D83" s="48">
        <v>5831</v>
      </c>
      <c r="E83" s="48">
        <v>5575</v>
      </c>
      <c r="F83" s="48">
        <v>4295</v>
      </c>
      <c r="G83" s="48">
        <v>4425</v>
      </c>
      <c r="H83" s="48">
        <v>4120</v>
      </c>
      <c r="I83" s="48">
        <v>4209</v>
      </c>
      <c r="J83" s="48">
        <v>4159</v>
      </c>
      <c r="K83" s="48">
        <v>3810</v>
      </c>
      <c r="L83" s="48">
        <v>3607</v>
      </c>
      <c r="M83" s="48">
        <v>3826</v>
      </c>
      <c r="N83" s="48">
        <v>3939</v>
      </c>
      <c r="O83" s="48">
        <v>4201</v>
      </c>
      <c r="P83" s="48">
        <v>4363</v>
      </c>
      <c r="Q83" s="48">
        <v>4383</v>
      </c>
      <c r="R83" s="48">
        <v>4475</v>
      </c>
      <c r="S83" s="48">
        <v>4521</v>
      </c>
      <c r="T83" s="48">
        <v>4394</v>
      </c>
    </row>
    <row r="84" spans="1:20" ht="12.75">
      <c r="A84" s="46" t="s">
        <v>137</v>
      </c>
      <c r="B84" s="43"/>
      <c r="C84" s="48">
        <v>12028</v>
      </c>
      <c r="D84" s="48">
        <v>12395</v>
      </c>
      <c r="E84" s="48">
        <v>12394</v>
      </c>
      <c r="F84" s="48">
        <v>12748</v>
      </c>
      <c r="G84" s="48">
        <v>12024</v>
      </c>
      <c r="H84" s="48">
        <v>13234</v>
      </c>
      <c r="I84" s="48">
        <v>15895</v>
      </c>
      <c r="J84" s="48">
        <v>17189</v>
      </c>
      <c r="K84" s="48">
        <v>17723</v>
      </c>
      <c r="L84" s="48">
        <v>16335</v>
      </c>
      <c r="M84" s="48">
        <v>21009</v>
      </c>
      <c r="N84" s="48">
        <v>16704</v>
      </c>
      <c r="O84" s="48">
        <v>20231</v>
      </c>
      <c r="P84" s="48">
        <v>22515</v>
      </c>
      <c r="Q84" s="48">
        <v>22743</v>
      </c>
      <c r="R84" s="48">
        <v>22494</v>
      </c>
      <c r="S84" s="48">
        <v>24725</v>
      </c>
      <c r="T84" s="48">
        <v>24856</v>
      </c>
    </row>
    <row r="85" spans="1:20" ht="12.75">
      <c r="A85" s="46" t="s">
        <v>138</v>
      </c>
      <c r="B85" s="43"/>
      <c r="C85" s="48">
        <v>34977</v>
      </c>
      <c r="D85" s="48">
        <v>35633</v>
      </c>
      <c r="E85" s="48">
        <v>33429</v>
      </c>
      <c r="F85" s="48">
        <v>33934</v>
      </c>
      <c r="G85" s="48">
        <v>34717</v>
      </c>
      <c r="H85" s="48">
        <v>35146</v>
      </c>
      <c r="I85" s="48">
        <v>35946</v>
      </c>
      <c r="J85" s="48">
        <v>36096</v>
      </c>
      <c r="K85" s="48">
        <v>35083</v>
      </c>
      <c r="L85" s="48">
        <v>36455</v>
      </c>
      <c r="M85" s="48">
        <v>36424</v>
      </c>
      <c r="N85" s="48">
        <v>36334</v>
      </c>
      <c r="O85" s="48">
        <v>34877</v>
      </c>
      <c r="P85" s="48">
        <v>35580</v>
      </c>
      <c r="Q85" s="48">
        <v>34136</v>
      </c>
      <c r="R85" s="48">
        <v>34423</v>
      </c>
      <c r="S85" s="48">
        <v>33609</v>
      </c>
      <c r="T85" s="48">
        <v>32740</v>
      </c>
    </row>
    <row r="86" spans="1:20" ht="12.75">
      <c r="A86" s="55" t="s">
        <v>37</v>
      </c>
      <c r="B86" s="3"/>
      <c r="C86" s="25">
        <f aca="true" t="shared" si="2" ref="C86:T86">SUM(C55:C85)</f>
        <v>387620</v>
      </c>
      <c r="D86" s="25">
        <f t="shared" si="2"/>
        <v>364513</v>
      </c>
      <c r="E86" s="25">
        <f t="shared" si="2"/>
        <v>343086</v>
      </c>
      <c r="F86" s="25">
        <f t="shared" si="2"/>
        <v>335113</v>
      </c>
      <c r="G86" s="25">
        <f t="shared" si="2"/>
        <v>340309</v>
      </c>
      <c r="H86" s="25">
        <f t="shared" si="2"/>
        <v>353247</v>
      </c>
      <c r="I86" s="25">
        <f t="shared" si="2"/>
        <v>356562</v>
      </c>
      <c r="J86" s="25">
        <f t="shared" si="2"/>
        <v>357671</v>
      </c>
      <c r="K86" s="25">
        <f t="shared" si="2"/>
        <v>351904</v>
      </c>
      <c r="L86" s="25">
        <f t="shared" si="2"/>
        <v>344763</v>
      </c>
      <c r="M86" s="25">
        <f t="shared" si="2"/>
        <v>360457</v>
      </c>
      <c r="N86" s="25">
        <f t="shared" si="2"/>
        <v>358774</v>
      </c>
      <c r="O86" s="25">
        <f t="shared" si="2"/>
        <v>356957</v>
      </c>
      <c r="P86" s="25">
        <f t="shared" si="2"/>
        <v>365271</v>
      </c>
      <c r="Q86" s="25">
        <f t="shared" si="2"/>
        <v>366559</v>
      </c>
      <c r="R86" s="25">
        <f t="shared" si="2"/>
        <v>359731</v>
      </c>
      <c r="S86" s="25">
        <f t="shared" si="2"/>
        <v>355582</v>
      </c>
      <c r="T86" s="25">
        <f t="shared" si="2"/>
        <v>358973</v>
      </c>
    </row>
    <row r="87" spans="1:20" ht="12.75">
      <c r="A87" s="58" t="s">
        <v>38</v>
      </c>
      <c r="B87" s="3"/>
      <c r="C87" s="25">
        <f aca="true" t="shared" si="3" ref="C87:T87">SUM(C55:C85)-C58-C70-C77-C84</f>
        <v>365729</v>
      </c>
      <c r="D87" s="25">
        <f t="shared" si="3"/>
        <v>342677</v>
      </c>
      <c r="E87" s="25">
        <f t="shared" si="3"/>
        <v>321420</v>
      </c>
      <c r="F87" s="25">
        <f t="shared" si="3"/>
        <v>312910</v>
      </c>
      <c r="G87" s="25">
        <f t="shared" si="3"/>
        <v>318313</v>
      </c>
      <c r="H87" s="25">
        <f t="shared" si="3"/>
        <v>329803</v>
      </c>
      <c r="I87" s="25">
        <f t="shared" si="3"/>
        <v>330419</v>
      </c>
      <c r="J87" s="25">
        <f t="shared" si="3"/>
        <v>330340</v>
      </c>
      <c r="K87" s="25">
        <f t="shared" si="3"/>
        <v>323435</v>
      </c>
      <c r="L87" s="25">
        <f t="shared" si="3"/>
        <v>316936</v>
      </c>
      <c r="M87" s="25">
        <f t="shared" si="3"/>
        <v>327758</v>
      </c>
      <c r="N87" s="25">
        <f t="shared" si="3"/>
        <v>330381</v>
      </c>
      <c r="O87" s="25">
        <f t="shared" si="3"/>
        <v>325660</v>
      </c>
      <c r="P87" s="25">
        <f t="shared" si="3"/>
        <v>331592</v>
      </c>
      <c r="Q87" s="25">
        <f t="shared" si="3"/>
        <v>332214</v>
      </c>
      <c r="R87" s="25">
        <f t="shared" si="3"/>
        <v>325775</v>
      </c>
      <c r="S87" s="25">
        <f t="shared" si="3"/>
        <v>319495</v>
      </c>
      <c r="T87" s="25">
        <f t="shared" si="3"/>
        <v>322845</v>
      </c>
    </row>
    <row r="88" spans="1:20" ht="12.75">
      <c r="A88" s="3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37"/>
      <c r="B89" s="35" t="s">
        <v>15</v>
      </c>
      <c r="C89" s="36" t="s">
        <v>82</v>
      </c>
      <c r="D89" s="6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27"/>
      <c r="B90" s="35" t="s">
        <v>16</v>
      </c>
      <c r="C90" s="36" t="s">
        <v>80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1:20" ht="12.75">
      <c r="A91" s="27"/>
      <c r="B91" s="35" t="s">
        <v>17</v>
      </c>
      <c r="C91" s="36" t="s">
        <v>81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</row>
    <row r="92" spans="1:20" ht="12.75">
      <c r="A92" s="122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7"/>
    </row>
    <row r="93" spans="1:20" ht="12.75">
      <c r="A93" s="40" t="s">
        <v>18</v>
      </c>
      <c r="B93" s="41" t="s">
        <v>19</v>
      </c>
      <c r="C93" s="38" t="s">
        <v>20</v>
      </c>
      <c r="D93" s="38" t="s">
        <v>21</v>
      </c>
      <c r="E93" s="38" t="s">
        <v>22</v>
      </c>
      <c r="F93" s="38" t="s">
        <v>23</v>
      </c>
      <c r="G93" s="38" t="s">
        <v>24</v>
      </c>
      <c r="H93" s="38" t="s">
        <v>25</v>
      </c>
      <c r="I93" s="38" t="s">
        <v>26</v>
      </c>
      <c r="J93" s="38" t="s">
        <v>27</v>
      </c>
      <c r="K93" s="38" t="s">
        <v>28</v>
      </c>
      <c r="L93" s="38" t="s">
        <v>29</v>
      </c>
      <c r="M93" s="38" t="s">
        <v>30</v>
      </c>
      <c r="N93" s="38" t="s">
        <v>31</v>
      </c>
      <c r="O93" s="38" t="s">
        <v>32</v>
      </c>
      <c r="P93" s="38" t="s">
        <v>33</v>
      </c>
      <c r="Q93" s="38" t="s">
        <v>34</v>
      </c>
      <c r="R93" s="38" t="s">
        <v>35</v>
      </c>
      <c r="S93" s="38" t="s">
        <v>90</v>
      </c>
      <c r="T93" s="38" t="s">
        <v>95</v>
      </c>
    </row>
    <row r="94" spans="1:20" ht="12.75">
      <c r="A94" s="44" t="s">
        <v>36</v>
      </c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2.75">
      <c r="A95" s="46" t="s">
        <v>107</v>
      </c>
      <c r="B95" s="43"/>
      <c r="C95" s="48">
        <v>5029</v>
      </c>
      <c r="D95" s="48">
        <v>5571</v>
      </c>
      <c r="E95" s="48">
        <v>5603</v>
      </c>
      <c r="F95" s="48">
        <v>5668</v>
      </c>
      <c r="G95" s="48">
        <v>5701</v>
      </c>
      <c r="H95" s="48">
        <v>5808</v>
      </c>
      <c r="I95" s="48">
        <v>6365</v>
      </c>
      <c r="J95" s="48">
        <v>6078</v>
      </c>
      <c r="K95" s="48">
        <v>6754</v>
      </c>
      <c r="L95" s="48">
        <v>6551</v>
      </c>
      <c r="M95" s="48">
        <v>6878</v>
      </c>
      <c r="N95" s="48">
        <v>7287</v>
      </c>
      <c r="O95" s="48">
        <v>7928</v>
      </c>
      <c r="P95" s="48">
        <v>8456</v>
      </c>
      <c r="Q95" s="48">
        <v>8748</v>
      </c>
      <c r="R95" s="48">
        <v>8987</v>
      </c>
      <c r="S95" s="48">
        <v>8690</v>
      </c>
      <c r="T95" s="48">
        <v>8834</v>
      </c>
    </row>
    <row r="96" spans="1:20" ht="12.75">
      <c r="A96" s="46" t="s">
        <v>108</v>
      </c>
      <c r="B96" s="43"/>
      <c r="C96" s="48">
        <v>7730</v>
      </c>
      <c r="D96" s="48">
        <v>7865</v>
      </c>
      <c r="E96" s="48">
        <v>8311</v>
      </c>
      <c r="F96" s="48">
        <v>8381</v>
      </c>
      <c r="G96" s="48">
        <v>8514</v>
      </c>
      <c r="H96" s="48">
        <v>8511</v>
      </c>
      <c r="I96" s="48">
        <v>8929</v>
      </c>
      <c r="J96" s="48">
        <v>9229</v>
      </c>
      <c r="K96" s="48">
        <v>9608</v>
      </c>
      <c r="L96" s="48">
        <v>9633</v>
      </c>
      <c r="M96" s="48">
        <v>9710</v>
      </c>
      <c r="N96" s="48">
        <v>9492</v>
      </c>
      <c r="O96" s="48">
        <v>9654</v>
      </c>
      <c r="P96" s="48">
        <v>10177</v>
      </c>
      <c r="Q96" s="48">
        <v>10247</v>
      </c>
      <c r="R96" s="48">
        <v>9926</v>
      </c>
      <c r="S96" s="48">
        <v>9626</v>
      </c>
      <c r="T96" s="48">
        <v>9586</v>
      </c>
    </row>
    <row r="97" spans="1:20" ht="12.75">
      <c r="A97" s="46" t="s">
        <v>109</v>
      </c>
      <c r="B97" s="43"/>
      <c r="C97" s="48">
        <v>2523</v>
      </c>
      <c r="D97" s="48">
        <v>1505</v>
      </c>
      <c r="E97" s="48">
        <v>1907</v>
      </c>
      <c r="F97" s="48">
        <v>2273</v>
      </c>
      <c r="G97" s="48">
        <v>1960</v>
      </c>
      <c r="H97" s="48">
        <v>1980</v>
      </c>
      <c r="I97" s="48">
        <v>1832</v>
      </c>
      <c r="J97" s="48">
        <v>1671</v>
      </c>
      <c r="K97" s="48">
        <v>1917</v>
      </c>
      <c r="L97" s="48">
        <v>1948</v>
      </c>
      <c r="M97" s="48">
        <v>1823</v>
      </c>
      <c r="N97" s="48">
        <v>1924</v>
      </c>
      <c r="O97" s="48">
        <v>2026</v>
      </c>
      <c r="P97" s="48">
        <v>2291</v>
      </c>
      <c r="Q97" s="48">
        <v>2374</v>
      </c>
      <c r="R97" s="48">
        <v>2570</v>
      </c>
      <c r="S97" s="48">
        <v>2772</v>
      </c>
      <c r="T97" s="48">
        <v>2690</v>
      </c>
    </row>
    <row r="98" spans="1:20" ht="12.75">
      <c r="A98" s="46" t="s">
        <v>110</v>
      </c>
      <c r="B98" s="43"/>
      <c r="C98" s="48">
        <v>6158</v>
      </c>
      <c r="D98" s="48">
        <v>6258</v>
      </c>
      <c r="E98" s="48">
        <v>6454</v>
      </c>
      <c r="F98" s="48">
        <v>6154</v>
      </c>
      <c r="G98" s="48">
        <v>6336</v>
      </c>
      <c r="H98" s="48">
        <v>6305</v>
      </c>
      <c r="I98" s="48">
        <v>6370</v>
      </c>
      <c r="J98" s="48">
        <v>6586</v>
      </c>
      <c r="K98" s="48">
        <v>6701</v>
      </c>
      <c r="L98" s="48">
        <v>6766</v>
      </c>
      <c r="M98" s="48">
        <v>7237</v>
      </c>
      <c r="N98" s="48">
        <v>7091</v>
      </c>
      <c r="O98" s="48">
        <v>6920</v>
      </c>
      <c r="P98" s="48">
        <v>6856</v>
      </c>
      <c r="Q98" s="48">
        <v>6828</v>
      </c>
      <c r="R98" s="48">
        <v>7007</v>
      </c>
      <c r="S98" s="48">
        <v>7105</v>
      </c>
      <c r="T98" s="48">
        <v>7281</v>
      </c>
    </row>
    <row r="99" spans="1:20" ht="12.75">
      <c r="A99" s="46" t="s">
        <v>111</v>
      </c>
      <c r="B99" s="43"/>
      <c r="C99" s="48">
        <v>627</v>
      </c>
      <c r="D99" s="48">
        <v>572</v>
      </c>
      <c r="E99" s="48">
        <v>685</v>
      </c>
      <c r="F99" s="48">
        <v>681</v>
      </c>
      <c r="G99" s="48">
        <v>698</v>
      </c>
      <c r="H99" s="48">
        <v>749</v>
      </c>
      <c r="I99" s="48">
        <v>754</v>
      </c>
      <c r="J99" s="48">
        <v>772</v>
      </c>
      <c r="K99" s="48">
        <v>810</v>
      </c>
      <c r="L99" s="48">
        <v>830</v>
      </c>
      <c r="M99" s="48">
        <v>852</v>
      </c>
      <c r="N99" s="48">
        <v>927</v>
      </c>
      <c r="O99" s="48">
        <v>897</v>
      </c>
      <c r="P99" s="48">
        <v>953</v>
      </c>
      <c r="Q99" s="48">
        <v>858</v>
      </c>
      <c r="R99" s="48">
        <v>969</v>
      </c>
      <c r="S99" s="48">
        <v>926</v>
      </c>
      <c r="T99" s="48">
        <v>952</v>
      </c>
    </row>
    <row r="100" spans="1:20" ht="12.75">
      <c r="A100" s="46" t="s">
        <v>112</v>
      </c>
      <c r="B100" s="43"/>
      <c r="C100" s="48">
        <v>2812</v>
      </c>
      <c r="D100" s="48">
        <v>2423</v>
      </c>
      <c r="E100" s="48">
        <v>3001</v>
      </c>
      <c r="F100" s="48">
        <v>2989</v>
      </c>
      <c r="G100" s="48">
        <v>3256</v>
      </c>
      <c r="H100" s="48">
        <v>2856</v>
      </c>
      <c r="I100" s="48">
        <v>3734</v>
      </c>
      <c r="J100" s="48">
        <v>3843</v>
      </c>
      <c r="K100" s="48">
        <v>3926</v>
      </c>
      <c r="L100" s="48">
        <v>4287</v>
      </c>
      <c r="M100" s="48">
        <v>4377</v>
      </c>
      <c r="N100" s="48">
        <v>4628</v>
      </c>
      <c r="O100" s="48">
        <v>4831</v>
      </c>
      <c r="P100" s="48">
        <v>5473</v>
      </c>
      <c r="Q100" s="48">
        <v>5791</v>
      </c>
      <c r="R100" s="48">
        <v>6168</v>
      </c>
      <c r="S100" s="48">
        <v>6314</v>
      </c>
      <c r="T100" s="48">
        <v>6631</v>
      </c>
    </row>
    <row r="101" spans="1:20" ht="12.75">
      <c r="A101" s="46" t="s">
        <v>113</v>
      </c>
      <c r="B101" s="43"/>
      <c r="C101" s="48">
        <v>58631</v>
      </c>
      <c r="D101" s="48">
        <v>59200</v>
      </c>
      <c r="E101" s="48">
        <v>61334</v>
      </c>
      <c r="F101" s="48">
        <v>62847</v>
      </c>
      <c r="G101" s="48">
        <v>62145</v>
      </c>
      <c r="H101" s="48">
        <v>63078</v>
      </c>
      <c r="I101" s="48">
        <v>62783</v>
      </c>
      <c r="J101" s="48">
        <v>63944</v>
      </c>
      <c r="K101" s="48">
        <v>65046</v>
      </c>
      <c r="L101" s="48">
        <v>67103</v>
      </c>
      <c r="M101" s="48">
        <v>66188</v>
      </c>
      <c r="N101" s="48">
        <v>64804</v>
      </c>
      <c r="O101" s="48">
        <v>64371</v>
      </c>
      <c r="P101" s="48">
        <v>62596</v>
      </c>
      <c r="Q101" s="48">
        <v>63219</v>
      </c>
      <c r="R101" s="48">
        <v>62149</v>
      </c>
      <c r="S101" s="48">
        <v>63311</v>
      </c>
      <c r="T101" s="48">
        <v>62385</v>
      </c>
    </row>
    <row r="102" spans="1:20" ht="12.75">
      <c r="A102" s="46" t="s">
        <v>114</v>
      </c>
      <c r="B102" s="43"/>
      <c r="C102" s="48">
        <v>4023</v>
      </c>
      <c r="D102" s="48">
        <v>4095</v>
      </c>
      <c r="E102" s="48">
        <v>4155</v>
      </c>
      <c r="F102" s="48">
        <v>4202</v>
      </c>
      <c r="G102" s="48">
        <v>4404</v>
      </c>
      <c r="H102" s="48">
        <v>4460</v>
      </c>
      <c r="I102" s="48">
        <v>4560</v>
      </c>
      <c r="J102" s="48">
        <v>4625</v>
      </c>
      <c r="K102" s="48">
        <v>4685</v>
      </c>
      <c r="L102" s="48">
        <v>4751</v>
      </c>
      <c r="M102" s="48">
        <v>4732</v>
      </c>
      <c r="N102" s="48">
        <v>4760</v>
      </c>
      <c r="O102" s="48">
        <v>4733</v>
      </c>
      <c r="P102" s="48">
        <v>4916</v>
      </c>
      <c r="Q102" s="48">
        <v>5153</v>
      </c>
      <c r="R102" s="48">
        <v>5264</v>
      </c>
      <c r="S102" s="48">
        <v>5336</v>
      </c>
      <c r="T102" s="48">
        <v>5562</v>
      </c>
    </row>
    <row r="103" spans="1:20" ht="12.75">
      <c r="A103" s="46" t="s">
        <v>115</v>
      </c>
      <c r="B103" s="43"/>
      <c r="C103" s="48">
        <v>841</v>
      </c>
      <c r="D103" s="48">
        <v>773</v>
      </c>
      <c r="E103" s="48">
        <v>400</v>
      </c>
      <c r="F103" s="48">
        <v>419</v>
      </c>
      <c r="G103" s="48">
        <v>492</v>
      </c>
      <c r="H103" s="48">
        <v>492</v>
      </c>
      <c r="I103" s="48">
        <v>532</v>
      </c>
      <c r="J103" s="48">
        <v>556</v>
      </c>
      <c r="K103" s="48">
        <v>577</v>
      </c>
      <c r="L103" s="48">
        <v>581</v>
      </c>
      <c r="M103" s="48">
        <v>579</v>
      </c>
      <c r="N103" s="48">
        <v>653</v>
      </c>
      <c r="O103" s="48">
        <v>672</v>
      </c>
      <c r="P103" s="48">
        <v>644</v>
      </c>
      <c r="Q103" s="48">
        <v>710</v>
      </c>
      <c r="R103" s="48">
        <v>769</v>
      </c>
      <c r="S103" s="48">
        <v>797</v>
      </c>
      <c r="T103" s="48">
        <v>862</v>
      </c>
    </row>
    <row r="104" spans="1:20" ht="12.75">
      <c r="A104" s="46" t="s">
        <v>116</v>
      </c>
      <c r="B104" s="43"/>
      <c r="C104" s="48">
        <v>22401</v>
      </c>
      <c r="D104" s="48">
        <v>24248</v>
      </c>
      <c r="E104" s="48">
        <v>24947</v>
      </c>
      <c r="F104" s="48">
        <v>24651</v>
      </c>
      <c r="G104" s="48">
        <v>25771</v>
      </c>
      <c r="H104" s="48">
        <v>26162</v>
      </c>
      <c r="I104" s="48">
        <v>27849</v>
      </c>
      <c r="J104" s="48">
        <v>28112</v>
      </c>
      <c r="K104" s="48">
        <v>30575</v>
      </c>
      <c r="L104" s="48">
        <v>32016</v>
      </c>
      <c r="M104" s="48">
        <v>32977</v>
      </c>
      <c r="N104" s="48">
        <v>34372</v>
      </c>
      <c r="O104" s="48">
        <v>35000</v>
      </c>
      <c r="P104" s="48">
        <v>36856</v>
      </c>
      <c r="Q104" s="48">
        <v>38498</v>
      </c>
      <c r="R104" s="48">
        <v>39609</v>
      </c>
      <c r="S104" s="48">
        <v>40763</v>
      </c>
      <c r="T104" s="48">
        <v>42096</v>
      </c>
    </row>
    <row r="105" spans="1:20" ht="12.75">
      <c r="A105" s="46" t="s">
        <v>117</v>
      </c>
      <c r="B105" s="43"/>
      <c r="C105" s="48">
        <v>4321</v>
      </c>
      <c r="D105" s="48">
        <v>4195</v>
      </c>
      <c r="E105" s="48">
        <v>4146</v>
      </c>
      <c r="F105" s="48">
        <v>4085</v>
      </c>
      <c r="G105" s="48">
        <v>4216</v>
      </c>
      <c r="H105" s="48">
        <v>4162</v>
      </c>
      <c r="I105" s="48">
        <v>4091</v>
      </c>
      <c r="J105" s="48">
        <v>4302</v>
      </c>
      <c r="K105" s="48">
        <v>4361</v>
      </c>
      <c r="L105" s="48">
        <v>4464</v>
      </c>
      <c r="M105" s="48">
        <v>4457</v>
      </c>
      <c r="N105" s="48">
        <v>4548</v>
      </c>
      <c r="O105" s="48">
        <v>4567</v>
      </c>
      <c r="P105" s="48">
        <v>4703</v>
      </c>
      <c r="Q105" s="48">
        <v>4809</v>
      </c>
      <c r="R105" s="48">
        <v>4822</v>
      </c>
      <c r="S105" s="48">
        <v>4948</v>
      </c>
      <c r="T105" s="48">
        <v>5145</v>
      </c>
    </row>
    <row r="106" spans="1:20" ht="12.75">
      <c r="A106" s="46" t="s">
        <v>118</v>
      </c>
      <c r="B106" s="43"/>
      <c r="C106" s="48">
        <v>42037</v>
      </c>
      <c r="D106" s="48">
        <v>41696</v>
      </c>
      <c r="E106" s="48">
        <v>42723</v>
      </c>
      <c r="F106" s="48">
        <v>44712</v>
      </c>
      <c r="G106" s="48">
        <v>43758</v>
      </c>
      <c r="H106" s="48">
        <v>44292</v>
      </c>
      <c r="I106" s="48">
        <v>46262</v>
      </c>
      <c r="J106" s="48">
        <v>47297</v>
      </c>
      <c r="K106" s="48">
        <v>49731</v>
      </c>
      <c r="L106" s="48">
        <v>49914</v>
      </c>
      <c r="M106" s="48">
        <v>51586</v>
      </c>
      <c r="N106" s="48">
        <v>51898</v>
      </c>
      <c r="O106" s="48">
        <v>51427</v>
      </c>
      <c r="P106" s="48">
        <v>50978</v>
      </c>
      <c r="Q106" s="48">
        <v>50367</v>
      </c>
      <c r="R106" s="48">
        <v>49941</v>
      </c>
      <c r="S106" s="48">
        <v>50916</v>
      </c>
      <c r="T106" s="48">
        <v>51492</v>
      </c>
    </row>
    <row r="107" spans="1:20" ht="12.75">
      <c r="A107" s="46" t="s">
        <v>119</v>
      </c>
      <c r="B107" s="43"/>
      <c r="C107" s="48">
        <v>5821</v>
      </c>
      <c r="D107" s="48">
        <v>5991</v>
      </c>
      <c r="E107" s="48">
        <v>6163</v>
      </c>
      <c r="F107" s="48">
        <v>6466</v>
      </c>
      <c r="G107" s="48">
        <v>6457</v>
      </c>
      <c r="H107" s="48">
        <v>6445</v>
      </c>
      <c r="I107" s="48">
        <v>6575</v>
      </c>
      <c r="J107" s="48">
        <v>6740</v>
      </c>
      <c r="K107" s="48">
        <v>7308</v>
      </c>
      <c r="L107" s="48">
        <v>7469</v>
      </c>
      <c r="M107" s="48">
        <v>7212</v>
      </c>
      <c r="N107" s="48">
        <v>7379</v>
      </c>
      <c r="O107" s="48">
        <v>7476</v>
      </c>
      <c r="P107" s="48">
        <v>7818</v>
      </c>
      <c r="Q107" s="48">
        <v>7977</v>
      </c>
      <c r="R107" s="48">
        <v>8085</v>
      </c>
      <c r="S107" s="48">
        <v>8502</v>
      </c>
      <c r="T107" s="48">
        <v>8810</v>
      </c>
    </row>
    <row r="108" spans="1:20" ht="12.75">
      <c r="A108" s="46" t="s">
        <v>120</v>
      </c>
      <c r="B108" s="43"/>
      <c r="C108" s="48">
        <v>3031</v>
      </c>
      <c r="D108" s="48">
        <v>2682</v>
      </c>
      <c r="E108" s="48">
        <v>2608</v>
      </c>
      <c r="F108" s="48">
        <v>2597</v>
      </c>
      <c r="G108" s="48">
        <v>2599</v>
      </c>
      <c r="H108" s="48">
        <v>2660</v>
      </c>
      <c r="I108" s="48">
        <v>2665</v>
      </c>
      <c r="J108" s="48">
        <v>2791</v>
      </c>
      <c r="K108" s="48">
        <v>3079</v>
      </c>
      <c r="L108" s="48">
        <v>3270</v>
      </c>
      <c r="M108" s="48">
        <v>3263</v>
      </c>
      <c r="N108" s="48">
        <v>3414</v>
      </c>
      <c r="O108" s="48">
        <v>3599</v>
      </c>
      <c r="P108" s="48">
        <v>3750</v>
      </c>
      <c r="Q108" s="48">
        <v>3882</v>
      </c>
      <c r="R108" s="48">
        <v>4196</v>
      </c>
      <c r="S108" s="48">
        <v>4680</v>
      </c>
      <c r="T108" s="48">
        <v>4673</v>
      </c>
    </row>
    <row r="109" spans="1:20" ht="12.75">
      <c r="A109" s="46" t="s">
        <v>121</v>
      </c>
      <c r="B109" s="43"/>
      <c r="C109" s="48">
        <v>1989</v>
      </c>
      <c r="D109" s="48">
        <v>2041</v>
      </c>
      <c r="E109" s="48">
        <v>2144</v>
      </c>
      <c r="F109" s="48">
        <v>2276</v>
      </c>
      <c r="G109" s="48">
        <v>2308</v>
      </c>
      <c r="H109" s="48">
        <v>2349</v>
      </c>
      <c r="I109" s="48">
        <v>2651</v>
      </c>
      <c r="J109" s="48">
        <v>2846</v>
      </c>
      <c r="K109" s="48">
        <v>3305</v>
      </c>
      <c r="L109" s="48">
        <v>3690</v>
      </c>
      <c r="M109" s="48">
        <v>4018</v>
      </c>
      <c r="N109" s="48">
        <v>4288</v>
      </c>
      <c r="O109" s="48">
        <v>4398</v>
      </c>
      <c r="P109" s="48">
        <v>4440</v>
      </c>
      <c r="Q109" s="48">
        <v>4614</v>
      </c>
      <c r="R109" s="48">
        <v>4997</v>
      </c>
      <c r="S109" s="48">
        <v>5373</v>
      </c>
      <c r="T109" s="48">
        <v>5742</v>
      </c>
    </row>
    <row r="110" spans="1:20" ht="12.75">
      <c r="A110" s="46" t="s">
        <v>122</v>
      </c>
      <c r="B110" s="43"/>
      <c r="C110" s="48">
        <v>285</v>
      </c>
      <c r="D110" s="48">
        <v>279</v>
      </c>
      <c r="E110" s="48">
        <v>279</v>
      </c>
      <c r="F110" s="48">
        <v>276</v>
      </c>
      <c r="G110" s="48">
        <v>291</v>
      </c>
      <c r="H110" s="48">
        <v>273</v>
      </c>
      <c r="I110" s="48">
        <v>314</v>
      </c>
      <c r="J110" s="48">
        <v>291</v>
      </c>
      <c r="K110" s="48">
        <v>317</v>
      </c>
      <c r="L110" s="48">
        <v>330</v>
      </c>
      <c r="M110" s="48">
        <v>345</v>
      </c>
      <c r="N110" s="48">
        <v>329</v>
      </c>
      <c r="O110" s="48">
        <v>316</v>
      </c>
      <c r="P110" s="48">
        <v>319</v>
      </c>
      <c r="Q110" s="48">
        <v>345</v>
      </c>
      <c r="R110" s="48">
        <v>360</v>
      </c>
      <c r="S110" s="48">
        <v>479</v>
      </c>
      <c r="T110" s="52">
        <f>S110</f>
        <v>479</v>
      </c>
    </row>
    <row r="111" spans="1:20" ht="12.75">
      <c r="A111" s="46" t="s">
        <v>124</v>
      </c>
      <c r="B111" s="43"/>
      <c r="C111" s="48">
        <v>33514</v>
      </c>
      <c r="D111" s="48">
        <v>34418</v>
      </c>
      <c r="E111" s="48">
        <v>35947</v>
      </c>
      <c r="F111" s="48">
        <v>36707</v>
      </c>
      <c r="G111" s="48">
        <v>36824</v>
      </c>
      <c r="H111" s="48">
        <v>37741</v>
      </c>
      <c r="I111" s="48">
        <v>38102</v>
      </c>
      <c r="J111" s="48">
        <v>38777</v>
      </c>
      <c r="K111" s="48">
        <v>41037</v>
      </c>
      <c r="L111" s="48">
        <v>41561</v>
      </c>
      <c r="M111" s="48">
        <v>41388</v>
      </c>
      <c r="N111" s="48">
        <v>42028</v>
      </c>
      <c r="O111" s="48">
        <v>42523</v>
      </c>
      <c r="P111" s="48">
        <v>43249</v>
      </c>
      <c r="Q111" s="48">
        <v>44092</v>
      </c>
      <c r="R111" s="48">
        <v>43782</v>
      </c>
      <c r="S111" s="48">
        <v>44194</v>
      </c>
      <c r="T111" s="48">
        <v>44559</v>
      </c>
    </row>
    <row r="112" spans="1:20" ht="12.75">
      <c r="A112" s="46" t="s">
        <v>125</v>
      </c>
      <c r="B112" s="43"/>
      <c r="C112" s="48">
        <v>1996</v>
      </c>
      <c r="D112" s="48">
        <v>2216</v>
      </c>
      <c r="E112" s="48">
        <v>1416</v>
      </c>
      <c r="F112" s="48">
        <v>1070</v>
      </c>
      <c r="G112" s="48">
        <v>852</v>
      </c>
      <c r="H112" s="48">
        <v>1040</v>
      </c>
      <c r="I112" s="48">
        <v>1131</v>
      </c>
      <c r="J112" s="48">
        <v>1256</v>
      </c>
      <c r="K112" s="48">
        <v>1314</v>
      </c>
      <c r="L112" s="48">
        <v>1174</v>
      </c>
      <c r="M112" s="48">
        <v>1051</v>
      </c>
      <c r="N112" s="48">
        <v>1143</v>
      </c>
      <c r="O112" s="48">
        <v>1181</v>
      </c>
      <c r="P112" s="48">
        <v>1206</v>
      </c>
      <c r="Q112" s="48">
        <v>1325</v>
      </c>
      <c r="R112" s="48">
        <v>1408</v>
      </c>
      <c r="S112" s="48">
        <v>1513</v>
      </c>
      <c r="T112" s="48">
        <v>1793</v>
      </c>
    </row>
    <row r="113" spans="1:20" ht="12.75">
      <c r="A113" s="46" t="s">
        <v>126</v>
      </c>
      <c r="B113" s="43"/>
      <c r="C113" s="48">
        <v>1010</v>
      </c>
      <c r="D113" s="48">
        <v>1189</v>
      </c>
      <c r="E113" s="48">
        <v>1281</v>
      </c>
      <c r="F113" s="48">
        <v>1292</v>
      </c>
      <c r="G113" s="48">
        <v>1345</v>
      </c>
      <c r="H113" s="48">
        <v>1311</v>
      </c>
      <c r="I113" s="48">
        <v>1360</v>
      </c>
      <c r="J113" s="48">
        <v>1471</v>
      </c>
      <c r="K113" s="48">
        <v>1558</v>
      </c>
      <c r="L113" s="48">
        <v>1707</v>
      </c>
      <c r="M113" s="48">
        <v>1884</v>
      </c>
      <c r="N113" s="48">
        <v>1993</v>
      </c>
      <c r="O113" s="48">
        <v>2134</v>
      </c>
      <c r="P113" s="48">
        <v>2339</v>
      </c>
      <c r="Q113" s="48">
        <v>2591</v>
      </c>
      <c r="R113" s="48">
        <v>2721</v>
      </c>
      <c r="S113" s="48">
        <v>2631</v>
      </c>
      <c r="T113" s="48">
        <v>2619</v>
      </c>
    </row>
    <row r="114" spans="1:20" ht="12.75">
      <c r="A114" s="46" t="s">
        <v>127</v>
      </c>
      <c r="B114" s="43"/>
      <c r="C114" s="48">
        <v>1097</v>
      </c>
      <c r="D114" s="48">
        <v>1032</v>
      </c>
      <c r="E114" s="48">
        <v>857</v>
      </c>
      <c r="F114" s="48">
        <v>791</v>
      </c>
      <c r="G114" s="48">
        <v>749</v>
      </c>
      <c r="H114" s="48">
        <v>714</v>
      </c>
      <c r="I114" s="48">
        <v>709</v>
      </c>
      <c r="J114" s="48">
        <v>704</v>
      </c>
      <c r="K114" s="48">
        <v>691</v>
      </c>
      <c r="L114" s="48">
        <v>680</v>
      </c>
      <c r="M114" s="48">
        <v>747</v>
      </c>
      <c r="N114" s="48">
        <v>874</v>
      </c>
      <c r="O114" s="48">
        <v>899</v>
      </c>
      <c r="P114" s="48">
        <v>959</v>
      </c>
      <c r="Q114" s="48">
        <v>1012</v>
      </c>
      <c r="R114" s="48">
        <v>1066</v>
      </c>
      <c r="S114" s="48">
        <v>1179</v>
      </c>
      <c r="T114" s="48">
        <v>1333</v>
      </c>
    </row>
    <row r="115" spans="1:20" ht="12.75">
      <c r="A115" s="46" t="s">
        <v>128</v>
      </c>
      <c r="B115" s="43"/>
      <c r="C115" s="48">
        <v>222</v>
      </c>
      <c r="D115" s="48">
        <v>250</v>
      </c>
      <c r="E115" s="48">
        <v>255</v>
      </c>
      <c r="F115" s="48">
        <v>278</v>
      </c>
      <c r="G115" s="48">
        <v>278</v>
      </c>
      <c r="H115" s="48">
        <v>305</v>
      </c>
      <c r="I115" s="48">
        <v>223</v>
      </c>
      <c r="J115" s="48">
        <v>400</v>
      </c>
      <c r="K115" s="48">
        <v>274</v>
      </c>
      <c r="L115" s="48">
        <v>255</v>
      </c>
      <c r="M115" s="48">
        <v>238</v>
      </c>
      <c r="N115" s="48">
        <v>199</v>
      </c>
      <c r="O115" s="48">
        <v>208</v>
      </c>
      <c r="P115" s="48">
        <v>272</v>
      </c>
      <c r="Q115" s="48">
        <v>270</v>
      </c>
      <c r="R115" s="48">
        <v>267</v>
      </c>
      <c r="S115" s="48">
        <v>252</v>
      </c>
      <c r="T115" s="48">
        <v>244</v>
      </c>
    </row>
    <row r="116" spans="1:20" ht="12.75">
      <c r="A116" s="46" t="s">
        <v>129</v>
      </c>
      <c r="B116" s="43"/>
      <c r="C116" s="48">
        <v>10385</v>
      </c>
      <c r="D116" s="48">
        <v>10575</v>
      </c>
      <c r="E116" s="48">
        <v>11235</v>
      </c>
      <c r="F116" s="48">
        <v>11602</v>
      </c>
      <c r="G116" s="48">
        <v>11842</v>
      </c>
      <c r="H116" s="48">
        <v>12436</v>
      </c>
      <c r="I116" s="48">
        <v>13152</v>
      </c>
      <c r="J116" s="48">
        <v>13526</v>
      </c>
      <c r="K116" s="48">
        <v>13644</v>
      </c>
      <c r="L116" s="48">
        <v>13803</v>
      </c>
      <c r="M116" s="48">
        <v>13858</v>
      </c>
      <c r="N116" s="48">
        <v>14275</v>
      </c>
      <c r="O116" s="48">
        <v>14621</v>
      </c>
      <c r="P116" s="48">
        <v>14717</v>
      </c>
      <c r="Q116" s="48">
        <v>15084</v>
      </c>
      <c r="R116" s="48">
        <v>15114</v>
      </c>
      <c r="S116" s="48">
        <v>15615</v>
      </c>
      <c r="T116" s="48">
        <v>15778</v>
      </c>
    </row>
    <row r="117" spans="1:20" ht="12.75">
      <c r="A117" s="46" t="s">
        <v>130</v>
      </c>
      <c r="B117" s="43"/>
      <c r="C117" s="48">
        <v>4137</v>
      </c>
      <c r="D117" s="48">
        <v>3872</v>
      </c>
      <c r="E117" s="48">
        <v>4029</v>
      </c>
      <c r="F117" s="48">
        <v>4220</v>
      </c>
      <c r="G117" s="48">
        <v>4222</v>
      </c>
      <c r="H117" s="48">
        <v>4214</v>
      </c>
      <c r="I117" s="48">
        <v>4533</v>
      </c>
      <c r="J117" s="48">
        <v>4603</v>
      </c>
      <c r="K117" s="48">
        <v>4750</v>
      </c>
      <c r="L117" s="48">
        <v>4880</v>
      </c>
      <c r="M117" s="48">
        <v>4492</v>
      </c>
      <c r="N117" s="48">
        <v>4604</v>
      </c>
      <c r="O117" s="48">
        <v>4621</v>
      </c>
      <c r="P117" s="48">
        <v>4691</v>
      </c>
      <c r="Q117" s="48">
        <v>4856</v>
      </c>
      <c r="R117" s="48">
        <v>4934</v>
      </c>
      <c r="S117" s="48">
        <v>5126</v>
      </c>
      <c r="T117" s="48">
        <v>5430</v>
      </c>
    </row>
    <row r="118" spans="1:20" ht="12.75">
      <c r="A118" s="46" t="s">
        <v>131</v>
      </c>
      <c r="B118" s="43"/>
      <c r="C118" s="48">
        <v>7362</v>
      </c>
      <c r="D118" s="48">
        <v>7557</v>
      </c>
      <c r="E118" s="48">
        <v>7739</v>
      </c>
      <c r="F118" s="48">
        <v>7601</v>
      </c>
      <c r="G118" s="48">
        <v>7987</v>
      </c>
      <c r="H118" s="48">
        <v>8275</v>
      </c>
      <c r="I118" s="48">
        <v>9281</v>
      </c>
      <c r="J118" s="48">
        <v>9662</v>
      </c>
      <c r="K118" s="48">
        <v>9532</v>
      </c>
      <c r="L118" s="48">
        <v>10559</v>
      </c>
      <c r="M118" s="48">
        <v>9204</v>
      </c>
      <c r="N118" s="48">
        <v>9190</v>
      </c>
      <c r="O118" s="48">
        <v>9002</v>
      </c>
      <c r="P118" s="48">
        <v>10214</v>
      </c>
      <c r="Q118" s="48">
        <v>11321</v>
      </c>
      <c r="R118" s="48">
        <v>12083</v>
      </c>
      <c r="S118" s="48">
        <v>13432</v>
      </c>
      <c r="T118" s="48">
        <v>14803</v>
      </c>
    </row>
    <row r="119" spans="1:20" ht="12.75">
      <c r="A119" s="46" t="s">
        <v>132</v>
      </c>
      <c r="B119" s="43"/>
      <c r="C119" s="48">
        <v>3740</v>
      </c>
      <c r="D119" s="48">
        <v>3999</v>
      </c>
      <c r="E119" s="48">
        <v>4329</v>
      </c>
      <c r="F119" s="48">
        <v>4489</v>
      </c>
      <c r="G119" s="48">
        <v>4700</v>
      </c>
      <c r="H119" s="48">
        <v>4869</v>
      </c>
      <c r="I119" s="48">
        <v>5129</v>
      </c>
      <c r="J119" s="48">
        <v>5285</v>
      </c>
      <c r="K119" s="48">
        <v>5725</v>
      </c>
      <c r="L119" s="48">
        <v>6065</v>
      </c>
      <c r="M119" s="48">
        <v>6542</v>
      </c>
      <c r="N119" s="48">
        <v>6574</v>
      </c>
      <c r="O119" s="48">
        <v>7156</v>
      </c>
      <c r="P119" s="48">
        <v>7115</v>
      </c>
      <c r="Q119" s="48">
        <v>7308</v>
      </c>
      <c r="R119" s="48">
        <v>7055</v>
      </c>
      <c r="S119" s="48">
        <v>7142</v>
      </c>
      <c r="T119" s="48">
        <v>7213</v>
      </c>
    </row>
    <row r="120" spans="1:20" ht="12.75">
      <c r="A120" s="46" t="s">
        <v>133</v>
      </c>
      <c r="B120" s="43"/>
      <c r="C120" s="48">
        <v>4407</v>
      </c>
      <c r="D120" s="48">
        <v>3774</v>
      </c>
      <c r="E120" s="48">
        <v>3913</v>
      </c>
      <c r="F120" s="48">
        <v>3187</v>
      </c>
      <c r="G120" s="48">
        <v>3245</v>
      </c>
      <c r="H120" s="48">
        <v>3058</v>
      </c>
      <c r="I120" s="48">
        <v>4051</v>
      </c>
      <c r="J120" s="48">
        <v>4147</v>
      </c>
      <c r="K120" s="48">
        <v>3887</v>
      </c>
      <c r="L120" s="48">
        <v>3136</v>
      </c>
      <c r="M120" s="48">
        <v>3384</v>
      </c>
      <c r="N120" s="48">
        <v>4074</v>
      </c>
      <c r="O120" s="48">
        <v>4341</v>
      </c>
      <c r="P120" s="48">
        <v>4345</v>
      </c>
      <c r="Q120" s="48">
        <v>5178</v>
      </c>
      <c r="R120" s="48">
        <v>4204</v>
      </c>
      <c r="S120" s="48">
        <v>4341</v>
      </c>
      <c r="T120" s="48">
        <v>4664</v>
      </c>
    </row>
    <row r="121" spans="1:20" ht="12.75">
      <c r="A121" s="46" t="s">
        <v>134</v>
      </c>
      <c r="B121" s="43"/>
      <c r="C121" s="48">
        <v>7276</v>
      </c>
      <c r="D121" s="48">
        <v>7182</v>
      </c>
      <c r="E121" s="48">
        <v>7470</v>
      </c>
      <c r="F121" s="48">
        <v>7318</v>
      </c>
      <c r="G121" s="48">
        <v>7577</v>
      </c>
      <c r="H121" s="48">
        <v>7680</v>
      </c>
      <c r="I121" s="48">
        <v>7633</v>
      </c>
      <c r="J121" s="48">
        <v>7711</v>
      </c>
      <c r="K121" s="48">
        <v>7800</v>
      </c>
      <c r="L121" s="48">
        <v>8018</v>
      </c>
      <c r="M121" s="48">
        <v>8147</v>
      </c>
      <c r="N121" s="48">
        <v>8605</v>
      </c>
      <c r="O121" s="48">
        <v>8024</v>
      </c>
      <c r="P121" s="48">
        <v>8195</v>
      </c>
      <c r="Q121" s="48">
        <v>8418</v>
      </c>
      <c r="R121" s="48">
        <v>8608</v>
      </c>
      <c r="S121" s="48">
        <v>8569</v>
      </c>
      <c r="T121" s="48">
        <v>8796</v>
      </c>
    </row>
    <row r="122" spans="1:20" ht="12.75">
      <c r="A122" s="46" t="s">
        <v>135</v>
      </c>
      <c r="B122" s="43"/>
      <c r="C122" s="48">
        <v>930</v>
      </c>
      <c r="D122" s="48">
        <v>858</v>
      </c>
      <c r="E122" s="48">
        <v>887</v>
      </c>
      <c r="F122" s="48">
        <v>1071</v>
      </c>
      <c r="G122" s="48">
        <v>1193</v>
      </c>
      <c r="H122" s="48">
        <v>1329</v>
      </c>
      <c r="I122" s="48">
        <v>1499</v>
      </c>
      <c r="J122" s="48">
        <v>1566</v>
      </c>
      <c r="K122" s="48">
        <v>1381</v>
      </c>
      <c r="L122" s="48">
        <v>1316</v>
      </c>
      <c r="M122" s="48">
        <v>1312</v>
      </c>
      <c r="N122" s="48">
        <v>1362</v>
      </c>
      <c r="O122" s="48">
        <v>1321</v>
      </c>
      <c r="P122" s="48">
        <v>1340</v>
      </c>
      <c r="Q122" s="48">
        <v>1384</v>
      </c>
      <c r="R122" s="48">
        <v>1475</v>
      </c>
      <c r="S122" s="48">
        <v>1554</v>
      </c>
      <c r="T122" s="48">
        <v>1754</v>
      </c>
    </row>
    <row r="123" spans="1:20" ht="12.75">
      <c r="A123" s="46" t="s">
        <v>136</v>
      </c>
      <c r="B123" s="43"/>
      <c r="C123" s="48">
        <v>1440</v>
      </c>
      <c r="D123" s="48">
        <v>1237</v>
      </c>
      <c r="E123" s="48">
        <v>1250</v>
      </c>
      <c r="F123" s="48">
        <v>1067</v>
      </c>
      <c r="G123" s="48">
        <v>1268</v>
      </c>
      <c r="H123" s="48">
        <v>1410</v>
      </c>
      <c r="I123" s="48">
        <v>1284</v>
      </c>
      <c r="J123" s="48">
        <v>1484</v>
      </c>
      <c r="K123" s="48">
        <v>1498</v>
      </c>
      <c r="L123" s="48">
        <v>1504</v>
      </c>
      <c r="M123" s="48">
        <v>1454</v>
      </c>
      <c r="N123" s="48">
        <v>1474</v>
      </c>
      <c r="O123" s="48">
        <v>1792</v>
      </c>
      <c r="P123" s="48">
        <v>1604</v>
      </c>
      <c r="Q123" s="48">
        <v>1586</v>
      </c>
      <c r="R123" s="48">
        <v>1789</v>
      </c>
      <c r="S123" s="48">
        <v>1824</v>
      </c>
      <c r="T123" s="48">
        <v>2021</v>
      </c>
    </row>
    <row r="124" spans="1:20" ht="12.75">
      <c r="A124" s="46" t="s">
        <v>137</v>
      </c>
      <c r="B124" s="43"/>
      <c r="C124" s="48">
        <v>9389</v>
      </c>
      <c r="D124" s="48">
        <v>9025</v>
      </c>
      <c r="E124" s="48">
        <v>9245</v>
      </c>
      <c r="F124" s="48">
        <v>10998</v>
      </c>
      <c r="G124" s="48">
        <v>10647</v>
      </c>
      <c r="H124" s="48">
        <v>11932</v>
      </c>
      <c r="I124" s="48">
        <v>12608</v>
      </c>
      <c r="J124" s="48">
        <v>11913</v>
      </c>
      <c r="K124" s="48">
        <v>11156</v>
      </c>
      <c r="L124" s="48">
        <v>11668</v>
      </c>
      <c r="M124" s="48">
        <v>12241</v>
      </c>
      <c r="N124" s="48">
        <v>11722</v>
      </c>
      <c r="O124" s="48">
        <v>12595</v>
      </c>
      <c r="P124" s="48">
        <v>12636</v>
      </c>
      <c r="Q124" s="48">
        <v>12860</v>
      </c>
      <c r="R124" s="48">
        <v>13398</v>
      </c>
      <c r="S124" s="48">
        <v>14883</v>
      </c>
      <c r="T124" s="48">
        <v>16947</v>
      </c>
    </row>
    <row r="125" spans="1:20" ht="12.75">
      <c r="A125" s="46" t="s">
        <v>138</v>
      </c>
      <c r="B125" s="43"/>
      <c r="C125" s="48">
        <v>45541</v>
      </c>
      <c r="D125" s="48">
        <v>44927</v>
      </c>
      <c r="E125" s="48">
        <v>45883</v>
      </c>
      <c r="F125" s="48">
        <v>46847</v>
      </c>
      <c r="G125" s="48">
        <v>47027</v>
      </c>
      <c r="H125" s="48">
        <v>47032</v>
      </c>
      <c r="I125" s="48">
        <v>48903</v>
      </c>
      <c r="J125" s="48">
        <v>49625</v>
      </c>
      <c r="K125" s="48">
        <v>50210</v>
      </c>
      <c r="L125" s="48">
        <v>52097</v>
      </c>
      <c r="M125" s="48">
        <v>52307</v>
      </c>
      <c r="N125" s="48">
        <v>51758</v>
      </c>
      <c r="O125" s="48">
        <v>52042</v>
      </c>
      <c r="P125" s="48">
        <v>52665</v>
      </c>
      <c r="Q125" s="48">
        <v>53912</v>
      </c>
      <c r="R125" s="48">
        <v>55206</v>
      </c>
      <c r="S125" s="48">
        <v>55947</v>
      </c>
      <c r="T125" s="48">
        <v>56210</v>
      </c>
    </row>
    <row r="126" spans="1:20" ht="12.75">
      <c r="A126" s="55" t="s">
        <v>37</v>
      </c>
      <c r="B126" s="3"/>
      <c r="C126" s="25">
        <f aca="true" t="shared" si="4" ref="C126:T126">SUM(C95:C125)</f>
        <v>300705</v>
      </c>
      <c r="D126" s="25">
        <f t="shared" si="4"/>
        <v>301505</v>
      </c>
      <c r="E126" s="25">
        <f t="shared" si="4"/>
        <v>310596</v>
      </c>
      <c r="F126" s="25">
        <f t="shared" si="4"/>
        <v>317215</v>
      </c>
      <c r="G126" s="25">
        <f t="shared" si="4"/>
        <v>318662</v>
      </c>
      <c r="H126" s="25">
        <f t="shared" si="4"/>
        <v>323928</v>
      </c>
      <c r="I126" s="25">
        <f t="shared" si="4"/>
        <v>335864</v>
      </c>
      <c r="J126" s="25">
        <f t="shared" si="4"/>
        <v>341813</v>
      </c>
      <c r="K126" s="25">
        <f t="shared" si="4"/>
        <v>353157</v>
      </c>
      <c r="L126" s="25">
        <f t="shared" si="4"/>
        <v>362026</v>
      </c>
      <c r="M126" s="25">
        <f t="shared" si="4"/>
        <v>364483</v>
      </c>
      <c r="N126" s="25">
        <f t="shared" si="4"/>
        <v>367669</v>
      </c>
      <c r="O126" s="25">
        <f t="shared" si="4"/>
        <v>371275</v>
      </c>
      <c r="P126" s="25">
        <f t="shared" si="4"/>
        <v>376773</v>
      </c>
      <c r="Q126" s="25">
        <f t="shared" si="4"/>
        <v>385617</v>
      </c>
      <c r="R126" s="25">
        <f t="shared" si="4"/>
        <v>388929</v>
      </c>
      <c r="S126" s="25">
        <f t="shared" si="4"/>
        <v>398740</v>
      </c>
      <c r="T126" s="25">
        <f t="shared" si="4"/>
        <v>407384</v>
      </c>
    </row>
    <row r="127" spans="1:20" ht="12.75">
      <c r="A127" s="58" t="s">
        <v>38</v>
      </c>
      <c r="B127" s="3"/>
      <c r="C127" s="25">
        <f aca="true" t="shared" si="5" ref="C127:T127">SUM(C95:C125)-C98-C110-C117-C124</f>
        <v>280736</v>
      </c>
      <c r="D127" s="25">
        <f t="shared" si="5"/>
        <v>282071</v>
      </c>
      <c r="E127" s="25">
        <f t="shared" si="5"/>
        <v>290589</v>
      </c>
      <c r="F127" s="25">
        <f t="shared" si="5"/>
        <v>295567</v>
      </c>
      <c r="G127" s="25">
        <f t="shared" si="5"/>
        <v>297166</v>
      </c>
      <c r="H127" s="25">
        <f t="shared" si="5"/>
        <v>301204</v>
      </c>
      <c r="I127" s="25">
        <f t="shared" si="5"/>
        <v>312039</v>
      </c>
      <c r="J127" s="25">
        <f t="shared" si="5"/>
        <v>318420</v>
      </c>
      <c r="K127" s="25">
        <f t="shared" si="5"/>
        <v>330233</v>
      </c>
      <c r="L127" s="25">
        <f t="shared" si="5"/>
        <v>338382</v>
      </c>
      <c r="M127" s="25">
        <f t="shared" si="5"/>
        <v>340168</v>
      </c>
      <c r="N127" s="25">
        <f t="shared" si="5"/>
        <v>343923</v>
      </c>
      <c r="O127" s="25">
        <f t="shared" si="5"/>
        <v>346823</v>
      </c>
      <c r="P127" s="25">
        <f t="shared" si="5"/>
        <v>352271</v>
      </c>
      <c r="Q127" s="25">
        <f t="shared" si="5"/>
        <v>360728</v>
      </c>
      <c r="R127" s="25">
        <f t="shared" si="5"/>
        <v>363230</v>
      </c>
      <c r="S127" s="25">
        <f t="shared" si="5"/>
        <v>371147</v>
      </c>
      <c r="T127" s="25">
        <f t="shared" si="5"/>
        <v>377247</v>
      </c>
    </row>
    <row r="128" spans="1:20" ht="13.5" thickBot="1">
      <c r="A128" s="3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4.25" thickBot="1" thickTop="1">
      <c r="A129" s="37"/>
      <c r="B129" s="62" t="s">
        <v>15</v>
      </c>
      <c r="C129" s="63" t="s">
        <v>83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3.5" thickTop="1">
      <c r="A130" s="27"/>
      <c r="B130" s="35" t="s">
        <v>16</v>
      </c>
      <c r="C130" s="36" t="s">
        <v>80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</row>
    <row r="131" spans="1:20" ht="12.75">
      <c r="A131" s="27"/>
      <c r="B131" s="35" t="s">
        <v>17</v>
      </c>
      <c r="C131" s="36" t="s">
        <v>81</v>
      </c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</row>
    <row r="132" spans="1:20" ht="12.75">
      <c r="A132" s="122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7"/>
    </row>
    <row r="133" spans="1:20" ht="12.75">
      <c r="A133" s="40" t="s">
        <v>18</v>
      </c>
      <c r="B133" s="41" t="s">
        <v>19</v>
      </c>
      <c r="C133" s="38" t="s">
        <v>20</v>
      </c>
      <c r="D133" s="38" t="s">
        <v>21</v>
      </c>
      <c r="E133" s="38" t="s">
        <v>22</v>
      </c>
      <c r="F133" s="38" t="s">
        <v>23</v>
      </c>
      <c r="G133" s="38" t="s">
        <v>24</v>
      </c>
      <c r="H133" s="38" t="s">
        <v>25</v>
      </c>
      <c r="I133" s="38" t="s">
        <v>26</v>
      </c>
      <c r="J133" s="38" t="s">
        <v>27</v>
      </c>
      <c r="K133" s="38" t="s">
        <v>28</v>
      </c>
      <c r="L133" s="38" t="s">
        <v>29</v>
      </c>
      <c r="M133" s="38" t="s">
        <v>30</v>
      </c>
      <c r="N133" s="38" t="s">
        <v>31</v>
      </c>
      <c r="O133" s="38" t="s">
        <v>32</v>
      </c>
      <c r="P133" s="38" t="s">
        <v>33</v>
      </c>
      <c r="Q133" s="38" t="s">
        <v>34</v>
      </c>
      <c r="R133" s="38" t="s">
        <v>35</v>
      </c>
      <c r="S133" s="38" t="s">
        <v>90</v>
      </c>
      <c r="T133" s="38" t="s">
        <v>95</v>
      </c>
    </row>
    <row r="134" spans="1:20" ht="12.75">
      <c r="A134" s="44" t="s">
        <v>36</v>
      </c>
      <c r="B134" s="45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1:20" ht="12.75">
      <c r="A135" s="46" t="s">
        <v>107</v>
      </c>
      <c r="B135" s="43"/>
      <c r="C135" s="48">
        <v>5804</v>
      </c>
      <c r="D135" s="48">
        <v>6448</v>
      </c>
      <c r="E135" s="48">
        <v>6042</v>
      </c>
      <c r="F135" s="48">
        <v>6194</v>
      </c>
      <c r="G135" s="48">
        <v>5841</v>
      </c>
      <c r="H135" s="48">
        <v>6248</v>
      </c>
      <c r="I135" s="48">
        <v>6886</v>
      </c>
      <c r="J135" s="48">
        <v>6228</v>
      </c>
      <c r="K135" s="48">
        <v>6360</v>
      </c>
      <c r="L135" s="48">
        <v>6646</v>
      </c>
      <c r="M135" s="48">
        <v>6318</v>
      </c>
      <c r="N135" s="48">
        <v>6787</v>
      </c>
      <c r="O135" s="48">
        <v>6765</v>
      </c>
      <c r="P135" s="48">
        <v>7368</v>
      </c>
      <c r="Q135" s="48">
        <v>7064</v>
      </c>
      <c r="R135" s="48">
        <v>7038</v>
      </c>
      <c r="S135" s="48">
        <v>6768</v>
      </c>
      <c r="T135" s="48">
        <v>6122</v>
      </c>
    </row>
    <row r="136" spans="1:20" ht="12.75">
      <c r="A136" s="46" t="s">
        <v>108</v>
      </c>
      <c r="B136" s="43"/>
      <c r="C136" s="48">
        <v>8360</v>
      </c>
      <c r="D136" s="48">
        <v>9216</v>
      </c>
      <c r="E136" s="48">
        <v>9201</v>
      </c>
      <c r="F136" s="48">
        <v>9136</v>
      </c>
      <c r="G136" s="48">
        <v>8970</v>
      </c>
      <c r="H136" s="48">
        <v>9320</v>
      </c>
      <c r="I136" s="48">
        <v>10625</v>
      </c>
      <c r="J136" s="48">
        <v>9889</v>
      </c>
      <c r="K136" s="48">
        <v>9909</v>
      </c>
      <c r="L136" s="48">
        <v>9506</v>
      </c>
      <c r="M136" s="48">
        <v>9491</v>
      </c>
      <c r="N136" s="48">
        <v>9869</v>
      </c>
      <c r="O136" s="48">
        <v>9293</v>
      </c>
      <c r="P136" s="48">
        <v>9889</v>
      </c>
      <c r="Q136" s="48">
        <v>10037</v>
      </c>
      <c r="R136" s="48">
        <v>9938</v>
      </c>
      <c r="S136" s="48">
        <v>8932</v>
      </c>
      <c r="T136" s="48">
        <v>8122</v>
      </c>
    </row>
    <row r="137" spans="1:20" ht="12.75">
      <c r="A137" s="46" t="s">
        <v>109</v>
      </c>
      <c r="B137" s="43"/>
      <c r="C137" s="48">
        <v>2228</v>
      </c>
      <c r="D137" s="48">
        <v>2471</v>
      </c>
      <c r="E137" s="48">
        <v>2372</v>
      </c>
      <c r="F137" s="48">
        <v>2485</v>
      </c>
      <c r="G137" s="48">
        <v>2211</v>
      </c>
      <c r="H137" s="48">
        <v>2257</v>
      </c>
      <c r="I137" s="48">
        <v>2539</v>
      </c>
      <c r="J137" s="48">
        <v>2181</v>
      </c>
      <c r="K137" s="48">
        <v>2405</v>
      </c>
      <c r="L137" s="48">
        <v>2203</v>
      </c>
      <c r="M137" s="48">
        <v>2165</v>
      </c>
      <c r="N137" s="48">
        <v>2016</v>
      </c>
      <c r="O137" s="48">
        <v>2170</v>
      </c>
      <c r="P137" s="48">
        <v>2271</v>
      </c>
      <c r="Q137" s="48">
        <v>2104</v>
      </c>
      <c r="R137" s="48">
        <v>2145</v>
      </c>
      <c r="S137" s="48">
        <v>2180</v>
      </c>
      <c r="T137" s="48">
        <v>2072</v>
      </c>
    </row>
    <row r="138" spans="1:20" ht="12.75">
      <c r="A138" s="46" t="s">
        <v>110</v>
      </c>
      <c r="B138" s="43"/>
      <c r="C138" s="48">
        <v>5216</v>
      </c>
      <c r="D138" s="48">
        <v>5521</v>
      </c>
      <c r="E138" s="48">
        <v>5567</v>
      </c>
      <c r="F138" s="48">
        <v>5691</v>
      </c>
      <c r="G138" s="48">
        <v>5500</v>
      </c>
      <c r="H138" s="48">
        <v>5885</v>
      </c>
      <c r="I138" s="48">
        <v>5966</v>
      </c>
      <c r="J138" s="48">
        <v>5556</v>
      </c>
      <c r="K138" s="48">
        <v>5865</v>
      </c>
      <c r="L138" s="48">
        <v>5807</v>
      </c>
      <c r="M138" s="48">
        <v>5549</v>
      </c>
      <c r="N138" s="48">
        <v>5800</v>
      </c>
      <c r="O138" s="48">
        <v>5678</v>
      </c>
      <c r="P138" s="48">
        <v>5966</v>
      </c>
      <c r="Q138" s="48">
        <v>6029</v>
      </c>
      <c r="R138" s="48">
        <v>6217</v>
      </c>
      <c r="S138" s="48">
        <v>6093</v>
      </c>
      <c r="T138" s="48">
        <v>5616</v>
      </c>
    </row>
    <row r="139" spans="1:20" ht="12.75">
      <c r="A139" s="46" t="s">
        <v>111</v>
      </c>
      <c r="B139" s="43"/>
      <c r="C139" s="48">
        <v>108</v>
      </c>
      <c r="D139" s="48">
        <v>109</v>
      </c>
      <c r="E139" s="48">
        <v>131</v>
      </c>
      <c r="F139" s="48">
        <v>131</v>
      </c>
      <c r="G139" s="48">
        <v>140</v>
      </c>
      <c r="H139" s="48">
        <v>179</v>
      </c>
      <c r="I139" s="48">
        <v>185</v>
      </c>
      <c r="J139" s="48">
        <v>189</v>
      </c>
      <c r="K139" s="48">
        <v>196</v>
      </c>
      <c r="L139" s="48">
        <v>198</v>
      </c>
      <c r="M139" s="48">
        <v>215</v>
      </c>
      <c r="N139" s="48">
        <v>213</v>
      </c>
      <c r="O139" s="48">
        <v>229</v>
      </c>
      <c r="P139" s="48">
        <v>248</v>
      </c>
      <c r="Q139" s="48">
        <v>243</v>
      </c>
      <c r="R139" s="48">
        <v>319</v>
      </c>
      <c r="S139" s="48">
        <v>346</v>
      </c>
      <c r="T139" s="48">
        <v>300</v>
      </c>
    </row>
    <row r="140" spans="1:20" ht="12.75">
      <c r="A140" s="46" t="s">
        <v>112</v>
      </c>
      <c r="B140" s="43"/>
      <c r="C140" s="48">
        <v>7849</v>
      </c>
      <c r="D140" s="48">
        <v>7343</v>
      </c>
      <c r="E140" s="48">
        <v>5744</v>
      </c>
      <c r="F140" s="48">
        <v>5230</v>
      </c>
      <c r="G140" s="48">
        <v>5202</v>
      </c>
      <c r="H140" s="48">
        <v>5440</v>
      </c>
      <c r="I140" s="48">
        <v>6290</v>
      </c>
      <c r="J140" s="48">
        <v>6074</v>
      </c>
      <c r="K140" s="48">
        <v>5674</v>
      </c>
      <c r="L140" s="48">
        <v>5412</v>
      </c>
      <c r="M140" s="48">
        <v>5302</v>
      </c>
      <c r="N140" s="48">
        <v>5772</v>
      </c>
      <c r="O140" s="48">
        <v>5333</v>
      </c>
      <c r="P140" s="48">
        <v>6351</v>
      </c>
      <c r="Q140" s="48">
        <v>6249</v>
      </c>
      <c r="R140" s="48">
        <v>6191</v>
      </c>
      <c r="S140" s="48">
        <v>6511</v>
      </c>
      <c r="T140" s="48">
        <v>5914</v>
      </c>
    </row>
    <row r="141" spans="1:20" ht="12.75">
      <c r="A141" s="46" t="s">
        <v>113</v>
      </c>
      <c r="B141" s="43"/>
      <c r="C141" s="48">
        <v>58417</v>
      </c>
      <c r="D141" s="48">
        <v>62140</v>
      </c>
      <c r="E141" s="48">
        <v>59165</v>
      </c>
      <c r="F141" s="48">
        <v>63217</v>
      </c>
      <c r="G141" s="48">
        <v>60843</v>
      </c>
      <c r="H141" s="48">
        <v>63147</v>
      </c>
      <c r="I141" s="48">
        <v>68665</v>
      </c>
      <c r="J141" s="48">
        <v>67496</v>
      </c>
      <c r="K141" s="48">
        <v>66297</v>
      </c>
      <c r="L141" s="48">
        <v>61977</v>
      </c>
      <c r="M141" s="48">
        <v>62142</v>
      </c>
      <c r="N141" s="48">
        <v>66709</v>
      </c>
      <c r="O141" s="48">
        <v>64308</v>
      </c>
      <c r="P141" s="48">
        <v>67316</v>
      </c>
      <c r="Q141" s="48">
        <v>66403</v>
      </c>
      <c r="R141" s="48">
        <v>66828</v>
      </c>
      <c r="S141" s="48">
        <v>67909</v>
      </c>
      <c r="T141" s="48">
        <v>60323</v>
      </c>
    </row>
    <row r="142" spans="1:20" ht="12.75">
      <c r="A142" s="46" t="s">
        <v>114</v>
      </c>
      <c r="B142" s="43"/>
      <c r="C142" s="48">
        <v>3889</v>
      </c>
      <c r="D142" s="48">
        <v>4211</v>
      </c>
      <c r="E142" s="48">
        <v>4053</v>
      </c>
      <c r="F142" s="48">
        <v>4412</v>
      </c>
      <c r="G142" s="48">
        <v>4258</v>
      </c>
      <c r="H142" s="48">
        <v>4373</v>
      </c>
      <c r="I142" s="48">
        <v>4672</v>
      </c>
      <c r="J142" s="48">
        <v>4390</v>
      </c>
      <c r="K142" s="48">
        <v>4396</v>
      </c>
      <c r="L142" s="48">
        <v>4284</v>
      </c>
      <c r="M142" s="48">
        <v>4130</v>
      </c>
      <c r="N142" s="48">
        <v>4402</v>
      </c>
      <c r="O142" s="48">
        <v>4300</v>
      </c>
      <c r="P142" s="48">
        <v>4397</v>
      </c>
      <c r="Q142" s="48">
        <v>4397</v>
      </c>
      <c r="R142" s="48">
        <v>4443</v>
      </c>
      <c r="S142" s="48">
        <v>4439</v>
      </c>
      <c r="T142" s="48">
        <v>4461</v>
      </c>
    </row>
    <row r="143" spans="1:20" ht="12.75">
      <c r="A143" s="46" t="s">
        <v>115</v>
      </c>
      <c r="B143" s="43"/>
      <c r="C143" s="48">
        <v>1277</v>
      </c>
      <c r="D143" s="48">
        <v>1154</v>
      </c>
      <c r="E143" s="48">
        <v>749</v>
      </c>
      <c r="F143" s="48">
        <v>742</v>
      </c>
      <c r="G143" s="48">
        <v>876</v>
      </c>
      <c r="H143" s="48">
        <v>966</v>
      </c>
      <c r="I143" s="48">
        <v>1195</v>
      </c>
      <c r="J143" s="48">
        <v>1203</v>
      </c>
      <c r="K143" s="48">
        <v>1043</v>
      </c>
      <c r="L143" s="48">
        <v>958</v>
      </c>
      <c r="M143" s="48">
        <v>928</v>
      </c>
      <c r="N143" s="48">
        <v>939</v>
      </c>
      <c r="O143" s="48">
        <v>918</v>
      </c>
      <c r="P143" s="48">
        <v>926</v>
      </c>
      <c r="Q143" s="48">
        <v>923</v>
      </c>
      <c r="R143" s="48">
        <v>889</v>
      </c>
      <c r="S143" s="48">
        <v>881</v>
      </c>
      <c r="T143" s="48">
        <v>962</v>
      </c>
    </row>
    <row r="144" spans="1:20" ht="12.75">
      <c r="A144" s="46" t="s">
        <v>116</v>
      </c>
      <c r="B144" s="43"/>
      <c r="C144" s="48">
        <v>9275</v>
      </c>
      <c r="D144" s="48">
        <v>10170</v>
      </c>
      <c r="E144" s="48">
        <v>9852</v>
      </c>
      <c r="F144" s="48">
        <v>9807</v>
      </c>
      <c r="G144" s="48">
        <v>10265</v>
      </c>
      <c r="H144" s="48">
        <v>9998</v>
      </c>
      <c r="I144" s="48">
        <v>10563</v>
      </c>
      <c r="J144" s="48">
        <v>10741</v>
      </c>
      <c r="K144" s="48">
        <v>11035</v>
      </c>
      <c r="L144" s="48">
        <v>11787</v>
      </c>
      <c r="M144" s="48">
        <v>11886</v>
      </c>
      <c r="N144" s="48">
        <v>12479</v>
      </c>
      <c r="O144" s="48">
        <v>12815</v>
      </c>
      <c r="P144" s="48">
        <v>13784</v>
      </c>
      <c r="Q144" s="48">
        <v>14382</v>
      </c>
      <c r="R144" s="48">
        <v>15168</v>
      </c>
      <c r="S144" s="48">
        <v>15804</v>
      </c>
      <c r="T144" s="48">
        <v>15935</v>
      </c>
    </row>
    <row r="145" spans="1:20" ht="12.75">
      <c r="A145" s="46" t="s">
        <v>117</v>
      </c>
      <c r="B145" s="43"/>
      <c r="C145" s="48">
        <v>5333</v>
      </c>
      <c r="D145" s="48">
        <v>5558</v>
      </c>
      <c r="E145" s="48">
        <v>5591</v>
      </c>
      <c r="F145" s="48">
        <v>5403</v>
      </c>
      <c r="G145" s="48">
        <v>5619</v>
      </c>
      <c r="H145" s="48">
        <v>5430</v>
      </c>
      <c r="I145" s="48">
        <v>4817</v>
      </c>
      <c r="J145" s="48">
        <v>5219</v>
      </c>
      <c r="K145" s="48">
        <v>5389</v>
      </c>
      <c r="L145" s="48">
        <v>5163</v>
      </c>
      <c r="M145" s="48">
        <v>4538</v>
      </c>
      <c r="N145" s="48">
        <v>4825</v>
      </c>
      <c r="O145" s="48">
        <v>4929</v>
      </c>
      <c r="P145" s="48">
        <v>4989</v>
      </c>
      <c r="Q145" s="48">
        <v>4823</v>
      </c>
      <c r="R145" s="48">
        <v>4846</v>
      </c>
      <c r="S145" s="48">
        <v>4944</v>
      </c>
      <c r="T145" s="48">
        <v>5007</v>
      </c>
    </row>
    <row r="146" spans="1:20" ht="12.75">
      <c r="A146" s="46" t="s">
        <v>118</v>
      </c>
      <c r="B146" s="43"/>
      <c r="C146" s="48">
        <v>36488</v>
      </c>
      <c r="D146" s="48">
        <v>41614</v>
      </c>
      <c r="E146" s="48">
        <v>40918</v>
      </c>
      <c r="F146" s="48">
        <v>39999</v>
      </c>
      <c r="G146" s="48">
        <v>37642</v>
      </c>
      <c r="H146" s="48">
        <v>36880</v>
      </c>
      <c r="I146" s="48">
        <v>40689</v>
      </c>
      <c r="J146" s="48">
        <v>38578</v>
      </c>
      <c r="K146" s="48">
        <v>39761</v>
      </c>
      <c r="L146" s="48">
        <v>40631</v>
      </c>
      <c r="M146" s="48">
        <v>42409</v>
      </c>
      <c r="N146" s="48">
        <v>43889</v>
      </c>
      <c r="O146" s="48">
        <v>42594</v>
      </c>
      <c r="P146" s="48">
        <v>44162</v>
      </c>
      <c r="Q146" s="48">
        <v>46120</v>
      </c>
      <c r="R146" s="48">
        <v>45164</v>
      </c>
      <c r="S146" s="48">
        <v>44640</v>
      </c>
      <c r="T146" s="48">
        <v>41475</v>
      </c>
    </row>
    <row r="147" spans="1:20" ht="12.75">
      <c r="A147" s="46" t="s">
        <v>119</v>
      </c>
      <c r="B147" s="43"/>
      <c r="C147" s="48">
        <v>3057</v>
      </c>
      <c r="D147" s="48">
        <v>3135</v>
      </c>
      <c r="E147" s="48">
        <v>3165</v>
      </c>
      <c r="F147" s="48">
        <v>3158</v>
      </c>
      <c r="G147" s="48">
        <v>3206</v>
      </c>
      <c r="H147" s="48">
        <v>3332</v>
      </c>
      <c r="I147" s="48">
        <v>3947</v>
      </c>
      <c r="J147" s="48">
        <v>4056</v>
      </c>
      <c r="K147" s="48">
        <v>4195</v>
      </c>
      <c r="L147" s="48">
        <v>4234</v>
      </c>
      <c r="M147" s="48">
        <v>4486</v>
      </c>
      <c r="N147" s="48">
        <v>4701</v>
      </c>
      <c r="O147" s="48">
        <v>4914</v>
      </c>
      <c r="P147" s="48">
        <v>5485</v>
      </c>
      <c r="Q147" s="48">
        <v>5381</v>
      </c>
      <c r="R147" s="48">
        <v>5489</v>
      </c>
      <c r="S147" s="48">
        <v>5490</v>
      </c>
      <c r="T147" s="48">
        <v>5329</v>
      </c>
    </row>
    <row r="148" spans="1:20" ht="12.75">
      <c r="A148" s="46" t="s">
        <v>120</v>
      </c>
      <c r="B148" s="43"/>
      <c r="C148" s="48">
        <v>6376</v>
      </c>
      <c r="D148" s="48">
        <v>6673</v>
      </c>
      <c r="E148" s="48">
        <v>6081</v>
      </c>
      <c r="F148" s="48">
        <v>5951</v>
      </c>
      <c r="G148" s="48">
        <v>5770</v>
      </c>
      <c r="H148" s="48">
        <v>5832</v>
      </c>
      <c r="I148" s="48">
        <v>5856</v>
      </c>
      <c r="J148" s="48">
        <v>5492</v>
      </c>
      <c r="K148" s="48">
        <v>5281</v>
      </c>
      <c r="L148" s="48">
        <v>5425</v>
      </c>
      <c r="M148" s="48">
        <v>5276</v>
      </c>
      <c r="N148" s="48">
        <v>5613</v>
      </c>
      <c r="O148" s="48">
        <v>6019</v>
      </c>
      <c r="P148" s="48">
        <v>6637</v>
      </c>
      <c r="Q148" s="48">
        <v>6063</v>
      </c>
      <c r="R148" s="48">
        <v>6418</v>
      </c>
      <c r="S148" s="48">
        <v>6253</v>
      </c>
      <c r="T148" s="48">
        <v>5551</v>
      </c>
    </row>
    <row r="149" spans="1:20" ht="12.75">
      <c r="A149" s="46" t="s">
        <v>121</v>
      </c>
      <c r="B149" s="43"/>
      <c r="C149" s="48">
        <v>2406</v>
      </c>
      <c r="D149" s="48">
        <v>2365</v>
      </c>
      <c r="E149" s="48">
        <v>2126</v>
      </c>
      <c r="F149" s="48">
        <v>2145</v>
      </c>
      <c r="G149" s="48">
        <v>2163</v>
      </c>
      <c r="H149" s="48">
        <v>2200</v>
      </c>
      <c r="I149" s="48">
        <v>2282</v>
      </c>
      <c r="J149" s="48">
        <v>2213</v>
      </c>
      <c r="K149" s="48">
        <v>2395</v>
      </c>
      <c r="L149" s="48">
        <v>2422</v>
      </c>
      <c r="M149" s="48">
        <v>2488</v>
      </c>
      <c r="N149" s="48">
        <v>2617</v>
      </c>
      <c r="O149" s="48">
        <v>2609</v>
      </c>
      <c r="P149" s="48">
        <v>2725</v>
      </c>
      <c r="Q149" s="48">
        <v>2828</v>
      </c>
      <c r="R149" s="48">
        <v>2901</v>
      </c>
      <c r="S149" s="48">
        <v>3059</v>
      </c>
      <c r="T149" s="48">
        <v>2911</v>
      </c>
    </row>
    <row r="150" spans="1:20" ht="12.75">
      <c r="A150" s="46" t="s">
        <v>122</v>
      </c>
      <c r="B150" s="43"/>
      <c r="C150" s="48">
        <v>578</v>
      </c>
      <c r="D150" s="48">
        <v>554</v>
      </c>
      <c r="E150" s="48">
        <v>577</v>
      </c>
      <c r="F150" s="48">
        <v>602</v>
      </c>
      <c r="G150" s="48">
        <v>553</v>
      </c>
      <c r="H150" s="48">
        <v>570</v>
      </c>
      <c r="I150" s="48">
        <v>538</v>
      </c>
      <c r="J150" s="48">
        <v>552</v>
      </c>
      <c r="K150" s="48">
        <v>533</v>
      </c>
      <c r="L150" s="48">
        <v>586</v>
      </c>
      <c r="M150" s="48">
        <v>603</v>
      </c>
      <c r="N150" s="48">
        <v>624</v>
      </c>
      <c r="O150" s="48">
        <v>660</v>
      </c>
      <c r="P150" s="48">
        <v>658</v>
      </c>
      <c r="Q150" s="48">
        <v>622</v>
      </c>
      <c r="R150" s="48">
        <v>613</v>
      </c>
      <c r="S150" s="48">
        <v>622</v>
      </c>
      <c r="T150" s="52">
        <f>S150</f>
        <v>622</v>
      </c>
    </row>
    <row r="151" spans="1:20" ht="12.75">
      <c r="A151" s="46" t="s">
        <v>124</v>
      </c>
      <c r="B151" s="43"/>
      <c r="C151" s="48">
        <v>26334</v>
      </c>
      <c r="D151" s="48">
        <v>28537</v>
      </c>
      <c r="E151" s="48">
        <v>27267</v>
      </c>
      <c r="F151" s="48">
        <v>27153</v>
      </c>
      <c r="G151" s="48">
        <v>24611</v>
      </c>
      <c r="H151" s="48">
        <v>26707</v>
      </c>
      <c r="I151" s="48">
        <v>27296</v>
      </c>
      <c r="J151" s="48">
        <v>26582</v>
      </c>
      <c r="K151" s="48">
        <v>27887</v>
      </c>
      <c r="L151" s="48">
        <v>29521</v>
      </c>
      <c r="M151" s="48">
        <v>28361</v>
      </c>
      <c r="N151" s="48">
        <v>29632</v>
      </c>
      <c r="O151" s="48">
        <v>28497</v>
      </c>
      <c r="P151" s="48">
        <v>29877</v>
      </c>
      <c r="Q151" s="48">
        <v>30935</v>
      </c>
      <c r="R151" s="48">
        <v>31881</v>
      </c>
      <c r="S151" s="48">
        <v>29919</v>
      </c>
      <c r="T151" s="48">
        <v>27914</v>
      </c>
    </row>
    <row r="152" spans="1:20" ht="12.75">
      <c r="A152" s="46" t="s">
        <v>125</v>
      </c>
      <c r="B152" s="43"/>
      <c r="C152" s="48">
        <v>1843</v>
      </c>
      <c r="D152" s="48">
        <v>2008</v>
      </c>
      <c r="E152" s="48">
        <v>1630</v>
      </c>
      <c r="F152" s="48">
        <v>1714</v>
      </c>
      <c r="G152" s="48">
        <v>1750</v>
      </c>
      <c r="H152" s="48">
        <v>1641</v>
      </c>
      <c r="I152" s="48">
        <v>1551</v>
      </c>
      <c r="J152" s="48">
        <v>1499</v>
      </c>
      <c r="K152" s="48">
        <v>1451</v>
      </c>
      <c r="L152" s="48">
        <v>1402</v>
      </c>
      <c r="M152" s="48">
        <v>1342</v>
      </c>
      <c r="N152" s="48">
        <v>1371</v>
      </c>
      <c r="O152" s="48">
        <v>1376</v>
      </c>
      <c r="P152" s="48">
        <v>1380</v>
      </c>
      <c r="Q152" s="48">
        <v>1370</v>
      </c>
      <c r="R152" s="48">
        <v>1384</v>
      </c>
      <c r="S152" s="48">
        <v>1429</v>
      </c>
      <c r="T152" s="48">
        <v>1349</v>
      </c>
    </row>
    <row r="153" spans="1:20" ht="12.75">
      <c r="A153" s="46" t="s">
        <v>126</v>
      </c>
      <c r="B153" s="43"/>
      <c r="C153" s="48">
        <v>521</v>
      </c>
      <c r="D153" s="48">
        <v>613</v>
      </c>
      <c r="E153" s="48">
        <v>575</v>
      </c>
      <c r="F153" s="48">
        <v>574</v>
      </c>
      <c r="G153" s="48">
        <v>557</v>
      </c>
      <c r="H153" s="48">
        <v>565</v>
      </c>
      <c r="I153" s="48">
        <v>628</v>
      </c>
      <c r="J153" s="48">
        <v>612</v>
      </c>
      <c r="K153" s="48">
        <v>639</v>
      </c>
      <c r="L153" s="48">
        <v>610</v>
      </c>
      <c r="M153" s="48">
        <v>598</v>
      </c>
      <c r="N153" s="48">
        <v>664</v>
      </c>
      <c r="O153" s="48">
        <v>616</v>
      </c>
      <c r="P153" s="48">
        <v>626</v>
      </c>
      <c r="Q153" s="48">
        <v>670</v>
      </c>
      <c r="R153" s="48">
        <v>651</v>
      </c>
      <c r="S153" s="48">
        <v>611</v>
      </c>
      <c r="T153" s="48">
        <v>661</v>
      </c>
    </row>
    <row r="154" spans="1:20" ht="12.75">
      <c r="A154" s="46" t="s">
        <v>127</v>
      </c>
      <c r="B154" s="43"/>
      <c r="C154" s="48">
        <v>1586</v>
      </c>
      <c r="D154" s="48">
        <v>1765</v>
      </c>
      <c r="E154" s="48">
        <v>1689</v>
      </c>
      <c r="F154" s="48">
        <v>1741</v>
      </c>
      <c r="G154" s="48">
        <v>1669</v>
      </c>
      <c r="H154" s="48">
        <v>1603</v>
      </c>
      <c r="I154" s="48">
        <v>1694</v>
      </c>
      <c r="J154" s="48">
        <v>1542</v>
      </c>
      <c r="K154" s="48">
        <v>1501</v>
      </c>
      <c r="L154" s="48">
        <v>1411</v>
      </c>
      <c r="M154" s="48">
        <v>1327</v>
      </c>
      <c r="N154" s="48">
        <v>1443</v>
      </c>
      <c r="O154" s="48">
        <v>1431</v>
      </c>
      <c r="P154" s="48">
        <v>1520</v>
      </c>
      <c r="Q154" s="48">
        <v>1493</v>
      </c>
      <c r="R154" s="48">
        <v>1514</v>
      </c>
      <c r="S154" s="48">
        <v>1492</v>
      </c>
      <c r="T154" s="48">
        <v>1470</v>
      </c>
    </row>
    <row r="155" spans="1:20" ht="12.75">
      <c r="A155" s="46" t="s">
        <v>128</v>
      </c>
      <c r="B155" s="43"/>
      <c r="C155" s="48">
        <v>55</v>
      </c>
      <c r="D155" s="48">
        <v>57</v>
      </c>
      <c r="E155" s="48">
        <v>60</v>
      </c>
      <c r="F155" s="48">
        <v>61</v>
      </c>
      <c r="G155" s="48">
        <v>69</v>
      </c>
      <c r="H155" s="48">
        <v>73</v>
      </c>
      <c r="I155" s="48">
        <v>75</v>
      </c>
      <c r="J155" s="48">
        <v>74</v>
      </c>
      <c r="K155" s="48">
        <v>66</v>
      </c>
      <c r="L155" s="48">
        <v>73</v>
      </c>
      <c r="M155" s="48">
        <v>76</v>
      </c>
      <c r="N155" s="48">
        <v>74</v>
      </c>
      <c r="O155" s="48">
        <v>78</v>
      </c>
      <c r="P155" s="48">
        <v>83</v>
      </c>
      <c r="Q155" s="48">
        <v>82</v>
      </c>
      <c r="R155" s="48">
        <v>89</v>
      </c>
      <c r="S155" s="48">
        <v>81</v>
      </c>
      <c r="T155" s="48">
        <v>81</v>
      </c>
    </row>
    <row r="156" spans="1:20" ht="12.75">
      <c r="A156" s="46" t="s">
        <v>129</v>
      </c>
      <c r="B156" s="43"/>
      <c r="C156" s="48">
        <v>9938</v>
      </c>
      <c r="D156" s="48">
        <v>11060</v>
      </c>
      <c r="E156" s="48">
        <v>10213</v>
      </c>
      <c r="F156" s="48">
        <v>10777</v>
      </c>
      <c r="G156" s="48">
        <v>10632</v>
      </c>
      <c r="H156" s="48">
        <v>11152</v>
      </c>
      <c r="I156" s="48">
        <v>12378</v>
      </c>
      <c r="J156" s="48">
        <v>10746</v>
      </c>
      <c r="K156" s="48">
        <v>10375</v>
      </c>
      <c r="L156" s="48">
        <v>10330</v>
      </c>
      <c r="M156" s="48">
        <v>10333</v>
      </c>
      <c r="N156" s="48">
        <v>10655</v>
      </c>
      <c r="O156" s="48">
        <v>10252</v>
      </c>
      <c r="P156" s="48">
        <v>10500</v>
      </c>
      <c r="Q156" s="48">
        <v>10434</v>
      </c>
      <c r="R156" s="48">
        <v>10101</v>
      </c>
      <c r="S156" s="48">
        <v>10010</v>
      </c>
      <c r="T156" s="48">
        <v>9236</v>
      </c>
    </row>
    <row r="157" spans="1:20" ht="12.75">
      <c r="A157" s="46" t="s">
        <v>130</v>
      </c>
      <c r="B157" s="43"/>
      <c r="C157" s="48">
        <v>3602</v>
      </c>
      <c r="D157" s="48">
        <v>3665</v>
      </c>
      <c r="E157" s="48">
        <v>3616</v>
      </c>
      <c r="F157" s="48">
        <v>3672</v>
      </c>
      <c r="G157" s="48">
        <v>3823</v>
      </c>
      <c r="H157" s="48">
        <v>3863</v>
      </c>
      <c r="I157" s="48">
        <v>3977</v>
      </c>
      <c r="J157" s="48">
        <v>3891</v>
      </c>
      <c r="K157" s="48">
        <v>3896</v>
      </c>
      <c r="L157" s="48">
        <v>3933</v>
      </c>
      <c r="M157" s="48">
        <v>3824</v>
      </c>
      <c r="N157" s="48">
        <v>3984</v>
      </c>
      <c r="O157" s="48">
        <v>3992</v>
      </c>
      <c r="P157" s="48">
        <v>3811</v>
      </c>
      <c r="Q157" s="48">
        <v>3755</v>
      </c>
      <c r="R157" s="48">
        <v>3834</v>
      </c>
      <c r="S157" s="48">
        <v>3814</v>
      </c>
      <c r="T157" s="48">
        <v>3880</v>
      </c>
    </row>
    <row r="158" spans="1:20" ht="12.75">
      <c r="A158" s="46" t="s">
        <v>131</v>
      </c>
      <c r="B158" s="43"/>
      <c r="C158" s="48">
        <v>18134</v>
      </c>
      <c r="D158" s="48">
        <v>20429</v>
      </c>
      <c r="E158" s="48">
        <v>21269</v>
      </c>
      <c r="F158" s="48">
        <v>25476</v>
      </c>
      <c r="G158" s="48">
        <v>24047</v>
      </c>
      <c r="H158" s="48">
        <v>23299</v>
      </c>
      <c r="I158" s="48">
        <v>22912</v>
      </c>
      <c r="J158" s="48">
        <v>22093</v>
      </c>
      <c r="K158" s="48">
        <v>19809</v>
      </c>
      <c r="L158" s="48">
        <v>19859</v>
      </c>
      <c r="M158" s="48">
        <v>17521</v>
      </c>
      <c r="N158" s="48">
        <v>19224</v>
      </c>
      <c r="O158" s="48">
        <v>18106</v>
      </c>
      <c r="P158" s="48">
        <v>17918</v>
      </c>
      <c r="Q158" s="48">
        <v>17658</v>
      </c>
      <c r="R158" s="48">
        <v>18381</v>
      </c>
      <c r="S158" s="48">
        <v>19332</v>
      </c>
      <c r="T158" s="48">
        <v>18193</v>
      </c>
    </row>
    <row r="159" spans="1:20" ht="12.75">
      <c r="A159" s="46" t="s">
        <v>132</v>
      </c>
      <c r="B159" s="43"/>
      <c r="C159" s="48">
        <v>2290</v>
      </c>
      <c r="D159" s="48">
        <v>2363</v>
      </c>
      <c r="E159" s="48">
        <v>2427</v>
      </c>
      <c r="F159" s="48">
        <v>2493</v>
      </c>
      <c r="G159" s="48">
        <v>2542</v>
      </c>
      <c r="H159" s="48">
        <v>2569</v>
      </c>
      <c r="I159" s="48">
        <v>2669</v>
      </c>
      <c r="J159" s="48">
        <v>2667</v>
      </c>
      <c r="K159" s="48">
        <v>2673</v>
      </c>
      <c r="L159" s="48">
        <v>2781</v>
      </c>
      <c r="M159" s="48">
        <v>2804</v>
      </c>
      <c r="N159" s="48">
        <v>2859</v>
      </c>
      <c r="O159" s="48">
        <v>3122</v>
      </c>
      <c r="P159" s="48">
        <v>3115</v>
      </c>
      <c r="Q159" s="48">
        <v>3032</v>
      </c>
      <c r="R159" s="48">
        <v>3206</v>
      </c>
      <c r="S159" s="48">
        <v>3201</v>
      </c>
      <c r="T159" s="48">
        <v>3217</v>
      </c>
    </row>
    <row r="160" spans="1:20" ht="12.75">
      <c r="A160" s="46" t="s">
        <v>133</v>
      </c>
      <c r="B160" s="43"/>
      <c r="C160" s="48">
        <v>4282</v>
      </c>
      <c r="D160" s="48">
        <v>4479</v>
      </c>
      <c r="E160" s="48">
        <v>6281</v>
      </c>
      <c r="F160" s="48">
        <v>6607</v>
      </c>
      <c r="G160" s="48">
        <v>6400</v>
      </c>
      <c r="H160" s="48">
        <v>6353</v>
      </c>
      <c r="I160" s="48">
        <v>8106</v>
      </c>
      <c r="J160" s="48">
        <v>9648</v>
      </c>
      <c r="K160" s="48">
        <v>9525</v>
      </c>
      <c r="L160" s="48">
        <v>8744</v>
      </c>
      <c r="M160" s="48">
        <v>8425</v>
      </c>
      <c r="N160" s="48">
        <v>7283</v>
      </c>
      <c r="O160" s="48">
        <v>7223</v>
      </c>
      <c r="P160" s="48">
        <v>7825</v>
      </c>
      <c r="Q160" s="48">
        <v>7966</v>
      </c>
      <c r="R160" s="48">
        <v>7964</v>
      </c>
      <c r="S160" s="48">
        <v>7839</v>
      </c>
      <c r="T160" s="48">
        <v>7507</v>
      </c>
    </row>
    <row r="161" spans="1:20" ht="12.75">
      <c r="A161" s="46" t="s">
        <v>134</v>
      </c>
      <c r="B161" s="43"/>
      <c r="C161" s="48">
        <v>6542</v>
      </c>
      <c r="D161" s="48">
        <v>7156</v>
      </c>
      <c r="E161" s="48">
        <v>7237</v>
      </c>
      <c r="F161" s="48">
        <v>7924</v>
      </c>
      <c r="G161" s="48">
        <v>8030</v>
      </c>
      <c r="H161" s="48">
        <v>7735</v>
      </c>
      <c r="I161" s="48">
        <v>8187</v>
      </c>
      <c r="J161" s="48">
        <v>7918</v>
      </c>
      <c r="K161" s="48">
        <v>7862</v>
      </c>
      <c r="L161" s="48">
        <v>7440</v>
      </c>
      <c r="M161" s="48">
        <v>7554</v>
      </c>
      <c r="N161" s="48">
        <v>7508</v>
      </c>
      <c r="O161" s="48">
        <v>7331</v>
      </c>
      <c r="P161" s="48">
        <v>7378</v>
      </c>
      <c r="Q161" s="48">
        <v>7144</v>
      </c>
      <c r="R161" s="48">
        <v>7302</v>
      </c>
      <c r="S161" s="48">
        <v>7002</v>
      </c>
      <c r="T161" s="48">
        <v>6730</v>
      </c>
    </row>
    <row r="162" spans="1:20" ht="12.75">
      <c r="A162" s="46" t="s">
        <v>135</v>
      </c>
      <c r="B162" s="43"/>
      <c r="C162" s="48">
        <v>853</v>
      </c>
      <c r="D162" s="48">
        <v>1042</v>
      </c>
      <c r="E162" s="48">
        <v>1021</v>
      </c>
      <c r="F162" s="48">
        <v>1114</v>
      </c>
      <c r="G162" s="48">
        <v>1103</v>
      </c>
      <c r="H162" s="48">
        <v>1180</v>
      </c>
      <c r="I162" s="48">
        <v>1044</v>
      </c>
      <c r="J162" s="48">
        <v>1069</v>
      </c>
      <c r="K162" s="48">
        <v>1035</v>
      </c>
      <c r="L162" s="48">
        <v>1102</v>
      </c>
      <c r="M162" s="48">
        <v>1124</v>
      </c>
      <c r="N162" s="48">
        <v>1119</v>
      </c>
      <c r="O162" s="48">
        <v>1133</v>
      </c>
      <c r="P162" s="48">
        <v>1249</v>
      </c>
      <c r="Q162" s="48">
        <v>1239</v>
      </c>
      <c r="R162" s="48">
        <v>1186</v>
      </c>
      <c r="S162" s="48">
        <v>1158</v>
      </c>
      <c r="T162" s="48">
        <v>1048</v>
      </c>
    </row>
    <row r="163" spans="1:20" ht="12.75">
      <c r="A163" s="46" t="s">
        <v>136</v>
      </c>
      <c r="B163" s="43"/>
      <c r="C163" s="48">
        <v>2237</v>
      </c>
      <c r="D163" s="48">
        <v>1880</v>
      </c>
      <c r="E163" s="48">
        <v>1769</v>
      </c>
      <c r="F163" s="48">
        <v>1720</v>
      </c>
      <c r="G163" s="48">
        <v>1772</v>
      </c>
      <c r="H163" s="48">
        <v>1976</v>
      </c>
      <c r="I163" s="48">
        <v>2223</v>
      </c>
      <c r="J163" s="48">
        <v>2352</v>
      </c>
      <c r="K163" s="48">
        <v>2445</v>
      </c>
      <c r="L163" s="48">
        <v>2568</v>
      </c>
      <c r="M163" s="48">
        <v>2586</v>
      </c>
      <c r="N163" s="48">
        <v>3061</v>
      </c>
      <c r="O163" s="48">
        <v>2976</v>
      </c>
      <c r="P163" s="48">
        <v>2815</v>
      </c>
      <c r="Q163" s="48">
        <v>2664</v>
      </c>
      <c r="R163" s="48">
        <v>2533</v>
      </c>
      <c r="S163" s="48">
        <v>2315</v>
      </c>
      <c r="T163" s="48">
        <v>2081</v>
      </c>
    </row>
    <row r="164" spans="1:20" ht="12.75">
      <c r="A164" s="46" t="s">
        <v>137</v>
      </c>
      <c r="B164" s="43"/>
      <c r="C164" s="48">
        <v>14556</v>
      </c>
      <c r="D164" s="48">
        <v>14693</v>
      </c>
      <c r="E164" s="48">
        <v>15193</v>
      </c>
      <c r="F164" s="48">
        <v>15361</v>
      </c>
      <c r="G164" s="48">
        <v>14462</v>
      </c>
      <c r="H164" s="48">
        <v>15784</v>
      </c>
      <c r="I164" s="48">
        <v>16258</v>
      </c>
      <c r="J164" s="48">
        <v>16899</v>
      </c>
      <c r="K164" s="48">
        <v>16570</v>
      </c>
      <c r="L164" s="48">
        <v>16611</v>
      </c>
      <c r="M164" s="48">
        <v>16996</v>
      </c>
      <c r="N164" s="48">
        <v>16218</v>
      </c>
      <c r="O164" s="48">
        <v>15807</v>
      </c>
      <c r="P164" s="48">
        <v>17017</v>
      </c>
      <c r="Q164" s="48">
        <v>17442</v>
      </c>
      <c r="R164" s="48">
        <v>19313</v>
      </c>
      <c r="S164" s="48">
        <v>20077</v>
      </c>
      <c r="T164" s="48">
        <v>20727</v>
      </c>
    </row>
    <row r="165" spans="1:20" ht="12.75">
      <c r="A165" s="46" t="s">
        <v>138</v>
      </c>
      <c r="B165" s="43"/>
      <c r="C165" s="48">
        <v>37941</v>
      </c>
      <c r="D165" s="48">
        <v>41664</v>
      </c>
      <c r="E165" s="48">
        <v>40898</v>
      </c>
      <c r="F165" s="48">
        <v>42200</v>
      </c>
      <c r="G165" s="48">
        <v>40768</v>
      </c>
      <c r="H165" s="48">
        <v>39568</v>
      </c>
      <c r="I165" s="48">
        <v>44399</v>
      </c>
      <c r="J165" s="48">
        <v>41432</v>
      </c>
      <c r="K165" s="48">
        <v>42762</v>
      </c>
      <c r="L165" s="48">
        <v>42343</v>
      </c>
      <c r="M165" s="48">
        <v>43074</v>
      </c>
      <c r="N165" s="48">
        <v>44276</v>
      </c>
      <c r="O165" s="48">
        <v>43233</v>
      </c>
      <c r="P165" s="48">
        <v>43865</v>
      </c>
      <c r="Q165" s="48">
        <v>44672</v>
      </c>
      <c r="R165" s="48">
        <v>43519</v>
      </c>
      <c r="S165" s="48">
        <v>42142</v>
      </c>
      <c r="T165" s="48">
        <v>40582</v>
      </c>
    </row>
    <row r="166" spans="1:22" ht="12.75">
      <c r="A166" s="55" t="s">
        <v>37</v>
      </c>
      <c r="B166" s="3"/>
      <c r="C166" s="25">
        <f aca="true" t="shared" si="6" ref="C166:T166">SUM(C135:C165)</f>
        <v>287375</v>
      </c>
      <c r="D166" s="25">
        <f t="shared" si="6"/>
        <v>310093</v>
      </c>
      <c r="E166" s="25">
        <f t="shared" si="6"/>
        <v>302479</v>
      </c>
      <c r="F166" s="25">
        <f t="shared" si="6"/>
        <v>312890</v>
      </c>
      <c r="G166" s="25">
        <f t="shared" si="6"/>
        <v>301294</v>
      </c>
      <c r="H166" s="25">
        <f t="shared" si="6"/>
        <v>306125</v>
      </c>
      <c r="I166" s="25">
        <f t="shared" si="6"/>
        <v>329112</v>
      </c>
      <c r="J166" s="25">
        <f t="shared" si="6"/>
        <v>319081</v>
      </c>
      <c r="K166" s="25">
        <f t="shared" si="6"/>
        <v>319230</v>
      </c>
      <c r="L166" s="25">
        <f t="shared" si="6"/>
        <v>315967</v>
      </c>
      <c r="M166" s="25">
        <f t="shared" si="6"/>
        <v>313871</v>
      </c>
      <c r="N166" s="25">
        <f t="shared" si="6"/>
        <v>326626</v>
      </c>
      <c r="O166" s="25">
        <f t="shared" si="6"/>
        <v>318707</v>
      </c>
      <c r="P166" s="25">
        <f t="shared" si="6"/>
        <v>332151</v>
      </c>
      <c r="Q166" s="25">
        <f t="shared" si="6"/>
        <v>334224</v>
      </c>
      <c r="R166" s="25">
        <f t="shared" si="6"/>
        <v>337465</v>
      </c>
      <c r="S166" s="25">
        <f t="shared" si="6"/>
        <v>335293</v>
      </c>
      <c r="T166" s="25">
        <f t="shared" si="6"/>
        <v>315398</v>
      </c>
      <c r="U166" s="117"/>
      <c r="V166" s="117"/>
    </row>
    <row r="167" spans="1:23" ht="12.75">
      <c r="A167" s="58" t="s">
        <v>38</v>
      </c>
      <c r="B167" s="3"/>
      <c r="C167" s="25">
        <f aca="true" t="shared" si="7" ref="C167:T167">SUM(C135:C165)-C138-C150-C157-C164</f>
        <v>263423</v>
      </c>
      <c r="D167" s="25">
        <f t="shared" si="7"/>
        <v>285660</v>
      </c>
      <c r="E167" s="25">
        <f t="shared" si="7"/>
        <v>277526</v>
      </c>
      <c r="F167" s="25">
        <f t="shared" si="7"/>
        <v>287564</v>
      </c>
      <c r="G167" s="25">
        <f t="shared" si="7"/>
        <v>276956</v>
      </c>
      <c r="H167" s="25">
        <f t="shared" si="7"/>
        <v>280023</v>
      </c>
      <c r="I167" s="25">
        <f t="shared" si="7"/>
        <v>302373</v>
      </c>
      <c r="J167" s="25">
        <f t="shared" si="7"/>
        <v>292183</v>
      </c>
      <c r="K167" s="25">
        <f t="shared" si="7"/>
        <v>292366</v>
      </c>
      <c r="L167" s="25">
        <f t="shared" si="7"/>
        <v>289030</v>
      </c>
      <c r="M167" s="25">
        <f t="shared" si="7"/>
        <v>286899</v>
      </c>
      <c r="N167" s="25">
        <f t="shared" si="7"/>
        <v>300000</v>
      </c>
      <c r="O167" s="25">
        <f t="shared" si="7"/>
        <v>292570</v>
      </c>
      <c r="P167" s="25">
        <f t="shared" si="7"/>
        <v>304699</v>
      </c>
      <c r="Q167" s="25">
        <f t="shared" si="7"/>
        <v>306376</v>
      </c>
      <c r="R167" s="25">
        <f t="shared" si="7"/>
        <v>307488</v>
      </c>
      <c r="S167" s="25">
        <f t="shared" si="7"/>
        <v>304687</v>
      </c>
      <c r="T167" s="25">
        <f t="shared" si="7"/>
        <v>284553</v>
      </c>
      <c r="U167" s="106" t="s">
        <v>181</v>
      </c>
      <c r="V167" s="113" t="s">
        <v>183</v>
      </c>
      <c r="W167" s="114" t="s">
        <v>182</v>
      </c>
    </row>
    <row r="168" spans="1:23" ht="13.5" thickBot="1">
      <c r="A168" s="37" t="s">
        <v>184</v>
      </c>
      <c r="B168" s="7"/>
      <c r="C168" s="7">
        <f>C166-C167</f>
        <v>23952</v>
      </c>
      <c r="D168" s="7">
        <f aca="true" t="shared" si="8" ref="D168:T168">D166-D167</f>
        <v>24433</v>
      </c>
      <c r="E168" s="7">
        <f t="shared" si="8"/>
        <v>24953</v>
      </c>
      <c r="F168" s="7">
        <f t="shared" si="8"/>
        <v>25326</v>
      </c>
      <c r="G168" s="7">
        <f t="shared" si="8"/>
        <v>24338</v>
      </c>
      <c r="H168" s="7">
        <f t="shared" si="8"/>
        <v>26102</v>
      </c>
      <c r="I168" s="7">
        <f t="shared" si="8"/>
        <v>26739</v>
      </c>
      <c r="J168" s="7">
        <f t="shared" si="8"/>
        <v>26898</v>
      </c>
      <c r="K168" s="7">
        <f t="shared" si="8"/>
        <v>26864</v>
      </c>
      <c r="L168" s="7">
        <f t="shared" si="8"/>
        <v>26937</v>
      </c>
      <c r="M168" s="7">
        <f t="shared" si="8"/>
        <v>26972</v>
      </c>
      <c r="N168" s="7">
        <f t="shared" si="8"/>
        <v>26626</v>
      </c>
      <c r="O168" s="7">
        <f t="shared" si="8"/>
        <v>26137</v>
      </c>
      <c r="P168" s="7">
        <f t="shared" si="8"/>
        <v>27452</v>
      </c>
      <c r="Q168" s="7">
        <f t="shared" si="8"/>
        <v>27848</v>
      </c>
      <c r="R168" s="7">
        <f t="shared" si="8"/>
        <v>29977</v>
      </c>
      <c r="S168" s="7">
        <f t="shared" si="8"/>
        <v>30606</v>
      </c>
      <c r="T168" s="7">
        <f t="shared" si="8"/>
        <v>30845</v>
      </c>
      <c r="U168" s="118">
        <f>T168/C168-1</f>
        <v>0.2877839011356045</v>
      </c>
      <c r="V168" s="119">
        <f>(T168/C168)^(1/17)-1</f>
        <v>0.014989039407969917</v>
      </c>
      <c r="W168" s="120">
        <f>T168/S168-1</f>
        <v>0.00780892635430952</v>
      </c>
    </row>
    <row r="169" spans="1:20" ht="14.25" thickBot="1" thickTop="1">
      <c r="A169" s="37"/>
      <c r="B169" s="62" t="s">
        <v>15</v>
      </c>
      <c r="C169" s="63" t="s">
        <v>84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3.5" thickTop="1">
      <c r="A170" s="27"/>
      <c r="B170" s="35" t="s">
        <v>16</v>
      </c>
      <c r="C170" s="36" t="s">
        <v>80</v>
      </c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</row>
    <row r="171" spans="1:20" ht="12.75">
      <c r="A171" s="27"/>
      <c r="B171" s="35" t="s">
        <v>17</v>
      </c>
      <c r="C171" s="36" t="s">
        <v>81</v>
      </c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</row>
    <row r="172" spans="1:20" ht="12.75">
      <c r="A172" s="122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7"/>
    </row>
    <row r="173" spans="1:20" ht="12.75">
      <c r="A173" s="40" t="s">
        <v>18</v>
      </c>
      <c r="B173" s="41" t="s">
        <v>19</v>
      </c>
      <c r="C173" s="38" t="s">
        <v>20</v>
      </c>
      <c r="D173" s="38" t="s">
        <v>21</v>
      </c>
      <c r="E173" s="38" t="s">
        <v>22</v>
      </c>
      <c r="F173" s="38" t="s">
        <v>23</v>
      </c>
      <c r="G173" s="38" t="s">
        <v>24</v>
      </c>
      <c r="H173" s="38" t="s">
        <v>25</v>
      </c>
      <c r="I173" s="38" t="s">
        <v>26</v>
      </c>
      <c r="J173" s="38" t="s">
        <v>27</v>
      </c>
      <c r="K173" s="38" t="s">
        <v>28</v>
      </c>
      <c r="L173" s="38" t="s">
        <v>29</v>
      </c>
      <c r="M173" s="38" t="s">
        <v>30</v>
      </c>
      <c r="N173" s="38" t="s">
        <v>31</v>
      </c>
      <c r="O173" s="38" t="s">
        <v>32</v>
      </c>
      <c r="P173" s="38" t="s">
        <v>33</v>
      </c>
      <c r="Q173" s="38" t="s">
        <v>34</v>
      </c>
      <c r="R173" s="38" t="s">
        <v>35</v>
      </c>
      <c r="S173" s="38" t="s">
        <v>90</v>
      </c>
      <c r="T173" s="38" t="s">
        <v>95</v>
      </c>
    </row>
    <row r="174" spans="1:20" ht="12.75">
      <c r="A174" s="44" t="s">
        <v>36</v>
      </c>
      <c r="B174" s="45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</row>
    <row r="175" spans="1:20" ht="12.75">
      <c r="A175" s="46" t="s">
        <v>107</v>
      </c>
      <c r="B175" s="43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ht="12.75">
      <c r="A176" s="46" t="s">
        <v>108</v>
      </c>
      <c r="B176" s="43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</row>
    <row r="177" spans="1:20" ht="12.75">
      <c r="A177" s="46" t="s">
        <v>109</v>
      </c>
      <c r="B177" s="43"/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</row>
    <row r="178" spans="1:20" ht="12.75">
      <c r="A178" s="46" t="s">
        <v>110</v>
      </c>
      <c r="B178" s="43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</row>
    <row r="179" spans="1:20" ht="12.75">
      <c r="A179" s="46" t="s">
        <v>111</v>
      </c>
      <c r="B179" s="43"/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0</v>
      </c>
    </row>
    <row r="180" spans="1:20" ht="12.75">
      <c r="A180" s="46" t="s">
        <v>112</v>
      </c>
      <c r="B180" s="43"/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1</v>
      </c>
      <c r="R180" s="48">
        <v>1</v>
      </c>
      <c r="S180" s="48">
        <v>1</v>
      </c>
      <c r="T180" s="48">
        <v>1</v>
      </c>
    </row>
    <row r="181" spans="1:20" ht="12.75">
      <c r="A181" s="46" t="s">
        <v>113</v>
      </c>
      <c r="B181" s="43"/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</row>
    <row r="182" spans="1:20" ht="12.75">
      <c r="A182" s="46" t="s">
        <v>114</v>
      </c>
      <c r="B182" s="43"/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</row>
    <row r="183" spans="1:20" ht="12.75">
      <c r="A183" s="46" t="s">
        <v>115</v>
      </c>
      <c r="B183" s="43"/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1</v>
      </c>
      <c r="R183" s="48">
        <v>1</v>
      </c>
      <c r="S183" s="48">
        <v>1</v>
      </c>
      <c r="T183" s="48">
        <v>0</v>
      </c>
    </row>
    <row r="184" spans="1:20" ht="12.75">
      <c r="A184" s="46" t="s">
        <v>116</v>
      </c>
      <c r="B184" s="43"/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</row>
    <row r="185" spans="1:20" ht="12.75">
      <c r="A185" s="46" t="s">
        <v>117</v>
      </c>
      <c r="B185" s="43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</row>
    <row r="186" spans="1:20" ht="12.75">
      <c r="A186" s="46" t="s">
        <v>118</v>
      </c>
      <c r="B186" s="43"/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9</v>
      </c>
      <c r="Q186" s="48">
        <v>9</v>
      </c>
      <c r="R186" s="48">
        <v>9</v>
      </c>
      <c r="S186" s="48">
        <v>10</v>
      </c>
      <c r="T186" s="48">
        <v>10</v>
      </c>
    </row>
    <row r="187" spans="1:20" ht="12.75">
      <c r="A187" s="46" t="s">
        <v>119</v>
      </c>
      <c r="B187" s="43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</row>
    <row r="188" spans="1:20" ht="12.75">
      <c r="A188" s="46" t="s">
        <v>120</v>
      </c>
      <c r="B188" s="43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</row>
    <row r="189" spans="1:20" ht="12.75">
      <c r="A189" s="46" t="s">
        <v>121</v>
      </c>
      <c r="B189" s="43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</row>
    <row r="190" spans="1:20" ht="12.75">
      <c r="A190" s="46" t="s">
        <v>122</v>
      </c>
      <c r="B190" s="43"/>
      <c r="C190" s="48">
        <v>1</v>
      </c>
      <c r="D190" s="48">
        <v>1</v>
      </c>
      <c r="E190" s="48">
        <v>1</v>
      </c>
      <c r="F190" s="48">
        <v>1</v>
      </c>
      <c r="G190" s="48">
        <v>1</v>
      </c>
      <c r="H190" s="48">
        <v>1</v>
      </c>
      <c r="I190" s="48">
        <v>1</v>
      </c>
      <c r="J190" s="48">
        <v>1</v>
      </c>
      <c r="K190" s="48">
        <v>1</v>
      </c>
      <c r="L190" s="48">
        <v>1</v>
      </c>
      <c r="M190" s="48">
        <v>1</v>
      </c>
      <c r="N190" s="48">
        <v>1</v>
      </c>
      <c r="O190" s="48">
        <v>1</v>
      </c>
      <c r="P190" s="48">
        <v>1</v>
      </c>
      <c r="Q190" s="48">
        <v>1</v>
      </c>
      <c r="R190" s="48">
        <v>3</v>
      </c>
      <c r="S190" s="48">
        <v>3</v>
      </c>
      <c r="T190" s="52">
        <f>S190</f>
        <v>3</v>
      </c>
    </row>
    <row r="191" spans="1:20" ht="12.75">
      <c r="A191" s="46" t="s">
        <v>124</v>
      </c>
      <c r="B191" s="43"/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6</v>
      </c>
      <c r="R191" s="48">
        <v>6</v>
      </c>
      <c r="S191" s="48">
        <v>6</v>
      </c>
      <c r="T191" s="48">
        <v>6</v>
      </c>
    </row>
    <row r="192" spans="1:20" ht="12.75">
      <c r="A192" s="46" t="s">
        <v>125</v>
      </c>
      <c r="B192" s="43"/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</row>
    <row r="193" spans="1:20" ht="12.75">
      <c r="A193" s="46" t="s">
        <v>126</v>
      </c>
      <c r="B193" s="43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</row>
    <row r="194" spans="1:20" ht="12.75">
      <c r="A194" s="46" t="s">
        <v>127</v>
      </c>
      <c r="B194" s="43"/>
      <c r="C194" s="48">
        <v>4</v>
      </c>
      <c r="D194" s="48">
        <v>3</v>
      </c>
      <c r="E194" s="48">
        <v>1</v>
      </c>
      <c r="F194" s="48">
        <v>1</v>
      </c>
      <c r="G194" s="48">
        <v>1</v>
      </c>
      <c r="H194" s="48">
        <v>1</v>
      </c>
      <c r="I194" s="48">
        <v>1</v>
      </c>
      <c r="J194" s="48">
        <v>1</v>
      </c>
      <c r="K194" s="48">
        <v>1</v>
      </c>
      <c r="L194" s="48">
        <v>1</v>
      </c>
      <c r="M194" s="48">
        <v>1</v>
      </c>
      <c r="N194" s="48">
        <v>1</v>
      </c>
      <c r="O194" s="48">
        <v>1</v>
      </c>
      <c r="P194" s="48">
        <v>1</v>
      </c>
      <c r="Q194" s="48">
        <v>1</v>
      </c>
      <c r="R194" s="48">
        <v>1</v>
      </c>
      <c r="S194" s="48">
        <v>1</v>
      </c>
      <c r="T194" s="48">
        <v>1</v>
      </c>
    </row>
    <row r="195" spans="1:20" ht="12.75">
      <c r="A195" s="46" t="s">
        <v>128</v>
      </c>
      <c r="B195" s="43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</row>
    <row r="196" spans="1:20" ht="12.75">
      <c r="A196" s="46" t="s">
        <v>129</v>
      </c>
      <c r="B196" s="43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</row>
    <row r="197" spans="1:20" ht="12.75">
      <c r="A197" s="46" t="s">
        <v>130</v>
      </c>
      <c r="B197" s="43"/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12</v>
      </c>
      <c r="Q197" s="48">
        <v>12</v>
      </c>
      <c r="R197" s="48">
        <v>13</v>
      </c>
      <c r="S197" s="48">
        <v>13</v>
      </c>
      <c r="T197" s="48">
        <v>13</v>
      </c>
    </row>
    <row r="198" spans="1:20" ht="12.75">
      <c r="A198" s="46" t="s">
        <v>131</v>
      </c>
      <c r="B198" s="43"/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1</v>
      </c>
      <c r="Q198" s="48">
        <v>1</v>
      </c>
      <c r="R198" s="48">
        <v>1</v>
      </c>
      <c r="S198" s="48">
        <v>1</v>
      </c>
      <c r="T198" s="48">
        <v>1</v>
      </c>
    </row>
    <row r="199" spans="1:20" ht="12.75">
      <c r="A199" s="46" t="s">
        <v>132</v>
      </c>
      <c r="B199" s="43"/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4</v>
      </c>
      <c r="R199" s="48">
        <v>3</v>
      </c>
      <c r="S199" s="48">
        <v>4</v>
      </c>
      <c r="T199" s="48">
        <v>5</v>
      </c>
    </row>
    <row r="200" spans="1:20" ht="12.75">
      <c r="A200" s="46" t="s">
        <v>133</v>
      </c>
      <c r="B200" s="43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</row>
    <row r="201" spans="1:20" ht="12.75">
      <c r="A201" s="46" t="s">
        <v>134</v>
      </c>
      <c r="B201" s="43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</row>
    <row r="202" spans="1:20" ht="12.75">
      <c r="A202" s="46" t="s">
        <v>135</v>
      </c>
      <c r="B202" s="43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</row>
    <row r="203" spans="1:20" ht="12.75">
      <c r="A203" s="46" t="s">
        <v>136</v>
      </c>
      <c r="B203" s="43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</row>
    <row r="204" spans="1:20" ht="12.75">
      <c r="A204" s="46" t="s">
        <v>137</v>
      </c>
      <c r="B204" s="43"/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17</v>
      </c>
      <c r="R204" s="48">
        <v>9</v>
      </c>
      <c r="S204" s="48">
        <v>13</v>
      </c>
      <c r="T204" s="48">
        <v>14</v>
      </c>
    </row>
    <row r="205" spans="1:20" ht="12.75">
      <c r="A205" s="46" t="s">
        <v>138</v>
      </c>
      <c r="B205" s="43"/>
      <c r="C205" s="48">
        <v>3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</row>
    <row r="206" spans="1:20" ht="12.75">
      <c r="A206" s="55" t="s">
        <v>37</v>
      </c>
      <c r="B206" s="3"/>
      <c r="C206" s="25">
        <f aca="true" t="shared" si="9" ref="C206:T206">SUM(C175:C205)</f>
        <v>8</v>
      </c>
      <c r="D206" s="25">
        <f t="shared" si="9"/>
        <v>4</v>
      </c>
      <c r="E206" s="25">
        <f t="shared" si="9"/>
        <v>2</v>
      </c>
      <c r="F206" s="25">
        <f t="shared" si="9"/>
        <v>2</v>
      </c>
      <c r="G206" s="25">
        <f t="shared" si="9"/>
        <v>2</v>
      </c>
      <c r="H206" s="25">
        <f t="shared" si="9"/>
        <v>2</v>
      </c>
      <c r="I206" s="25">
        <f t="shared" si="9"/>
        <v>2</v>
      </c>
      <c r="J206" s="25">
        <f t="shared" si="9"/>
        <v>2</v>
      </c>
      <c r="K206" s="25">
        <f t="shared" si="9"/>
        <v>2</v>
      </c>
      <c r="L206" s="25">
        <f t="shared" si="9"/>
        <v>2</v>
      </c>
      <c r="M206" s="25">
        <f t="shared" si="9"/>
        <v>2</v>
      </c>
      <c r="N206" s="25">
        <f t="shared" si="9"/>
        <v>2</v>
      </c>
      <c r="O206" s="25">
        <f t="shared" si="9"/>
        <v>2</v>
      </c>
      <c r="P206" s="25">
        <f t="shared" si="9"/>
        <v>24</v>
      </c>
      <c r="Q206" s="25">
        <f t="shared" si="9"/>
        <v>53</v>
      </c>
      <c r="R206" s="25">
        <f t="shared" si="9"/>
        <v>47</v>
      </c>
      <c r="S206" s="25">
        <f t="shared" si="9"/>
        <v>53</v>
      </c>
      <c r="T206" s="25">
        <f t="shared" si="9"/>
        <v>54</v>
      </c>
    </row>
    <row r="207" spans="1:20" ht="12.75">
      <c r="A207" s="58" t="s">
        <v>38</v>
      </c>
      <c r="B207" s="3"/>
      <c r="C207" s="25">
        <f aca="true" t="shared" si="10" ref="C207:T207">SUM(C175:C205)-C178-C190-C197-C204</f>
        <v>7</v>
      </c>
      <c r="D207" s="25">
        <f t="shared" si="10"/>
        <v>3</v>
      </c>
      <c r="E207" s="25">
        <f t="shared" si="10"/>
        <v>1</v>
      </c>
      <c r="F207" s="25">
        <f t="shared" si="10"/>
        <v>1</v>
      </c>
      <c r="G207" s="25">
        <f t="shared" si="10"/>
        <v>1</v>
      </c>
      <c r="H207" s="25">
        <f t="shared" si="10"/>
        <v>1</v>
      </c>
      <c r="I207" s="25">
        <f t="shared" si="10"/>
        <v>1</v>
      </c>
      <c r="J207" s="25">
        <f t="shared" si="10"/>
        <v>1</v>
      </c>
      <c r="K207" s="25">
        <f t="shared" si="10"/>
        <v>1</v>
      </c>
      <c r="L207" s="25">
        <f t="shared" si="10"/>
        <v>1</v>
      </c>
      <c r="M207" s="25">
        <f t="shared" si="10"/>
        <v>1</v>
      </c>
      <c r="N207" s="25">
        <f t="shared" si="10"/>
        <v>1</v>
      </c>
      <c r="O207" s="25">
        <f t="shared" si="10"/>
        <v>1</v>
      </c>
      <c r="P207" s="25">
        <f t="shared" si="10"/>
        <v>11</v>
      </c>
      <c r="Q207" s="25">
        <f t="shared" si="10"/>
        <v>23</v>
      </c>
      <c r="R207" s="25">
        <f t="shared" si="10"/>
        <v>22</v>
      </c>
      <c r="S207" s="25">
        <f t="shared" si="10"/>
        <v>24</v>
      </c>
      <c r="T207" s="25">
        <f t="shared" si="10"/>
        <v>24</v>
      </c>
    </row>
    <row r="208" spans="1:20" ht="13.5" thickBot="1">
      <c r="A208" s="3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4.25" thickBot="1" thickTop="1">
      <c r="A209" s="37"/>
      <c r="B209" s="62" t="s">
        <v>15</v>
      </c>
      <c r="C209" s="63" t="s">
        <v>85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3.5" thickTop="1">
      <c r="A210" s="27"/>
      <c r="B210" s="35" t="s">
        <v>16</v>
      </c>
      <c r="C210" s="36" t="s">
        <v>80</v>
      </c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</row>
    <row r="211" spans="1:20" ht="12.75">
      <c r="A211" s="27"/>
      <c r="B211" s="35" t="s">
        <v>17</v>
      </c>
      <c r="C211" s="36" t="s">
        <v>81</v>
      </c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</row>
    <row r="212" spans="1:20" ht="12.75">
      <c r="A212" s="122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7"/>
    </row>
    <row r="213" spans="1:20" ht="12.75">
      <c r="A213" s="40" t="s">
        <v>18</v>
      </c>
      <c r="B213" s="41" t="s">
        <v>19</v>
      </c>
      <c r="C213" s="38" t="s">
        <v>20</v>
      </c>
      <c r="D213" s="38" t="s">
        <v>21</v>
      </c>
      <c r="E213" s="38" t="s">
        <v>22</v>
      </c>
      <c r="F213" s="38" t="s">
        <v>23</v>
      </c>
      <c r="G213" s="38" t="s">
        <v>24</v>
      </c>
      <c r="H213" s="38" t="s">
        <v>25</v>
      </c>
      <c r="I213" s="38" t="s">
        <v>26</v>
      </c>
      <c r="J213" s="38" t="s">
        <v>27</v>
      </c>
      <c r="K213" s="38" t="s">
        <v>28</v>
      </c>
      <c r="L213" s="38" t="s">
        <v>29</v>
      </c>
      <c r="M213" s="38" t="s">
        <v>30</v>
      </c>
      <c r="N213" s="38" t="s">
        <v>31</v>
      </c>
      <c r="O213" s="38" t="s">
        <v>32</v>
      </c>
      <c r="P213" s="38" t="s">
        <v>33</v>
      </c>
      <c r="Q213" s="38" t="s">
        <v>34</v>
      </c>
      <c r="R213" s="38" t="s">
        <v>35</v>
      </c>
      <c r="S213" s="38" t="s">
        <v>90</v>
      </c>
      <c r="T213" s="38" t="s">
        <v>95</v>
      </c>
    </row>
    <row r="214" spans="1:20" ht="12.75">
      <c r="A214" s="44" t="s">
        <v>36</v>
      </c>
      <c r="B214" s="45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spans="1:20" ht="12.75">
      <c r="A215" s="46" t="s">
        <v>107</v>
      </c>
      <c r="B215" s="43"/>
      <c r="C215" s="48">
        <v>598</v>
      </c>
      <c r="D215" s="48">
        <v>621</v>
      </c>
      <c r="E215" s="48">
        <v>607</v>
      </c>
      <c r="F215" s="48">
        <v>555</v>
      </c>
      <c r="G215" s="48">
        <v>518</v>
      </c>
      <c r="H215" s="48">
        <v>548</v>
      </c>
      <c r="I215" s="48">
        <v>573</v>
      </c>
      <c r="J215" s="48">
        <v>574</v>
      </c>
      <c r="K215" s="48">
        <v>567</v>
      </c>
      <c r="L215" s="48">
        <v>590</v>
      </c>
      <c r="M215" s="48">
        <v>575</v>
      </c>
      <c r="N215" s="48">
        <v>610</v>
      </c>
      <c r="O215" s="48">
        <v>617</v>
      </c>
      <c r="P215" s="48">
        <v>658</v>
      </c>
      <c r="Q215" s="48">
        <v>645</v>
      </c>
      <c r="R215" s="48">
        <v>644</v>
      </c>
      <c r="S215" s="48">
        <v>624</v>
      </c>
      <c r="T215" s="48">
        <v>602</v>
      </c>
    </row>
    <row r="216" spans="1:20" ht="12.75">
      <c r="A216" s="46" t="s">
        <v>108</v>
      </c>
      <c r="B216" s="43"/>
      <c r="C216" s="48">
        <v>488</v>
      </c>
      <c r="D216" s="48">
        <v>545</v>
      </c>
      <c r="E216" s="48">
        <v>712</v>
      </c>
      <c r="F216" s="48">
        <v>781</v>
      </c>
      <c r="G216" s="48">
        <v>984</v>
      </c>
      <c r="H216" s="48">
        <v>1100</v>
      </c>
      <c r="I216" s="48">
        <v>1228</v>
      </c>
      <c r="J216" s="48">
        <v>1045</v>
      </c>
      <c r="K216" s="48">
        <v>956</v>
      </c>
      <c r="L216" s="48">
        <v>881</v>
      </c>
      <c r="M216" s="48">
        <v>659</v>
      </c>
      <c r="N216" s="48">
        <v>695</v>
      </c>
      <c r="O216" s="48">
        <v>657</v>
      </c>
      <c r="P216" s="48">
        <v>829</v>
      </c>
      <c r="Q216" s="48">
        <v>645</v>
      </c>
      <c r="R216" s="48">
        <v>818</v>
      </c>
      <c r="S216" s="48">
        <v>717</v>
      </c>
      <c r="T216" s="48">
        <v>734</v>
      </c>
    </row>
    <row r="217" spans="1:20" ht="12.75">
      <c r="A217" s="46" t="s">
        <v>109</v>
      </c>
      <c r="B217" s="43"/>
      <c r="C217" s="48">
        <v>783</v>
      </c>
      <c r="D217" s="48">
        <v>614</v>
      </c>
      <c r="E217" s="48">
        <v>493</v>
      </c>
      <c r="F217" s="48">
        <v>406</v>
      </c>
      <c r="G217" s="48">
        <v>434</v>
      </c>
      <c r="H217" s="48">
        <v>382</v>
      </c>
      <c r="I217" s="48">
        <v>416</v>
      </c>
      <c r="J217" s="48">
        <v>297</v>
      </c>
      <c r="K217" s="48">
        <v>288</v>
      </c>
      <c r="L217" s="48">
        <v>306</v>
      </c>
      <c r="M217" s="48">
        <v>311</v>
      </c>
      <c r="N217" s="48">
        <v>273</v>
      </c>
      <c r="O217" s="48">
        <v>278</v>
      </c>
      <c r="P217" s="48">
        <v>281</v>
      </c>
      <c r="Q217" s="48">
        <v>276</v>
      </c>
      <c r="R217" s="48">
        <v>302</v>
      </c>
      <c r="S217" s="48">
        <v>299</v>
      </c>
      <c r="T217" s="48">
        <v>268</v>
      </c>
    </row>
    <row r="218" spans="1:20" ht="12.75">
      <c r="A218" s="46" t="s">
        <v>110</v>
      </c>
      <c r="B218" s="43"/>
      <c r="C218" s="48">
        <v>197</v>
      </c>
      <c r="D218" s="48">
        <v>204</v>
      </c>
      <c r="E218" s="48">
        <v>204</v>
      </c>
      <c r="F218" s="48">
        <v>245</v>
      </c>
      <c r="G218" s="48">
        <v>268</v>
      </c>
      <c r="H218" s="48">
        <v>273</v>
      </c>
      <c r="I218" s="48">
        <v>293</v>
      </c>
      <c r="J218" s="48">
        <v>272</v>
      </c>
      <c r="K218" s="48">
        <v>293</v>
      </c>
      <c r="L218" s="48">
        <v>251</v>
      </c>
      <c r="M218" s="48">
        <v>142</v>
      </c>
      <c r="N218" s="48">
        <v>145</v>
      </c>
      <c r="O218" s="48">
        <v>143</v>
      </c>
      <c r="P218" s="48">
        <v>145</v>
      </c>
      <c r="Q218" s="48">
        <v>146</v>
      </c>
      <c r="R218" s="48">
        <v>132</v>
      </c>
      <c r="S218" s="48">
        <v>136</v>
      </c>
      <c r="T218" s="48">
        <v>131</v>
      </c>
    </row>
    <row r="219" spans="1:20" ht="12.75">
      <c r="A219" s="46" t="s">
        <v>111</v>
      </c>
      <c r="B219" s="43"/>
      <c r="C219" s="48">
        <v>5</v>
      </c>
      <c r="D219" s="48">
        <v>5</v>
      </c>
      <c r="E219" s="48">
        <v>5</v>
      </c>
      <c r="F219" s="48">
        <v>5</v>
      </c>
      <c r="G219" s="48">
        <v>5</v>
      </c>
      <c r="H219" s="48">
        <v>6</v>
      </c>
      <c r="I219" s="48">
        <v>7</v>
      </c>
      <c r="J219" s="48">
        <v>7</v>
      </c>
      <c r="K219" s="48">
        <v>7</v>
      </c>
      <c r="L219" s="48">
        <v>8</v>
      </c>
      <c r="M219" s="48">
        <v>8</v>
      </c>
      <c r="N219" s="48">
        <v>8</v>
      </c>
      <c r="O219" s="48">
        <v>9</v>
      </c>
      <c r="P219" s="48">
        <v>35</v>
      </c>
      <c r="Q219" s="48">
        <v>37</v>
      </c>
      <c r="R219" s="48">
        <v>38</v>
      </c>
      <c r="S219" s="48">
        <v>39</v>
      </c>
      <c r="T219" s="48">
        <v>40</v>
      </c>
    </row>
    <row r="220" spans="1:20" ht="12.75">
      <c r="A220" s="46" t="s">
        <v>112</v>
      </c>
      <c r="B220" s="43"/>
      <c r="C220" s="48">
        <v>1547</v>
      </c>
      <c r="D220" s="48">
        <v>1505</v>
      </c>
      <c r="E220" s="48">
        <v>1182</v>
      </c>
      <c r="F220" s="48">
        <v>1086</v>
      </c>
      <c r="G220" s="48">
        <v>1105</v>
      </c>
      <c r="H220" s="48">
        <v>1234</v>
      </c>
      <c r="I220" s="48">
        <v>753</v>
      </c>
      <c r="J220" s="48">
        <v>581</v>
      </c>
      <c r="K220" s="48">
        <v>545</v>
      </c>
      <c r="L220" s="48">
        <v>651</v>
      </c>
      <c r="M220" s="48">
        <v>660</v>
      </c>
      <c r="N220" s="48">
        <v>621</v>
      </c>
      <c r="O220" s="48">
        <v>576</v>
      </c>
      <c r="P220" s="48">
        <v>583</v>
      </c>
      <c r="Q220" s="48">
        <v>563</v>
      </c>
      <c r="R220" s="48">
        <v>549</v>
      </c>
      <c r="S220" s="48">
        <v>557</v>
      </c>
      <c r="T220" s="48">
        <v>518</v>
      </c>
    </row>
    <row r="221" spans="1:20" ht="12.75">
      <c r="A221" s="46" t="s">
        <v>113</v>
      </c>
      <c r="B221" s="43"/>
      <c r="C221" s="48">
        <v>3042</v>
      </c>
      <c r="D221" s="48">
        <v>3248</v>
      </c>
      <c r="E221" s="48">
        <v>3206</v>
      </c>
      <c r="F221" s="48">
        <v>2753</v>
      </c>
      <c r="G221" s="48">
        <v>2741</v>
      </c>
      <c r="H221" s="48">
        <v>2679</v>
      </c>
      <c r="I221" s="48">
        <v>2713</v>
      </c>
      <c r="J221" s="48">
        <v>2691</v>
      </c>
      <c r="K221" s="48">
        <v>2696</v>
      </c>
      <c r="L221" s="48">
        <v>2651</v>
      </c>
      <c r="M221" s="48">
        <v>2736</v>
      </c>
      <c r="N221" s="48">
        <v>2702</v>
      </c>
      <c r="O221" s="48">
        <v>2583</v>
      </c>
      <c r="P221" s="48">
        <v>2633</v>
      </c>
      <c r="Q221" s="48">
        <v>2659</v>
      </c>
      <c r="R221" s="48">
        <v>2570</v>
      </c>
      <c r="S221" s="48">
        <v>2621</v>
      </c>
      <c r="T221" s="48">
        <v>2623</v>
      </c>
    </row>
    <row r="222" spans="1:20" ht="12.75">
      <c r="A222" s="46" t="s">
        <v>114</v>
      </c>
      <c r="B222" s="43"/>
      <c r="C222" s="48">
        <v>995</v>
      </c>
      <c r="D222" s="48">
        <v>1035</v>
      </c>
      <c r="E222" s="48">
        <v>1033</v>
      </c>
      <c r="F222" s="48">
        <v>973</v>
      </c>
      <c r="G222" s="48">
        <v>952</v>
      </c>
      <c r="H222" s="48">
        <v>944</v>
      </c>
      <c r="I222" s="48">
        <v>1001</v>
      </c>
      <c r="J222" s="48">
        <v>998</v>
      </c>
      <c r="K222" s="48">
        <v>968</v>
      </c>
      <c r="L222" s="48">
        <v>969</v>
      </c>
      <c r="M222" s="48">
        <v>967</v>
      </c>
      <c r="N222" s="48">
        <v>943</v>
      </c>
      <c r="O222" s="48">
        <v>934</v>
      </c>
      <c r="P222" s="48">
        <v>906</v>
      </c>
      <c r="Q222" s="48">
        <v>866</v>
      </c>
      <c r="R222" s="48">
        <v>861</v>
      </c>
      <c r="S222" s="48">
        <v>887</v>
      </c>
      <c r="T222" s="48">
        <v>830</v>
      </c>
    </row>
    <row r="223" spans="1:20" ht="12.75">
      <c r="A223" s="46" t="s">
        <v>115</v>
      </c>
      <c r="B223" s="43"/>
      <c r="C223" s="48">
        <v>708</v>
      </c>
      <c r="D223" s="48">
        <v>716</v>
      </c>
      <c r="E223" s="48">
        <v>401</v>
      </c>
      <c r="F223" s="48">
        <v>188</v>
      </c>
      <c r="G223" s="48">
        <v>123</v>
      </c>
      <c r="H223" s="48">
        <v>83</v>
      </c>
      <c r="I223" s="48">
        <v>99</v>
      </c>
      <c r="J223" s="48">
        <v>82</v>
      </c>
      <c r="K223" s="48">
        <v>86</v>
      </c>
      <c r="L223" s="48">
        <v>56</v>
      </c>
      <c r="M223" s="48">
        <v>58</v>
      </c>
      <c r="N223" s="48">
        <v>60</v>
      </c>
      <c r="O223" s="48">
        <v>80</v>
      </c>
      <c r="P223" s="48">
        <v>67</v>
      </c>
      <c r="Q223" s="48">
        <v>108</v>
      </c>
      <c r="R223" s="48">
        <v>101</v>
      </c>
      <c r="S223" s="48">
        <v>93</v>
      </c>
      <c r="T223" s="48">
        <v>92</v>
      </c>
    </row>
    <row r="224" spans="1:20" ht="12.75">
      <c r="A224" s="46" t="s">
        <v>116</v>
      </c>
      <c r="B224" s="43"/>
      <c r="C224" s="48">
        <v>1660</v>
      </c>
      <c r="D224" s="48">
        <v>1797</v>
      </c>
      <c r="E224" s="48">
        <v>1924</v>
      </c>
      <c r="F224" s="48">
        <v>1961</v>
      </c>
      <c r="G224" s="48">
        <v>2080</v>
      </c>
      <c r="H224" s="48">
        <v>2192</v>
      </c>
      <c r="I224" s="48">
        <v>2172</v>
      </c>
      <c r="J224" s="48">
        <v>2099</v>
      </c>
      <c r="K224" s="48">
        <v>1944</v>
      </c>
      <c r="L224" s="48">
        <v>2203</v>
      </c>
      <c r="M224" s="48">
        <v>2539</v>
      </c>
      <c r="N224" s="48">
        <v>2390</v>
      </c>
      <c r="O224" s="48">
        <v>2356</v>
      </c>
      <c r="P224" s="48">
        <v>2932</v>
      </c>
      <c r="Q224" s="48">
        <v>3291</v>
      </c>
      <c r="R224" s="48">
        <v>3098</v>
      </c>
      <c r="S224" s="48">
        <v>2822</v>
      </c>
      <c r="T224" s="48">
        <v>2978</v>
      </c>
    </row>
    <row r="225" spans="1:20" ht="12.75">
      <c r="A225" s="46" t="s">
        <v>117</v>
      </c>
      <c r="B225" s="43"/>
      <c r="C225" s="48">
        <v>925</v>
      </c>
      <c r="D225" s="48">
        <v>812</v>
      </c>
      <c r="E225" s="48">
        <v>847</v>
      </c>
      <c r="F225" s="48">
        <v>840</v>
      </c>
      <c r="G225" s="48">
        <v>752</v>
      </c>
      <c r="H225" s="48">
        <v>755</v>
      </c>
      <c r="I225" s="48">
        <v>724</v>
      </c>
      <c r="J225" s="48">
        <v>711</v>
      </c>
      <c r="K225" s="48">
        <v>726</v>
      </c>
      <c r="L225" s="48">
        <v>721</v>
      </c>
      <c r="M225" s="48">
        <v>747</v>
      </c>
      <c r="N225" s="48">
        <v>764</v>
      </c>
      <c r="O225" s="48">
        <v>771</v>
      </c>
      <c r="P225" s="48">
        <v>773</v>
      </c>
      <c r="Q225" s="48">
        <v>769</v>
      </c>
      <c r="R225" s="48">
        <v>764</v>
      </c>
      <c r="S225" s="48">
        <v>792</v>
      </c>
      <c r="T225" s="48">
        <v>789</v>
      </c>
    </row>
    <row r="226" spans="1:20" ht="12.75">
      <c r="A226" s="46" t="s">
        <v>118</v>
      </c>
      <c r="B226" s="43"/>
      <c r="C226" s="48">
        <v>3275</v>
      </c>
      <c r="D226" s="48">
        <v>3258</v>
      </c>
      <c r="E226" s="48">
        <v>3242</v>
      </c>
      <c r="F226" s="48">
        <v>2947</v>
      </c>
      <c r="G226" s="48">
        <v>2859</v>
      </c>
      <c r="H226" s="48">
        <v>3048</v>
      </c>
      <c r="I226" s="48">
        <v>3140</v>
      </c>
      <c r="J226" s="48">
        <v>3192</v>
      </c>
      <c r="K226" s="48">
        <v>3194</v>
      </c>
      <c r="L226" s="48">
        <v>3121</v>
      </c>
      <c r="M226" s="48">
        <v>3080</v>
      </c>
      <c r="N226" s="48">
        <v>3093</v>
      </c>
      <c r="O226" s="48">
        <v>3036</v>
      </c>
      <c r="P226" s="48">
        <v>2892</v>
      </c>
      <c r="Q226" s="48">
        <v>3384</v>
      </c>
      <c r="R226" s="48">
        <v>3294</v>
      </c>
      <c r="S226" s="48">
        <v>3187</v>
      </c>
      <c r="T226" s="48">
        <v>2961</v>
      </c>
    </row>
    <row r="227" spans="1:20" ht="12.75">
      <c r="A227" s="46" t="s">
        <v>119</v>
      </c>
      <c r="B227" s="43"/>
      <c r="C227" s="48">
        <v>1026</v>
      </c>
      <c r="D227" s="48">
        <v>1097</v>
      </c>
      <c r="E227" s="48">
        <v>1056</v>
      </c>
      <c r="F227" s="48">
        <v>1072</v>
      </c>
      <c r="G227" s="48">
        <v>1081</v>
      </c>
      <c r="H227" s="48">
        <v>1010</v>
      </c>
      <c r="I227" s="48">
        <v>1045</v>
      </c>
      <c r="J227" s="48">
        <v>1056</v>
      </c>
      <c r="K227" s="48">
        <v>1074</v>
      </c>
      <c r="L227" s="48">
        <v>1075</v>
      </c>
      <c r="M227" s="48">
        <v>1108</v>
      </c>
      <c r="N227" s="48">
        <v>1107</v>
      </c>
      <c r="O227" s="48">
        <v>1150</v>
      </c>
      <c r="P227" s="48">
        <v>1247</v>
      </c>
      <c r="Q227" s="48">
        <v>1104</v>
      </c>
      <c r="R227" s="48">
        <v>1143</v>
      </c>
      <c r="S227" s="48">
        <v>1175</v>
      </c>
      <c r="T227" s="48">
        <v>1098</v>
      </c>
    </row>
    <row r="228" spans="1:20" ht="12.75">
      <c r="A228" s="46" t="s">
        <v>120</v>
      </c>
      <c r="B228" s="43"/>
      <c r="C228" s="48">
        <v>1129</v>
      </c>
      <c r="D228" s="48">
        <v>949</v>
      </c>
      <c r="E228" s="48">
        <v>750</v>
      </c>
      <c r="F228" s="48">
        <v>664</v>
      </c>
      <c r="G228" s="48">
        <v>667</v>
      </c>
      <c r="H228" s="48">
        <v>649</v>
      </c>
      <c r="I228" s="48">
        <v>707</v>
      </c>
      <c r="J228" s="48">
        <v>689</v>
      </c>
      <c r="K228" s="48">
        <v>705</v>
      </c>
      <c r="L228" s="48">
        <v>719</v>
      </c>
      <c r="M228" s="48">
        <v>696</v>
      </c>
      <c r="N228" s="48">
        <v>669</v>
      </c>
      <c r="O228" s="48">
        <v>651</v>
      </c>
      <c r="P228" s="48">
        <v>614</v>
      </c>
      <c r="Q228" s="48">
        <v>615</v>
      </c>
      <c r="R228" s="48">
        <v>577</v>
      </c>
      <c r="S228" s="48">
        <v>419</v>
      </c>
      <c r="T228" s="48">
        <v>491</v>
      </c>
    </row>
    <row r="229" spans="1:20" ht="12.75">
      <c r="A229" s="46" t="s">
        <v>121</v>
      </c>
      <c r="B229" s="43"/>
      <c r="C229" s="48">
        <v>249</v>
      </c>
      <c r="D229" s="48">
        <v>258</v>
      </c>
      <c r="E229" s="48">
        <v>263</v>
      </c>
      <c r="F229" s="48">
        <v>265</v>
      </c>
      <c r="G229" s="48">
        <v>296</v>
      </c>
      <c r="H229" s="48">
        <v>335</v>
      </c>
      <c r="I229" s="48">
        <v>280</v>
      </c>
      <c r="J229" s="48">
        <v>290</v>
      </c>
      <c r="K229" s="48">
        <v>291</v>
      </c>
      <c r="L229" s="48">
        <v>300</v>
      </c>
      <c r="M229" s="48">
        <v>313</v>
      </c>
      <c r="N229" s="48">
        <v>319</v>
      </c>
      <c r="O229" s="48">
        <v>320</v>
      </c>
      <c r="P229" s="48">
        <v>321</v>
      </c>
      <c r="Q229" s="48">
        <v>310</v>
      </c>
      <c r="R229" s="48">
        <v>321</v>
      </c>
      <c r="S229" s="48">
        <v>254</v>
      </c>
      <c r="T229" s="48">
        <v>297</v>
      </c>
    </row>
    <row r="230" spans="1:20" ht="12.75">
      <c r="A230" s="46" t="s">
        <v>122</v>
      </c>
      <c r="B230" s="43"/>
      <c r="C230" s="48">
        <v>275</v>
      </c>
      <c r="D230" s="48">
        <v>287</v>
      </c>
      <c r="E230" s="48">
        <v>305</v>
      </c>
      <c r="F230" s="48">
        <v>316</v>
      </c>
      <c r="G230" s="48">
        <v>318</v>
      </c>
      <c r="H230" s="48">
        <v>320</v>
      </c>
      <c r="I230" s="48">
        <v>345</v>
      </c>
      <c r="J230" s="48">
        <v>337</v>
      </c>
      <c r="K230" s="48">
        <v>329</v>
      </c>
      <c r="L230" s="48">
        <v>325</v>
      </c>
      <c r="M230" s="48">
        <v>311</v>
      </c>
      <c r="N230" s="48">
        <v>285</v>
      </c>
      <c r="O230" s="48">
        <v>301</v>
      </c>
      <c r="P230" s="48">
        <v>314</v>
      </c>
      <c r="Q230" s="48">
        <v>307</v>
      </c>
      <c r="R230" s="48">
        <v>302</v>
      </c>
      <c r="S230" s="48">
        <v>258</v>
      </c>
      <c r="T230" s="52">
        <f>S230</f>
        <v>258</v>
      </c>
    </row>
    <row r="231" spans="1:20" ht="12.75">
      <c r="A231" s="46" t="s">
        <v>124</v>
      </c>
      <c r="B231" s="43"/>
      <c r="C231" s="48">
        <v>3104</v>
      </c>
      <c r="D231" s="48">
        <v>2915</v>
      </c>
      <c r="E231" s="48">
        <v>2990</v>
      </c>
      <c r="F231" s="48">
        <v>3239</v>
      </c>
      <c r="G231" s="48">
        <v>3242</v>
      </c>
      <c r="H231" s="48">
        <v>3243</v>
      </c>
      <c r="I231" s="48">
        <v>3262</v>
      </c>
      <c r="J231" s="48">
        <v>3190</v>
      </c>
      <c r="K231" s="48">
        <v>3180</v>
      </c>
      <c r="L231" s="48">
        <v>3130</v>
      </c>
      <c r="M231" s="48">
        <v>3219</v>
      </c>
      <c r="N231" s="48">
        <v>3358</v>
      </c>
      <c r="O231" s="48">
        <v>3302</v>
      </c>
      <c r="P231" s="48">
        <v>3510</v>
      </c>
      <c r="Q231" s="48">
        <v>3329</v>
      </c>
      <c r="R231" s="48">
        <v>3378</v>
      </c>
      <c r="S231" s="48">
        <v>3393</v>
      </c>
      <c r="T231" s="48">
        <v>3258</v>
      </c>
    </row>
    <row r="232" spans="1:20" ht="12.75">
      <c r="A232" s="46" t="s">
        <v>125</v>
      </c>
      <c r="B232" s="43"/>
      <c r="C232" s="48">
        <v>798</v>
      </c>
      <c r="D232" s="48">
        <v>687</v>
      </c>
      <c r="E232" s="48">
        <v>431</v>
      </c>
      <c r="F232" s="48">
        <v>294</v>
      </c>
      <c r="G232" s="48">
        <v>235</v>
      </c>
      <c r="H232" s="48">
        <v>204</v>
      </c>
      <c r="I232" s="48">
        <v>204</v>
      </c>
      <c r="J232" s="48">
        <v>177</v>
      </c>
      <c r="K232" s="48">
        <v>162</v>
      </c>
      <c r="L232" s="48">
        <v>113</v>
      </c>
      <c r="M232" s="48">
        <v>99</v>
      </c>
      <c r="N232" s="48">
        <v>99</v>
      </c>
      <c r="O232" s="48">
        <v>104</v>
      </c>
      <c r="P232" s="48">
        <v>102</v>
      </c>
      <c r="Q232" s="48">
        <v>105</v>
      </c>
      <c r="R232" s="48">
        <v>105</v>
      </c>
      <c r="S232" s="48">
        <v>113</v>
      </c>
      <c r="T232" s="48">
        <v>119</v>
      </c>
    </row>
    <row r="233" spans="1:20" ht="12.75">
      <c r="A233" s="46" t="s">
        <v>126</v>
      </c>
      <c r="B233" s="43"/>
      <c r="C233" s="48">
        <v>12</v>
      </c>
      <c r="D233" s="48">
        <v>13</v>
      </c>
      <c r="E233" s="48">
        <v>13</v>
      </c>
      <c r="F233" s="48">
        <v>12</v>
      </c>
      <c r="G233" s="48">
        <v>13</v>
      </c>
      <c r="H233" s="48">
        <v>12</v>
      </c>
      <c r="I233" s="48">
        <v>13</v>
      </c>
      <c r="J233" s="48">
        <v>14</v>
      </c>
      <c r="K233" s="48">
        <v>14</v>
      </c>
      <c r="L233" s="48">
        <v>15</v>
      </c>
      <c r="M233" s="48">
        <v>13</v>
      </c>
      <c r="N233" s="48">
        <v>14</v>
      </c>
      <c r="O233" s="48">
        <v>13</v>
      </c>
      <c r="P233" s="48">
        <v>13</v>
      </c>
      <c r="Q233" s="48">
        <v>20</v>
      </c>
      <c r="R233" s="48">
        <v>26</v>
      </c>
      <c r="S233" s="48">
        <v>27</v>
      </c>
      <c r="T233" s="48">
        <v>29</v>
      </c>
    </row>
    <row r="234" spans="1:20" ht="12.75">
      <c r="A234" s="46" t="s">
        <v>127</v>
      </c>
      <c r="B234" s="43"/>
      <c r="C234" s="48">
        <v>613</v>
      </c>
      <c r="D234" s="48">
        <v>526</v>
      </c>
      <c r="E234" s="48">
        <v>364</v>
      </c>
      <c r="F234" s="48">
        <v>289</v>
      </c>
      <c r="G234" s="48">
        <v>235</v>
      </c>
      <c r="H234" s="48">
        <v>166</v>
      </c>
      <c r="I234" s="48">
        <v>166</v>
      </c>
      <c r="J234" s="48">
        <v>146</v>
      </c>
      <c r="K234" s="48">
        <v>128</v>
      </c>
      <c r="L234" s="48">
        <v>133</v>
      </c>
      <c r="M234" s="48">
        <v>129</v>
      </c>
      <c r="N234" s="48">
        <v>135</v>
      </c>
      <c r="O234" s="48">
        <v>128</v>
      </c>
      <c r="P234" s="48">
        <v>146</v>
      </c>
      <c r="Q234" s="48">
        <v>155</v>
      </c>
      <c r="R234" s="48">
        <v>152</v>
      </c>
      <c r="S234" s="48">
        <v>154</v>
      </c>
      <c r="T234" s="48">
        <v>155</v>
      </c>
    </row>
    <row r="235" spans="1:20" ht="12.75">
      <c r="A235" s="46" t="s">
        <v>128</v>
      </c>
      <c r="B235" s="43"/>
      <c r="C235" s="48" t="s">
        <v>91</v>
      </c>
      <c r="D235" s="48" t="s">
        <v>91</v>
      </c>
      <c r="E235" s="48" t="s">
        <v>91</v>
      </c>
      <c r="F235" s="48" t="s">
        <v>91</v>
      </c>
      <c r="G235" s="48" t="s">
        <v>91</v>
      </c>
      <c r="H235" s="48" t="s">
        <v>91</v>
      </c>
      <c r="I235" s="48" t="s">
        <v>91</v>
      </c>
      <c r="J235" s="48" t="s">
        <v>91</v>
      </c>
      <c r="K235" s="48" t="s">
        <v>91</v>
      </c>
      <c r="L235" s="48" t="s">
        <v>91</v>
      </c>
      <c r="M235" s="48" t="s">
        <v>91</v>
      </c>
      <c r="N235" s="48" t="s">
        <v>91</v>
      </c>
      <c r="O235" s="48" t="s">
        <v>91</v>
      </c>
      <c r="P235" s="48" t="s">
        <v>91</v>
      </c>
      <c r="Q235" s="48" t="s">
        <v>91</v>
      </c>
      <c r="R235" s="48" t="s">
        <v>91</v>
      </c>
      <c r="S235" s="48" t="s">
        <v>91</v>
      </c>
      <c r="T235" s="48" t="s">
        <v>91</v>
      </c>
    </row>
    <row r="236" spans="1:20" ht="12.75">
      <c r="A236" s="46" t="s">
        <v>129</v>
      </c>
      <c r="B236" s="43"/>
      <c r="C236" s="48">
        <v>3366</v>
      </c>
      <c r="D236" s="48">
        <v>3748</v>
      </c>
      <c r="E236" s="48">
        <v>3845</v>
      </c>
      <c r="F236" s="48">
        <v>4105</v>
      </c>
      <c r="G236" s="48">
        <v>3868</v>
      </c>
      <c r="H236" s="48">
        <v>4374</v>
      </c>
      <c r="I236" s="48">
        <v>4095</v>
      </c>
      <c r="J236" s="48">
        <v>4136</v>
      </c>
      <c r="K236" s="48">
        <v>4159</v>
      </c>
      <c r="L236" s="48">
        <v>4093</v>
      </c>
      <c r="M236" s="48">
        <v>3951</v>
      </c>
      <c r="N236" s="48">
        <v>4199</v>
      </c>
      <c r="O236" s="48">
        <v>4132</v>
      </c>
      <c r="P236" s="48">
        <v>3757</v>
      </c>
      <c r="Q236" s="48">
        <v>3870</v>
      </c>
      <c r="R236" s="48">
        <v>4037</v>
      </c>
      <c r="S236" s="48">
        <v>3944</v>
      </c>
      <c r="T236" s="48">
        <v>4146</v>
      </c>
    </row>
    <row r="237" spans="1:20" ht="12.75">
      <c r="A237" s="46" t="s">
        <v>130</v>
      </c>
      <c r="B237" s="43"/>
      <c r="C237" s="48">
        <v>268</v>
      </c>
      <c r="D237" s="48">
        <v>654</v>
      </c>
      <c r="E237" s="48">
        <v>625</v>
      </c>
      <c r="F237" s="48">
        <v>672</v>
      </c>
      <c r="G237" s="48">
        <v>703</v>
      </c>
      <c r="H237" s="48">
        <v>654</v>
      </c>
      <c r="I237" s="48">
        <v>716</v>
      </c>
      <c r="J237" s="48">
        <v>731</v>
      </c>
      <c r="K237" s="48">
        <v>747</v>
      </c>
      <c r="L237" s="48">
        <v>795</v>
      </c>
      <c r="M237" s="48">
        <v>767</v>
      </c>
      <c r="N237" s="48">
        <v>796</v>
      </c>
      <c r="O237" s="48">
        <v>810</v>
      </c>
      <c r="P237" s="48">
        <v>772</v>
      </c>
      <c r="Q237" s="48">
        <v>771</v>
      </c>
      <c r="R237" s="48">
        <v>746</v>
      </c>
      <c r="S237" s="48">
        <v>747</v>
      </c>
      <c r="T237" s="48">
        <v>684</v>
      </c>
    </row>
    <row r="238" spans="1:20" ht="12.75">
      <c r="A238" s="46" t="s">
        <v>131</v>
      </c>
      <c r="B238" s="43"/>
      <c r="C238" s="48">
        <v>3125</v>
      </c>
      <c r="D238" s="48">
        <v>3360</v>
      </c>
      <c r="E238" s="48">
        <v>3656</v>
      </c>
      <c r="F238" s="48">
        <v>4397</v>
      </c>
      <c r="G238" s="48">
        <v>4888</v>
      </c>
      <c r="H238" s="48">
        <v>4891</v>
      </c>
      <c r="I238" s="48">
        <v>4930</v>
      </c>
      <c r="J238" s="48">
        <v>5212</v>
      </c>
      <c r="K238" s="48">
        <v>4781</v>
      </c>
      <c r="L238" s="48">
        <v>4907</v>
      </c>
      <c r="M238" s="48">
        <v>4684</v>
      </c>
      <c r="N238" s="48">
        <v>4669</v>
      </c>
      <c r="O238" s="48">
        <v>4415</v>
      </c>
      <c r="P238" s="48">
        <v>4201</v>
      </c>
      <c r="Q238" s="48">
        <v>4223</v>
      </c>
      <c r="R238" s="48">
        <v>4413</v>
      </c>
      <c r="S238" s="48">
        <v>3794</v>
      </c>
      <c r="T238" s="48">
        <v>3493</v>
      </c>
    </row>
    <row r="239" spans="1:20" ht="12.75">
      <c r="A239" s="46" t="s">
        <v>132</v>
      </c>
      <c r="B239" s="43"/>
      <c r="C239" s="48">
        <v>459</v>
      </c>
      <c r="D239" s="48">
        <v>462</v>
      </c>
      <c r="E239" s="48">
        <v>462</v>
      </c>
      <c r="F239" s="48">
        <v>460</v>
      </c>
      <c r="G239" s="48">
        <v>470</v>
      </c>
      <c r="H239" s="48">
        <v>480</v>
      </c>
      <c r="I239" s="48">
        <v>479</v>
      </c>
      <c r="J239" s="48">
        <v>533</v>
      </c>
      <c r="K239" s="48">
        <v>601</v>
      </c>
      <c r="L239" s="48">
        <v>649</v>
      </c>
      <c r="M239" s="48">
        <v>714</v>
      </c>
      <c r="N239" s="48">
        <v>506</v>
      </c>
      <c r="O239" s="48">
        <v>497</v>
      </c>
      <c r="P239" s="48">
        <v>455</v>
      </c>
      <c r="Q239" s="48">
        <v>584</v>
      </c>
      <c r="R239" s="48">
        <v>570</v>
      </c>
      <c r="S239" s="48">
        <v>318</v>
      </c>
      <c r="T239" s="48">
        <v>258</v>
      </c>
    </row>
    <row r="240" spans="1:20" ht="12.75">
      <c r="A240" s="46" t="s">
        <v>133</v>
      </c>
      <c r="B240" s="43"/>
      <c r="C240" s="48">
        <v>2244</v>
      </c>
      <c r="D240" s="48">
        <v>2010</v>
      </c>
      <c r="E240" s="48">
        <v>1409</v>
      </c>
      <c r="F240" s="48">
        <v>1144</v>
      </c>
      <c r="G240" s="48">
        <v>804</v>
      </c>
      <c r="H240" s="48">
        <v>995</v>
      </c>
      <c r="I240" s="48">
        <v>840</v>
      </c>
      <c r="J240" s="48">
        <v>908</v>
      </c>
      <c r="K240" s="48">
        <v>769</v>
      </c>
      <c r="L240" s="48">
        <v>464</v>
      </c>
      <c r="M240" s="48">
        <v>394</v>
      </c>
      <c r="N240" s="48">
        <v>286</v>
      </c>
      <c r="O240" s="48">
        <v>273</v>
      </c>
      <c r="P240" s="48">
        <v>236</v>
      </c>
      <c r="Q240" s="48">
        <v>227</v>
      </c>
      <c r="R240" s="48">
        <v>209</v>
      </c>
      <c r="S240" s="48">
        <v>259</v>
      </c>
      <c r="T240" s="48">
        <v>261</v>
      </c>
    </row>
    <row r="241" spans="1:20" ht="12.75">
      <c r="A241" s="46" t="s">
        <v>134</v>
      </c>
      <c r="B241" s="43"/>
      <c r="C241" s="48">
        <v>871</v>
      </c>
      <c r="D241" s="48">
        <v>880</v>
      </c>
      <c r="E241" s="48">
        <v>854</v>
      </c>
      <c r="F241" s="48">
        <v>824</v>
      </c>
      <c r="G241" s="48">
        <v>815</v>
      </c>
      <c r="H241" s="48">
        <v>836</v>
      </c>
      <c r="I241" s="48">
        <v>874</v>
      </c>
      <c r="J241" s="48">
        <v>882</v>
      </c>
      <c r="K241" s="48">
        <v>970</v>
      </c>
      <c r="L241" s="48">
        <v>763</v>
      </c>
      <c r="M241" s="48">
        <v>851</v>
      </c>
      <c r="N241" s="48">
        <v>755</v>
      </c>
      <c r="O241" s="48">
        <v>795</v>
      </c>
      <c r="P241" s="48">
        <v>807</v>
      </c>
      <c r="Q241" s="48">
        <v>791</v>
      </c>
      <c r="R241" s="48">
        <v>796</v>
      </c>
      <c r="S241" s="48">
        <v>781</v>
      </c>
      <c r="T241" s="48">
        <v>756</v>
      </c>
    </row>
    <row r="242" spans="1:20" ht="12.75">
      <c r="A242" s="46" t="s">
        <v>135</v>
      </c>
      <c r="B242" s="43"/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15</v>
      </c>
      <c r="N242" s="48">
        <v>16</v>
      </c>
      <c r="O242" s="48">
        <v>75</v>
      </c>
      <c r="P242" s="48">
        <v>73</v>
      </c>
      <c r="Q242" s="48">
        <v>73</v>
      </c>
      <c r="R242" s="48">
        <v>73</v>
      </c>
      <c r="S242" s="48">
        <v>73</v>
      </c>
      <c r="T242" s="48">
        <v>73</v>
      </c>
    </row>
    <row r="243" spans="1:20" ht="12.75">
      <c r="A243" s="46" t="s">
        <v>136</v>
      </c>
      <c r="B243" s="43"/>
      <c r="C243" s="48">
        <v>702</v>
      </c>
      <c r="D243" s="48">
        <v>512</v>
      </c>
      <c r="E243" s="48">
        <v>413</v>
      </c>
      <c r="F243" s="48">
        <v>497</v>
      </c>
      <c r="G243" s="48">
        <v>314</v>
      </c>
      <c r="H243" s="48">
        <v>300</v>
      </c>
      <c r="I243" s="48">
        <v>280</v>
      </c>
      <c r="J243" s="48">
        <v>305</v>
      </c>
      <c r="K243" s="48">
        <v>258</v>
      </c>
      <c r="L243" s="48">
        <v>226</v>
      </c>
      <c r="M243" s="48">
        <v>206</v>
      </c>
      <c r="N243" s="48">
        <v>180</v>
      </c>
      <c r="O243" s="48">
        <v>148</v>
      </c>
      <c r="P243" s="48">
        <v>158</v>
      </c>
      <c r="Q243" s="48">
        <v>161</v>
      </c>
      <c r="R243" s="48">
        <v>164</v>
      </c>
      <c r="S243" s="48">
        <v>141</v>
      </c>
      <c r="T243" s="48">
        <v>136</v>
      </c>
    </row>
    <row r="244" spans="1:20" ht="12.75">
      <c r="A244" s="46" t="s">
        <v>137</v>
      </c>
      <c r="B244" s="43"/>
      <c r="C244" s="48">
        <v>1952</v>
      </c>
      <c r="D244" s="48">
        <v>1944</v>
      </c>
      <c r="E244" s="48">
        <v>1997</v>
      </c>
      <c r="F244" s="48">
        <v>2410</v>
      </c>
      <c r="G244" s="48">
        <v>2439</v>
      </c>
      <c r="H244" s="48">
        <v>2648</v>
      </c>
      <c r="I244" s="48">
        <v>2782</v>
      </c>
      <c r="J244" s="48">
        <v>2778</v>
      </c>
      <c r="K244" s="48">
        <v>2782</v>
      </c>
      <c r="L244" s="48">
        <v>2878</v>
      </c>
      <c r="M244" s="48">
        <v>2917</v>
      </c>
      <c r="N244" s="48">
        <v>2918</v>
      </c>
      <c r="O244" s="48">
        <v>3186</v>
      </c>
      <c r="P244" s="48">
        <v>2917</v>
      </c>
      <c r="Q244" s="48">
        <v>3246</v>
      </c>
      <c r="R244" s="48">
        <v>3299</v>
      </c>
      <c r="S244" s="48">
        <v>3526</v>
      </c>
      <c r="T244" s="48">
        <v>3872</v>
      </c>
    </row>
    <row r="245" spans="1:20" ht="12.75">
      <c r="A245" s="46" t="s">
        <v>138</v>
      </c>
      <c r="B245" s="43"/>
      <c r="C245" s="48">
        <v>1273</v>
      </c>
      <c r="D245" s="48">
        <v>1301</v>
      </c>
      <c r="E245" s="48">
        <v>1308</v>
      </c>
      <c r="F245" s="48">
        <v>1313</v>
      </c>
      <c r="G245" s="48">
        <v>1306</v>
      </c>
      <c r="H245" s="48">
        <v>1269</v>
      </c>
      <c r="I245" s="48">
        <v>1357</v>
      </c>
      <c r="J245" s="48">
        <v>1280</v>
      </c>
      <c r="K245" s="48">
        <v>1281</v>
      </c>
      <c r="L245" s="48">
        <v>1197</v>
      </c>
      <c r="M245" s="48">
        <v>1159</v>
      </c>
      <c r="N245" s="48">
        <v>1218</v>
      </c>
      <c r="O245" s="48">
        <v>1127</v>
      </c>
      <c r="P245" s="48">
        <v>895</v>
      </c>
      <c r="Q245" s="48">
        <v>866</v>
      </c>
      <c r="R245" s="48">
        <v>937</v>
      </c>
      <c r="S245" s="48">
        <v>859</v>
      </c>
      <c r="T245" s="48">
        <v>821</v>
      </c>
    </row>
    <row r="246" spans="1:20" ht="12.75">
      <c r="A246" s="55" t="s">
        <v>37</v>
      </c>
      <c r="B246" s="3"/>
      <c r="C246" s="25">
        <f aca="true" t="shared" si="11" ref="C246:T246">SUM(C215:C245)</f>
        <v>35689</v>
      </c>
      <c r="D246" s="25">
        <f t="shared" si="11"/>
        <v>35963</v>
      </c>
      <c r="E246" s="25">
        <f t="shared" si="11"/>
        <v>34597</v>
      </c>
      <c r="F246" s="25">
        <f t="shared" si="11"/>
        <v>34713</v>
      </c>
      <c r="G246" s="25">
        <f t="shared" si="11"/>
        <v>34515</v>
      </c>
      <c r="H246" s="25">
        <f t="shared" si="11"/>
        <v>35630</v>
      </c>
      <c r="I246" s="25">
        <f t="shared" si="11"/>
        <v>35494</v>
      </c>
      <c r="J246" s="25">
        <f t="shared" si="11"/>
        <v>35213</v>
      </c>
      <c r="K246" s="25">
        <f t="shared" si="11"/>
        <v>34501</v>
      </c>
      <c r="L246" s="25">
        <f t="shared" si="11"/>
        <v>34190</v>
      </c>
      <c r="M246" s="25">
        <f t="shared" si="11"/>
        <v>34028</v>
      </c>
      <c r="N246" s="25">
        <f t="shared" si="11"/>
        <v>33833</v>
      </c>
      <c r="O246" s="25">
        <f t="shared" si="11"/>
        <v>33467</v>
      </c>
      <c r="P246" s="25">
        <f t="shared" si="11"/>
        <v>33272</v>
      </c>
      <c r="Q246" s="25">
        <f t="shared" si="11"/>
        <v>34146</v>
      </c>
      <c r="R246" s="25">
        <f t="shared" si="11"/>
        <v>34419</v>
      </c>
      <c r="S246" s="25">
        <f t="shared" si="11"/>
        <v>33009</v>
      </c>
      <c r="T246" s="25">
        <f t="shared" si="11"/>
        <v>32771</v>
      </c>
    </row>
    <row r="247" spans="1:20" ht="12.75">
      <c r="A247" s="58" t="s">
        <v>38</v>
      </c>
      <c r="B247" s="3"/>
      <c r="C247" s="25">
        <f aca="true" t="shared" si="12" ref="C247:T247">SUM(C215:C245)-C218-C230-C237-C244</f>
        <v>32997</v>
      </c>
      <c r="D247" s="25">
        <f t="shared" si="12"/>
        <v>32874</v>
      </c>
      <c r="E247" s="25">
        <f t="shared" si="12"/>
        <v>31466</v>
      </c>
      <c r="F247" s="25">
        <f t="shared" si="12"/>
        <v>31070</v>
      </c>
      <c r="G247" s="25">
        <f t="shared" si="12"/>
        <v>30787</v>
      </c>
      <c r="H247" s="25">
        <f t="shared" si="12"/>
        <v>31735</v>
      </c>
      <c r="I247" s="25">
        <f t="shared" si="12"/>
        <v>31358</v>
      </c>
      <c r="J247" s="25">
        <f t="shared" si="12"/>
        <v>31095</v>
      </c>
      <c r="K247" s="25">
        <f t="shared" si="12"/>
        <v>30350</v>
      </c>
      <c r="L247" s="25">
        <f t="shared" si="12"/>
        <v>29941</v>
      </c>
      <c r="M247" s="25">
        <f t="shared" si="12"/>
        <v>29891</v>
      </c>
      <c r="N247" s="25">
        <f t="shared" si="12"/>
        <v>29689</v>
      </c>
      <c r="O247" s="25">
        <f t="shared" si="12"/>
        <v>29027</v>
      </c>
      <c r="P247" s="25">
        <f t="shared" si="12"/>
        <v>29124</v>
      </c>
      <c r="Q247" s="25">
        <f t="shared" si="12"/>
        <v>29676</v>
      </c>
      <c r="R247" s="25">
        <f t="shared" si="12"/>
        <v>29940</v>
      </c>
      <c r="S247" s="25">
        <f t="shared" si="12"/>
        <v>28342</v>
      </c>
      <c r="T247" s="25">
        <f t="shared" si="12"/>
        <v>27826</v>
      </c>
    </row>
    <row r="248" spans="1:20" ht="13.5" thickBot="1">
      <c r="A248" s="3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4.25" thickBot="1" thickTop="1">
      <c r="A249" s="37"/>
      <c r="B249" s="62" t="s">
        <v>15</v>
      </c>
      <c r="C249" s="63" t="s">
        <v>86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3.5" thickTop="1">
      <c r="A250" s="27"/>
      <c r="B250" s="35" t="s">
        <v>16</v>
      </c>
      <c r="C250" s="36" t="s">
        <v>80</v>
      </c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</row>
    <row r="251" spans="1:20" ht="12.75">
      <c r="A251" s="27"/>
      <c r="B251" s="35" t="s">
        <v>17</v>
      </c>
      <c r="C251" s="36" t="s">
        <v>81</v>
      </c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</row>
    <row r="252" spans="1:20" ht="12.75">
      <c r="A252" s="122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"/>
    </row>
    <row r="253" spans="1:20" ht="12.75">
      <c r="A253" s="40" t="s">
        <v>18</v>
      </c>
      <c r="B253" s="41" t="s">
        <v>19</v>
      </c>
      <c r="C253" s="38" t="s">
        <v>20</v>
      </c>
      <c r="D253" s="38" t="s">
        <v>21</v>
      </c>
      <c r="E253" s="38" t="s">
        <v>22</v>
      </c>
      <c r="F253" s="38" t="s">
        <v>23</v>
      </c>
      <c r="G253" s="38" t="s">
        <v>24</v>
      </c>
      <c r="H253" s="38" t="s">
        <v>25</v>
      </c>
      <c r="I253" s="38" t="s">
        <v>26</v>
      </c>
      <c r="J253" s="38" t="s">
        <v>27</v>
      </c>
      <c r="K253" s="38" t="s">
        <v>28</v>
      </c>
      <c r="L253" s="38" t="s">
        <v>29</v>
      </c>
      <c r="M253" s="38" t="s">
        <v>30</v>
      </c>
      <c r="N253" s="38" t="s">
        <v>31</v>
      </c>
      <c r="O253" s="38" t="s">
        <v>32</v>
      </c>
      <c r="P253" s="38" t="s">
        <v>33</v>
      </c>
      <c r="Q253" s="38" t="s">
        <v>34</v>
      </c>
      <c r="R253" s="38" t="s">
        <v>35</v>
      </c>
      <c r="S253" s="38" t="s">
        <v>90</v>
      </c>
      <c r="T253" s="38" t="s">
        <v>95</v>
      </c>
    </row>
    <row r="254" spans="1:20" ht="12.75">
      <c r="A254" s="44" t="s">
        <v>36</v>
      </c>
      <c r="B254" s="45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spans="1:20" ht="12.75">
      <c r="A255" s="46" t="s">
        <v>107</v>
      </c>
      <c r="B255" s="43"/>
      <c r="C255" s="48">
        <v>1711</v>
      </c>
      <c r="D255" s="48">
        <v>1926</v>
      </c>
      <c r="E255" s="48">
        <v>2033</v>
      </c>
      <c r="F255" s="48">
        <v>2096</v>
      </c>
      <c r="G255" s="48">
        <v>2004</v>
      </c>
      <c r="H255" s="48">
        <v>2261</v>
      </c>
      <c r="I255" s="48">
        <v>2647</v>
      </c>
      <c r="J255" s="48">
        <v>2674</v>
      </c>
      <c r="K255" s="48">
        <v>2614</v>
      </c>
      <c r="L255" s="48">
        <v>2731</v>
      </c>
      <c r="M255" s="48">
        <v>2428</v>
      </c>
      <c r="N255" s="48">
        <v>2934</v>
      </c>
      <c r="O255" s="48">
        <v>2720</v>
      </c>
      <c r="P255" s="48">
        <v>2987</v>
      </c>
      <c r="Q255" s="48">
        <v>2886</v>
      </c>
      <c r="R255" s="48">
        <v>2666</v>
      </c>
      <c r="S255" s="48">
        <v>2900</v>
      </c>
      <c r="T255" s="48">
        <v>2454</v>
      </c>
    </row>
    <row r="256" spans="1:20" ht="12.75">
      <c r="A256" s="46" t="s">
        <v>108</v>
      </c>
      <c r="B256" s="43"/>
      <c r="C256" s="48">
        <v>2863</v>
      </c>
      <c r="D256" s="48">
        <v>3250</v>
      </c>
      <c r="E256" s="48">
        <v>3299</v>
      </c>
      <c r="F256" s="48">
        <v>3319</v>
      </c>
      <c r="G256" s="48">
        <v>3308</v>
      </c>
      <c r="H256" s="48">
        <v>3465</v>
      </c>
      <c r="I256" s="48">
        <v>3961</v>
      </c>
      <c r="J256" s="48">
        <v>3751</v>
      </c>
      <c r="K256" s="48">
        <v>3794</v>
      </c>
      <c r="L256" s="48">
        <v>3698</v>
      </c>
      <c r="M256" s="48">
        <v>3443</v>
      </c>
      <c r="N256" s="48">
        <v>3656</v>
      </c>
      <c r="O256" s="48">
        <v>3574</v>
      </c>
      <c r="P256" s="48">
        <v>4069</v>
      </c>
      <c r="Q256" s="48">
        <v>4058</v>
      </c>
      <c r="R256" s="48">
        <v>4152</v>
      </c>
      <c r="S256" s="48">
        <v>4314</v>
      </c>
      <c r="T256" s="48">
        <v>3916</v>
      </c>
    </row>
    <row r="257" spans="1:20" ht="12.75">
      <c r="A257" s="46" t="s">
        <v>109</v>
      </c>
      <c r="B257" s="43"/>
      <c r="C257" s="48">
        <v>115</v>
      </c>
      <c r="D257" s="48">
        <v>81</v>
      </c>
      <c r="E257" s="48">
        <v>194</v>
      </c>
      <c r="F257" s="48">
        <v>197</v>
      </c>
      <c r="G257" s="48">
        <v>199</v>
      </c>
      <c r="H257" s="48">
        <v>193</v>
      </c>
      <c r="I257" s="48">
        <v>243</v>
      </c>
      <c r="J257" s="48">
        <v>140</v>
      </c>
      <c r="K257" s="48">
        <v>183</v>
      </c>
      <c r="L257" s="48">
        <v>648</v>
      </c>
      <c r="M257" s="48">
        <v>647</v>
      </c>
      <c r="N257" s="48">
        <v>760</v>
      </c>
      <c r="O257" s="48">
        <v>732</v>
      </c>
      <c r="P257" s="48">
        <v>762</v>
      </c>
      <c r="Q257" s="48">
        <v>692</v>
      </c>
      <c r="R257" s="48">
        <v>824</v>
      </c>
      <c r="S257" s="48">
        <v>945</v>
      </c>
      <c r="T257" s="48">
        <v>896</v>
      </c>
    </row>
    <row r="258" spans="1:20" ht="12.75">
      <c r="A258" s="46" t="s">
        <v>110</v>
      </c>
      <c r="B258" s="43"/>
      <c r="C258" s="48">
        <v>3347</v>
      </c>
      <c r="D258" s="48">
        <v>3607</v>
      </c>
      <c r="E258" s="48">
        <v>3538</v>
      </c>
      <c r="F258" s="48">
        <v>3619</v>
      </c>
      <c r="G258" s="48">
        <v>3178</v>
      </c>
      <c r="H258" s="48">
        <v>3240</v>
      </c>
      <c r="I258" s="48">
        <v>3528</v>
      </c>
      <c r="J258" s="48">
        <v>3318</v>
      </c>
      <c r="K258" s="48">
        <v>3535</v>
      </c>
      <c r="L258" s="48">
        <v>3399</v>
      </c>
      <c r="M258" s="48">
        <v>3266</v>
      </c>
      <c r="N258" s="48">
        <v>3402</v>
      </c>
      <c r="O258" s="48">
        <v>3323</v>
      </c>
      <c r="P258" s="48">
        <v>3572</v>
      </c>
      <c r="Q258" s="48">
        <v>3757</v>
      </c>
      <c r="R258" s="48">
        <v>3866</v>
      </c>
      <c r="S258" s="48">
        <v>3773</v>
      </c>
      <c r="T258" s="48">
        <v>3677</v>
      </c>
    </row>
    <row r="259" spans="1:20" ht="12.75">
      <c r="A259" s="46" t="s">
        <v>111</v>
      </c>
      <c r="B259" s="43"/>
      <c r="C259" s="48">
        <v>2</v>
      </c>
      <c r="D259" s="48">
        <v>2</v>
      </c>
      <c r="E259" s="48">
        <v>61</v>
      </c>
      <c r="F259" s="48">
        <v>65</v>
      </c>
      <c r="G259" s="48">
        <v>72</v>
      </c>
      <c r="H259" s="48">
        <v>72</v>
      </c>
      <c r="I259" s="48">
        <v>73</v>
      </c>
      <c r="J259" s="48">
        <v>88</v>
      </c>
      <c r="K259" s="48">
        <v>93</v>
      </c>
      <c r="L259" s="48">
        <v>107</v>
      </c>
      <c r="M259" s="48">
        <v>108</v>
      </c>
      <c r="N259" s="48">
        <v>125</v>
      </c>
      <c r="O259" s="48">
        <v>136</v>
      </c>
      <c r="P259" s="48">
        <v>143</v>
      </c>
      <c r="Q259" s="48">
        <v>147</v>
      </c>
      <c r="R259" s="48">
        <v>160</v>
      </c>
      <c r="S259" s="48">
        <v>168</v>
      </c>
      <c r="T259" s="48">
        <v>177</v>
      </c>
    </row>
    <row r="260" spans="1:20" ht="12.75">
      <c r="A260" s="46" t="s">
        <v>112</v>
      </c>
      <c r="B260" s="43"/>
      <c r="C260" s="48">
        <v>2998</v>
      </c>
      <c r="D260" s="48">
        <v>3139</v>
      </c>
      <c r="E260" s="48">
        <v>1882</v>
      </c>
      <c r="F260" s="48">
        <v>1709</v>
      </c>
      <c r="G260" s="48">
        <v>1637</v>
      </c>
      <c r="H260" s="48">
        <v>2410</v>
      </c>
      <c r="I260" s="48">
        <v>2300</v>
      </c>
      <c r="J260" s="48">
        <v>2333</v>
      </c>
      <c r="K260" s="48">
        <v>2633</v>
      </c>
      <c r="L260" s="48">
        <v>2914</v>
      </c>
      <c r="M260" s="48">
        <v>2984</v>
      </c>
      <c r="N260" s="48">
        <v>3236</v>
      </c>
      <c r="O260" s="48">
        <v>3053</v>
      </c>
      <c r="P260" s="48">
        <v>3389</v>
      </c>
      <c r="Q260" s="48">
        <v>3481</v>
      </c>
      <c r="R260" s="48">
        <v>3103</v>
      </c>
      <c r="S260" s="48">
        <v>3072</v>
      </c>
      <c r="T260" s="48">
        <v>2940</v>
      </c>
    </row>
    <row r="261" spans="1:20" ht="12.75">
      <c r="A261" s="46" t="s">
        <v>113</v>
      </c>
      <c r="B261" s="43"/>
      <c r="C261" s="48">
        <v>27564</v>
      </c>
      <c r="D261" s="48">
        <v>28490</v>
      </c>
      <c r="E261" s="48">
        <v>27344</v>
      </c>
      <c r="F261" s="48">
        <v>26926</v>
      </c>
      <c r="G261" s="48">
        <v>25539</v>
      </c>
      <c r="H261" s="48">
        <v>25164</v>
      </c>
      <c r="I261" s="48">
        <v>28304</v>
      </c>
      <c r="J261" s="48">
        <v>25162</v>
      </c>
      <c r="K261" s="48">
        <v>24534</v>
      </c>
      <c r="L261" s="48">
        <v>23447</v>
      </c>
      <c r="M261" s="48">
        <v>22580</v>
      </c>
      <c r="N261" s="48">
        <v>24320</v>
      </c>
      <c r="O261" s="48">
        <v>23161</v>
      </c>
      <c r="P261" s="48">
        <v>24709</v>
      </c>
      <c r="Q261" s="48">
        <v>24572</v>
      </c>
      <c r="R261" s="48">
        <v>24425</v>
      </c>
      <c r="S261" s="48">
        <v>25720</v>
      </c>
      <c r="T261" s="48">
        <v>21703</v>
      </c>
    </row>
    <row r="262" spans="1:20" ht="12.75">
      <c r="A262" s="46" t="s">
        <v>114</v>
      </c>
      <c r="B262" s="43"/>
      <c r="C262" s="48">
        <v>1835</v>
      </c>
      <c r="D262" s="48">
        <v>1913</v>
      </c>
      <c r="E262" s="48">
        <v>1880</v>
      </c>
      <c r="F262" s="48">
        <v>1952</v>
      </c>
      <c r="G262" s="48">
        <v>1891</v>
      </c>
      <c r="H262" s="48">
        <v>1927</v>
      </c>
      <c r="I262" s="48">
        <v>2081</v>
      </c>
      <c r="J262" s="48">
        <v>1957</v>
      </c>
      <c r="K262" s="48">
        <v>1925</v>
      </c>
      <c r="L262" s="48">
        <v>1907</v>
      </c>
      <c r="M262" s="48">
        <v>1856</v>
      </c>
      <c r="N262" s="48">
        <v>1893</v>
      </c>
      <c r="O262" s="48">
        <v>1911</v>
      </c>
      <c r="P262" s="48">
        <v>1982</v>
      </c>
      <c r="Q262" s="48">
        <v>1983</v>
      </c>
      <c r="R262" s="48">
        <v>1987</v>
      </c>
      <c r="S262" s="48">
        <v>2012</v>
      </c>
      <c r="T262" s="48">
        <v>1932</v>
      </c>
    </row>
    <row r="263" spans="1:20" ht="12.75">
      <c r="A263" s="46" t="s">
        <v>115</v>
      </c>
      <c r="B263" s="43"/>
      <c r="C263" s="48">
        <v>266</v>
      </c>
      <c r="D263" s="48">
        <v>235</v>
      </c>
      <c r="E263" s="48">
        <v>193</v>
      </c>
      <c r="F263" s="48">
        <v>61</v>
      </c>
      <c r="G263" s="48">
        <v>269</v>
      </c>
      <c r="H263" s="48">
        <v>168</v>
      </c>
      <c r="I263" s="48">
        <v>223</v>
      </c>
      <c r="J263" s="48">
        <v>250</v>
      </c>
      <c r="K263" s="48">
        <v>247</v>
      </c>
      <c r="L263" s="48">
        <v>267</v>
      </c>
      <c r="M263" s="48">
        <v>271</v>
      </c>
      <c r="N263" s="48">
        <v>286</v>
      </c>
      <c r="O263" s="48">
        <v>317</v>
      </c>
      <c r="P263" s="48">
        <v>344</v>
      </c>
      <c r="Q263" s="48">
        <v>383</v>
      </c>
      <c r="R263" s="48">
        <v>378</v>
      </c>
      <c r="S263" s="48">
        <v>387</v>
      </c>
      <c r="T263" s="48">
        <v>396</v>
      </c>
    </row>
    <row r="264" spans="1:20" ht="12.75">
      <c r="A264" s="46" t="s">
        <v>116</v>
      </c>
      <c r="B264" s="43"/>
      <c r="C264" s="48">
        <v>3395</v>
      </c>
      <c r="D264" s="48">
        <v>3674</v>
      </c>
      <c r="E264" s="48">
        <v>3875</v>
      </c>
      <c r="F264" s="48">
        <v>3807</v>
      </c>
      <c r="G264" s="48">
        <v>4162</v>
      </c>
      <c r="H264" s="48">
        <v>4309</v>
      </c>
      <c r="I264" s="48">
        <v>4691</v>
      </c>
      <c r="J264" s="48">
        <v>5247</v>
      </c>
      <c r="K264" s="48">
        <v>5462</v>
      </c>
      <c r="L264" s="48">
        <v>5875</v>
      </c>
      <c r="M264" s="48">
        <v>6681</v>
      </c>
      <c r="N264" s="48">
        <v>7049</v>
      </c>
      <c r="O264" s="48">
        <v>7265</v>
      </c>
      <c r="P264" s="48">
        <v>7131</v>
      </c>
      <c r="Q264" s="48">
        <v>7589</v>
      </c>
      <c r="R264" s="48">
        <v>8300</v>
      </c>
      <c r="S264" s="48">
        <v>9180</v>
      </c>
      <c r="T264" s="48">
        <v>9197</v>
      </c>
    </row>
    <row r="265" spans="1:20" ht="12.75">
      <c r="A265" s="46" t="s">
        <v>117</v>
      </c>
      <c r="B265" s="43"/>
      <c r="C265" s="48">
        <v>894</v>
      </c>
      <c r="D265" s="48">
        <v>924</v>
      </c>
      <c r="E265" s="48">
        <v>942</v>
      </c>
      <c r="F265" s="48">
        <v>949</v>
      </c>
      <c r="G265" s="48">
        <v>967</v>
      </c>
      <c r="H265" s="48">
        <v>1010</v>
      </c>
      <c r="I265" s="48">
        <v>1416</v>
      </c>
      <c r="J265" s="48">
        <v>1446</v>
      </c>
      <c r="K265" s="48">
        <v>1480</v>
      </c>
      <c r="L265" s="48">
        <v>1500</v>
      </c>
      <c r="M265" s="48">
        <v>1554</v>
      </c>
      <c r="N265" s="48">
        <v>1652</v>
      </c>
      <c r="O265" s="48">
        <v>1694</v>
      </c>
      <c r="P265" s="48">
        <v>1684</v>
      </c>
      <c r="Q265" s="48">
        <v>1718</v>
      </c>
      <c r="R265" s="48">
        <v>1730</v>
      </c>
      <c r="S265" s="48">
        <v>1810</v>
      </c>
      <c r="T265" s="48">
        <v>1811</v>
      </c>
    </row>
    <row r="266" spans="1:20" ht="12.75">
      <c r="A266" s="46" t="s">
        <v>118</v>
      </c>
      <c r="B266" s="43"/>
      <c r="C266" s="48">
        <v>18083</v>
      </c>
      <c r="D266" s="48">
        <v>20128</v>
      </c>
      <c r="E266" s="48">
        <v>20319</v>
      </c>
      <c r="F266" s="48">
        <v>20542</v>
      </c>
      <c r="G266" s="48">
        <v>20224</v>
      </c>
      <c r="H266" s="48">
        <v>20520</v>
      </c>
      <c r="I266" s="48">
        <v>22094</v>
      </c>
      <c r="J266" s="48">
        <v>21004</v>
      </c>
      <c r="K266" s="48">
        <v>22011</v>
      </c>
      <c r="L266" s="48">
        <v>22302</v>
      </c>
      <c r="M266" s="48">
        <v>18216</v>
      </c>
      <c r="N266" s="48">
        <v>19142</v>
      </c>
      <c r="O266" s="48">
        <v>18306</v>
      </c>
      <c r="P266" s="48">
        <v>20822</v>
      </c>
      <c r="Q266" s="48">
        <v>21195</v>
      </c>
      <c r="R266" s="48">
        <v>21466</v>
      </c>
      <c r="S266" s="48">
        <v>21213</v>
      </c>
      <c r="T266" s="48">
        <v>21122</v>
      </c>
    </row>
    <row r="267" spans="1:20" ht="12.75">
      <c r="A267" s="46" t="s">
        <v>119</v>
      </c>
      <c r="B267" s="43"/>
      <c r="C267" s="48">
        <v>642</v>
      </c>
      <c r="D267" s="48">
        <v>723</v>
      </c>
      <c r="E267" s="48">
        <v>763</v>
      </c>
      <c r="F267" s="48">
        <v>805</v>
      </c>
      <c r="G267" s="48">
        <v>873</v>
      </c>
      <c r="H267" s="48">
        <v>931</v>
      </c>
      <c r="I267" s="48">
        <v>1014</v>
      </c>
      <c r="J267" s="48">
        <v>1088</v>
      </c>
      <c r="K267" s="48">
        <v>1195</v>
      </c>
      <c r="L267" s="48">
        <v>1235</v>
      </c>
      <c r="M267" s="48">
        <v>1309</v>
      </c>
      <c r="N267" s="48">
        <v>1470</v>
      </c>
      <c r="O267" s="48">
        <v>1538</v>
      </c>
      <c r="P267" s="48">
        <v>1665</v>
      </c>
      <c r="Q267" s="48">
        <v>1778</v>
      </c>
      <c r="R267" s="48">
        <v>1939</v>
      </c>
      <c r="S267" s="48">
        <v>2075</v>
      </c>
      <c r="T267" s="48">
        <v>2134</v>
      </c>
    </row>
    <row r="268" spans="1:20" ht="12.75">
      <c r="A268" s="46" t="s">
        <v>120</v>
      </c>
      <c r="B268" s="43"/>
      <c r="C268" s="48">
        <v>1928</v>
      </c>
      <c r="D268" s="48">
        <v>2303</v>
      </c>
      <c r="E268" s="48">
        <v>1893</v>
      </c>
      <c r="F268" s="48">
        <v>2298</v>
      </c>
      <c r="G268" s="48">
        <v>2500</v>
      </c>
      <c r="H268" s="48">
        <v>2549</v>
      </c>
      <c r="I268" s="48">
        <v>2904</v>
      </c>
      <c r="J268" s="48">
        <v>2806</v>
      </c>
      <c r="K268" s="48">
        <v>2843</v>
      </c>
      <c r="L268" s="48">
        <v>2883</v>
      </c>
      <c r="M268" s="48">
        <v>2945</v>
      </c>
      <c r="N268" s="48">
        <v>3120</v>
      </c>
      <c r="O268" s="48">
        <v>2887</v>
      </c>
      <c r="P268" s="48">
        <v>3057</v>
      </c>
      <c r="Q268" s="48">
        <v>3488</v>
      </c>
      <c r="R268" s="48">
        <v>3429</v>
      </c>
      <c r="S268" s="48">
        <v>3152</v>
      </c>
      <c r="T268" s="48">
        <v>2794</v>
      </c>
    </row>
    <row r="269" spans="1:20" ht="12.75">
      <c r="A269" s="46" t="s">
        <v>121</v>
      </c>
      <c r="B269" s="43"/>
      <c r="C269" s="48">
        <v>979</v>
      </c>
      <c r="D269" s="48">
        <v>1029</v>
      </c>
      <c r="E269" s="48">
        <v>1086</v>
      </c>
      <c r="F269" s="48">
        <v>1114</v>
      </c>
      <c r="G269" s="48">
        <v>1239</v>
      </c>
      <c r="H269" s="48">
        <v>1172</v>
      </c>
      <c r="I269" s="48">
        <v>1225</v>
      </c>
      <c r="J269" s="48">
        <v>1294</v>
      </c>
      <c r="K269" s="48">
        <v>1325</v>
      </c>
      <c r="L269" s="48">
        <v>1427</v>
      </c>
      <c r="M269" s="48">
        <v>1514</v>
      </c>
      <c r="N269" s="48">
        <v>1550</v>
      </c>
      <c r="O269" s="48">
        <v>1590</v>
      </c>
      <c r="P269" s="48">
        <v>1741</v>
      </c>
      <c r="Q269" s="48">
        <v>1700</v>
      </c>
      <c r="R269" s="48">
        <v>1649</v>
      </c>
      <c r="S269" s="48">
        <v>1597</v>
      </c>
      <c r="T269" s="48">
        <v>1689</v>
      </c>
    </row>
    <row r="270" spans="1:20" ht="12.75">
      <c r="A270" s="46" t="s">
        <v>122</v>
      </c>
      <c r="B270" s="43"/>
      <c r="C270" s="48">
        <v>70</v>
      </c>
      <c r="D270" s="48">
        <v>78</v>
      </c>
      <c r="E270" s="48">
        <v>76</v>
      </c>
      <c r="F270" s="48">
        <v>78</v>
      </c>
      <c r="G270" s="48">
        <v>89</v>
      </c>
      <c r="H270" s="48">
        <v>85</v>
      </c>
      <c r="I270" s="48">
        <v>76</v>
      </c>
      <c r="J270" s="48">
        <v>78</v>
      </c>
      <c r="K270" s="48">
        <v>97</v>
      </c>
      <c r="L270" s="48">
        <v>112</v>
      </c>
      <c r="M270" s="48">
        <v>116</v>
      </c>
      <c r="N270" s="48">
        <v>118</v>
      </c>
      <c r="O270" s="48">
        <v>123</v>
      </c>
      <c r="P270" s="48">
        <v>128</v>
      </c>
      <c r="Q270" s="48">
        <v>136</v>
      </c>
      <c r="R270" s="48">
        <v>139</v>
      </c>
      <c r="S270" s="48">
        <v>143</v>
      </c>
      <c r="T270" s="52">
        <f>S270</f>
        <v>143</v>
      </c>
    </row>
    <row r="271" spans="1:20" ht="12.75">
      <c r="A271" s="46" t="s">
        <v>124</v>
      </c>
      <c r="B271" s="43"/>
      <c r="C271" s="48">
        <v>7652</v>
      </c>
      <c r="D271" s="48">
        <v>8542</v>
      </c>
      <c r="E271" s="48">
        <v>8566</v>
      </c>
      <c r="F271" s="48">
        <v>8907</v>
      </c>
      <c r="G271" s="48">
        <v>8685</v>
      </c>
      <c r="H271" s="48">
        <v>9291</v>
      </c>
      <c r="I271" s="48">
        <v>9680</v>
      </c>
      <c r="J271" s="48">
        <v>9773</v>
      </c>
      <c r="K271" s="48">
        <v>10375</v>
      </c>
      <c r="L271" s="48">
        <v>10471</v>
      </c>
      <c r="M271" s="48">
        <v>10469</v>
      </c>
      <c r="N271" s="48">
        <v>11305</v>
      </c>
      <c r="O271" s="48">
        <v>11289</v>
      </c>
      <c r="P271" s="48">
        <v>13033</v>
      </c>
      <c r="Q271" s="48">
        <v>12685</v>
      </c>
      <c r="R271" s="48">
        <v>14265</v>
      </c>
      <c r="S271" s="48">
        <v>14782</v>
      </c>
      <c r="T271" s="48">
        <v>14485</v>
      </c>
    </row>
    <row r="272" spans="1:20" ht="12.75">
      <c r="A272" s="46" t="s">
        <v>125</v>
      </c>
      <c r="B272" s="43"/>
      <c r="C272" s="48">
        <v>1714</v>
      </c>
      <c r="D272" s="48">
        <v>1923</v>
      </c>
      <c r="E272" s="48">
        <v>1015</v>
      </c>
      <c r="F272" s="48">
        <v>721</v>
      </c>
      <c r="G272" s="48">
        <v>789</v>
      </c>
      <c r="H272" s="48">
        <v>691</v>
      </c>
      <c r="I272" s="48">
        <v>617</v>
      </c>
      <c r="J272" s="48">
        <v>587</v>
      </c>
      <c r="K272" s="48">
        <v>540</v>
      </c>
      <c r="L272" s="48">
        <v>529</v>
      </c>
      <c r="M272" s="48">
        <v>468</v>
      </c>
      <c r="N272" s="48">
        <v>474</v>
      </c>
      <c r="O272" s="48">
        <v>491</v>
      </c>
      <c r="P272" s="48">
        <v>525</v>
      </c>
      <c r="Q272" s="48">
        <v>548</v>
      </c>
      <c r="R272" s="48">
        <v>568</v>
      </c>
      <c r="S272" s="48">
        <v>616</v>
      </c>
      <c r="T272" s="48">
        <v>637</v>
      </c>
    </row>
    <row r="273" spans="1:20" ht="12.75">
      <c r="A273" s="46" t="s">
        <v>126</v>
      </c>
      <c r="B273" s="43"/>
      <c r="C273" s="48">
        <v>62</v>
      </c>
      <c r="D273" s="48">
        <v>67</v>
      </c>
      <c r="E273" s="48">
        <v>70</v>
      </c>
      <c r="F273" s="48">
        <v>75</v>
      </c>
      <c r="G273" s="48">
        <v>78</v>
      </c>
      <c r="H273" s="48">
        <v>80</v>
      </c>
      <c r="I273" s="48">
        <v>85</v>
      </c>
      <c r="J273" s="48">
        <v>90</v>
      </c>
      <c r="K273" s="48">
        <v>93</v>
      </c>
      <c r="L273" s="48">
        <v>84</v>
      </c>
      <c r="M273" s="48">
        <v>86</v>
      </c>
      <c r="N273" s="48">
        <v>89</v>
      </c>
      <c r="O273" s="48">
        <v>91</v>
      </c>
      <c r="P273" s="48">
        <v>95</v>
      </c>
      <c r="Q273" s="48">
        <v>102</v>
      </c>
      <c r="R273" s="48">
        <v>102</v>
      </c>
      <c r="S273" s="48">
        <v>106</v>
      </c>
      <c r="T273" s="48">
        <v>105</v>
      </c>
    </row>
    <row r="274" spans="1:20" ht="12.75">
      <c r="A274" s="46" t="s">
        <v>127</v>
      </c>
      <c r="B274" s="43"/>
      <c r="C274" s="48">
        <v>1106</v>
      </c>
      <c r="D274" s="48">
        <v>1145</v>
      </c>
      <c r="E274" s="48">
        <v>890</v>
      </c>
      <c r="F274" s="48">
        <v>729</v>
      </c>
      <c r="G274" s="48">
        <v>683</v>
      </c>
      <c r="H274" s="48">
        <v>637</v>
      </c>
      <c r="I274" s="48">
        <v>543</v>
      </c>
      <c r="J274" s="48">
        <v>582</v>
      </c>
      <c r="K274" s="48">
        <v>553</v>
      </c>
      <c r="L274" s="48">
        <v>516</v>
      </c>
      <c r="M274" s="48">
        <v>463</v>
      </c>
      <c r="N274" s="48">
        <v>489</v>
      </c>
      <c r="O274" s="48">
        <v>530</v>
      </c>
      <c r="P274" s="48">
        <v>559</v>
      </c>
      <c r="Q274" s="48">
        <v>589</v>
      </c>
      <c r="R274" s="48">
        <v>588</v>
      </c>
      <c r="S274" s="48">
        <v>630</v>
      </c>
      <c r="T274" s="48">
        <v>679</v>
      </c>
    </row>
    <row r="275" spans="1:20" ht="12.75">
      <c r="A275" s="46" t="s">
        <v>128</v>
      </c>
      <c r="B275" s="43"/>
      <c r="C275" s="48">
        <v>1</v>
      </c>
      <c r="D275" s="48">
        <v>2</v>
      </c>
      <c r="E275" s="48">
        <v>2</v>
      </c>
      <c r="F275" s="48">
        <v>2</v>
      </c>
      <c r="G275" s="48">
        <v>30</v>
      </c>
      <c r="H275" s="48">
        <v>32</v>
      </c>
      <c r="I275" s="48">
        <v>34</v>
      </c>
      <c r="J275" s="48">
        <v>38</v>
      </c>
      <c r="K275" s="48">
        <v>39</v>
      </c>
      <c r="L275" s="48">
        <v>40</v>
      </c>
      <c r="M275" s="48">
        <v>43</v>
      </c>
      <c r="N275" s="48">
        <v>47</v>
      </c>
      <c r="O275" s="48">
        <v>50</v>
      </c>
      <c r="P275" s="48">
        <v>55</v>
      </c>
      <c r="Q275" s="48">
        <v>54</v>
      </c>
      <c r="R275" s="48">
        <v>48</v>
      </c>
      <c r="S275" s="48">
        <v>57</v>
      </c>
      <c r="T275" s="48">
        <v>57</v>
      </c>
    </row>
    <row r="276" spans="1:20" ht="12.75">
      <c r="A276" s="46" t="s">
        <v>129</v>
      </c>
      <c r="B276" s="43"/>
      <c r="C276" s="48">
        <v>6419</v>
      </c>
      <c r="D276" s="48">
        <v>7592</v>
      </c>
      <c r="E276" s="48">
        <v>7112</v>
      </c>
      <c r="F276" s="48">
        <v>6917</v>
      </c>
      <c r="G276" s="48">
        <v>7087</v>
      </c>
      <c r="H276" s="48">
        <v>6887</v>
      </c>
      <c r="I276" s="48">
        <v>8711</v>
      </c>
      <c r="J276" s="48">
        <v>7603</v>
      </c>
      <c r="K276" s="48">
        <v>8035</v>
      </c>
      <c r="L276" s="48">
        <v>7479</v>
      </c>
      <c r="M276" s="48">
        <v>7955</v>
      </c>
      <c r="N276" s="48">
        <v>8067</v>
      </c>
      <c r="O276" s="48">
        <v>8037</v>
      </c>
      <c r="P276" s="48">
        <v>8369</v>
      </c>
      <c r="Q276" s="48">
        <v>8335</v>
      </c>
      <c r="R276" s="48">
        <v>7455</v>
      </c>
      <c r="S276" s="48">
        <v>7824</v>
      </c>
      <c r="T276" s="48">
        <v>7597</v>
      </c>
    </row>
    <row r="277" spans="1:20" ht="12.75">
      <c r="A277" s="46" t="s">
        <v>130</v>
      </c>
      <c r="B277" s="43"/>
      <c r="C277" s="48">
        <v>2019</v>
      </c>
      <c r="D277" s="48">
        <v>1996</v>
      </c>
      <c r="E277" s="48">
        <v>2026</v>
      </c>
      <c r="F277" s="48">
        <v>1953</v>
      </c>
      <c r="G277" s="48">
        <v>1944</v>
      </c>
      <c r="H277" s="48">
        <v>1940</v>
      </c>
      <c r="I277" s="48">
        <v>2208</v>
      </c>
      <c r="J277" s="48">
        <v>2222</v>
      </c>
      <c r="K277" s="48">
        <v>2236</v>
      </c>
      <c r="L277" s="48">
        <v>2243</v>
      </c>
      <c r="M277" s="48">
        <v>2044</v>
      </c>
      <c r="N277" s="48">
        <v>2427</v>
      </c>
      <c r="O277" s="48">
        <v>2545</v>
      </c>
      <c r="P277" s="48">
        <v>2323</v>
      </c>
      <c r="Q277" s="48">
        <v>2341</v>
      </c>
      <c r="R277" s="48">
        <v>1991</v>
      </c>
      <c r="S277" s="48">
        <v>1934</v>
      </c>
      <c r="T277" s="48">
        <v>2115</v>
      </c>
    </row>
    <row r="278" spans="1:20" ht="12.75">
      <c r="A278" s="46" t="s">
        <v>131</v>
      </c>
      <c r="B278" s="43"/>
      <c r="C278" s="48">
        <v>5646</v>
      </c>
      <c r="D278" s="48">
        <v>6080</v>
      </c>
      <c r="E278" s="48">
        <v>5689</v>
      </c>
      <c r="F278" s="48">
        <v>5103</v>
      </c>
      <c r="G278" s="48">
        <v>4001</v>
      </c>
      <c r="H278" s="48">
        <v>4213</v>
      </c>
      <c r="I278" s="48">
        <v>4634</v>
      </c>
      <c r="J278" s="48">
        <v>4477</v>
      </c>
      <c r="K278" s="48">
        <v>4603</v>
      </c>
      <c r="L278" s="48">
        <v>4927</v>
      </c>
      <c r="M278" s="48">
        <v>4983</v>
      </c>
      <c r="N278" s="48">
        <v>5397</v>
      </c>
      <c r="O278" s="48">
        <v>6042</v>
      </c>
      <c r="P278" s="48">
        <v>6469</v>
      </c>
      <c r="Q278" s="48">
        <v>6443</v>
      </c>
      <c r="R278" s="48">
        <v>6509</v>
      </c>
      <c r="S278" s="48">
        <v>6924</v>
      </c>
      <c r="T278" s="48">
        <v>6793</v>
      </c>
    </row>
    <row r="279" spans="1:20" ht="12.75">
      <c r="A279" s="46" t="s">
        <v>132</v>
      </c>
      <c r="B279" s="43"/>
      <c r="C279" s="48">
        <v>585</v>
      </c>
      <c r="D279" s="48">
        <v>629</v>
      </c>
      <c r="E279" s="48">
        <v>691</v>
      </c>
      <c r="F279" s="48">
        <v>718</v>
      </c>
      <c r="G279" s="48">
        <v>744</v>
      </c>
      <c r="H279" s="48">
        <v>881</v>
      </c>
      <c r="I279" s="48">
        <v>911</v>
      </c>
      <c r="J279" s="48">
        <v>1069</v>
      </c>
      <c r="K279" s="48">
        <v>1189</v>
      </c>
      <c r="L279" s="48">
        <v>1229</v>
      </c>
      <c r="M279" s="48">
        <v>1375</v>
      </c>
      <c r="N279" s="48">
        <v>1852</v>
      </c>
      <c r="O279" s="48">
        <v>1790</v>
      </c>
      <c r="P279" s="48">
        <v>1838</v>
      </c>
      <c r="Q279" s="48">
        <v>2023</v>
      </c>
      <c r="R279" s="48">
        <v>2199</v>
      </c>
      <c r="S279" s="48">
        <v>2185</v>
      </c>
      <c r="T279" s="48">
        <v>2230</v>
      </c>
    </row>
    <row r="280" spans="1:20" ht="12.75">
      <c r="A280" s="46" t="s">
        <v>133</v>
      </c>
      <c r="B280" s="43"/>
      <c r="C280" s="48">
        <v>390</v>
      </c>
      <c r="D280" s="48">
        <v>173</v>
      </c>
      <c r="E280" s="48">
        <v>628</v>
      </c>
      <c r="F280" s="48">
        <v>405</v>
      </c>
      <c r="G280" s="48">
        <v>466</v>
      </c>
      <c r="H280" s="48">
        <v>512</v>
      </c>
      <c r="I280" s="48">
        <v>683</v>
      </c>
      <c r="J280" s="48">
        <v>474</v>
      </c>
      <c r="K280" s="48">
        <v>777</v>
      </c>
      <c r="L280" s="48">
        <v>699</v>
      </c>
      <c r="M280" s="48">
        <v>672</v>
      </c>
      <c r="N280" s="48">
        <v>1121</v>
      </c>
      <c r="O280" s="48">
        <v>554</v>
      </c>
      <c r="P280" s="48">
        <v>1148</v>
      </c>
      <c r="Q280" s="48">
        <v>1413</v>
      </c>
      <c r="R280" s="48">
        <v>1666</v>
      </c>
      <c r="S280" s="48">
        <v>2379</v>
      </c>
      <c r="T280" s="48">
        <v>2018</v>
      </c>
    </row>
    <row r="281" spans="1:20" ht="12.75">
      <c r="A281" s="46" t="s">
        <v>134</v>
      </c>
      <c r="B281" s="43"/>
      <c r="C281" s="48">
        <v>4003</v>
      </c>
      <c r="D281" s="48">
        <v>3878</v>
      </c>
      <c r="E281" s="48">
        <v>3823</v>
      </c>
      <c r="F281" s="48">
        <v>4411</v>
      </c>
      <c r="G281" s="48">
        <v>4506</v>
      </c>
      <c r="H281" s="48">
        <v>4848</v>
      </c>
      <c r="I281" s="48">
        <v>5102</v>
      </c>
      <c r="J281" s="48">
        <v>4560</v>
      </c>
      <c r="K281" s="48">
        <v>4580</v>
      </c>
      <c r="L281" s="48">
        <v>4845</v>
      </c>
      <c r="M281" s="48">
        <v>4697</v>
      </c>
      <c r="N281" s="48">
        <v>4082</v>
      </c>
      <c r="O281" s="48">
        <v>4768</v>
      </c>
      <c r="P281" s="48">
        <v>4781</v>
      </c>
      <c r="Q281" s="48">
        <v>4547</v>
      </c>
      <c r="R281" s="48">
        <v>4351</v>
      </c>
      <c r="S281" s="48">
        <v>4087</v>
      </c>
      <c r="T281" s="48">
        <v>4329</v>
      </c>
    </row>
    <row r="282" spans="1:20" ht="12.75">
      <c r="A282" s="46" t="s">
        <v>135</v>
      </c>
      <c r="B282" s="43"/>
      <c r="C282" s="48">
        <v>113</v>
      </c>
      <c r="D282" s="48">
        <v>123</v>
      </c>
      <c r="E282" s="48">
        <v>231</v>
      </c>
      <c r="F282" s="48">
        <v>268</v>
      </c>
      <c r="G282" s="48">
        <v>242</v>
      </c>
      <c r="H282" s="48">
        <v>257</v>
      </c>
      <c r="I282" s="48">
        <v>629</v>
      </c>
      <c r="J282" s="48">
        <v>630</v>
      </c>
      <c r="K282" s="48">
        <v>693</v>
      </c>
      <c r="L282" s="48">
        <v>727</v>
      </c>
      <c r="M282" s="48">
        <v>436</v>
      </c>
      <c r="N282" s="48">
        <v>617</v>
      </c>
      <c r="O282" s="48">
        <v>446</v>
      </c>
      <c r="P282" s="48">
        <v>296</v>
      </c>
      <c r="Q282" s="48">
        <v>305</v>
      </c>
      <c r="R282" s="48">
        <v>261</v>
      </c>
      <c r="S282" s="48">
        <v>196</v>
      </c>
      <c r="T282" s="48">
        <v>130</v>
      </c>
    </row>
    <row r="283" spans="1:20" ht="12.75">
      <c r="A283" s="46" t="s">
        <v>136</v>
      </c>
      <c r="B283" s="43"/>
      <c r="C283" s="48">
        <v>3659</v>
      </c>
      <c r="D283" s="48">
        <v>3174</v>
      </c>
      <c r="E283" s="48">
        <v>2903</v>
      </c>
      <c r="F283" s="48">
        <v>3041</v>
      </c>
      <c r="G283" s="48">
        <v>2464</v>
      </c>
      <c r="H283" s="48">
        <v>2667</v>
      </c>
      <c r="I283" s="48">
        <v>2634</v>
      </c>
      <c r="J283" s="48">
        <v>2394</v>
      </c>
      <c r="K283" s="48">
        <v>2492</v>
      </c>
      <c r="L283" s="48">
        <v>2373</v>
      </c>
      <c r="M283" s="48">
        <v>2206</v>
      </c>
      <c r="N283" s="48">
        <v>2258</v>
      </c>
      <c r="O283" s="48">
        <v>1998</v>
      </c>
      <c r="P283" s="48">
        <v>1763</v>
      </c>
      <c r="Q283" s="48">
        <v>2051</v>
      </c>
      <c r="R283" s="48">
        <v>1636</v>
      </c>
      <c r="S283" s="48">
        <v>1866</v>
      </c>
      <c r="T283" s="48">
        <v>1869</v>
      </c>
    </row>
    <row r="284" spans="1:20" ht="12.75">
      <c r="A284" s="46" t="s">
        <v>137</v>
      </c>
      <c r="B284" s="43"/>
      <c r="C284" s="48">
        <v>637</v>
      </c>
      <c r="D284" s="48">
        <v>737</v>
      </c>
      <c r="E284" s="48">
        <v>812</v>
      </c>
      <c r="F284" s="48">
        <v>923</v>
      </c>
      <c r="G284" s="48">
        <v>1029</v>
      </c>
      <c r="H284" s="48">
        <v>1107</v>
      </c>
      <c r="I284" s="48">
        <v>1213</v>
      </c>
      <c r="J284" s="48">
        <v>1519</v>
      </c>
      <c r="K284" s="48">
        <v>1621</v>
      </c>
      <c r="L284" s="48">
        <v>1642</v>
      </c>
      <c r="M284" s="48">
        <v>2314</v>
      </c>
      <c r="N284" s="48">
        <v>2671</v>
      </c>
      <c r="O284" s="48">
        <v>2879</v>
      </c>
      <c r="P284" s="48">
        <v>3566</v>
      </c>
      <c r="Q284" s="48">
        <v>4096</v>
      </c>
      <c r="R284" s="48">
        <v>4730</v>
      </c>
      <c r="S284" s="48">
        <v>5825</v>
      </c>
      <c r="T284" s="48">
        <v>6416</v>
      </c>
    </row>
    <row r="285" spans="1:20" ht="12.75">
      <c r="A285" s="46" t="s">
        <v>138</v>
      </c>
      <c r="B285" s="43"/>
      <c r="C285" s="48">
        <v>12677</v>
      </c>
      <c r="D285" s="48">
        <v>13296</v>
      </c>
      <c r="E285" s="48">
        <v>13817</v>
      </c>
      <c r="F285" s="48">
        <v>13343</v>
      </c>
      <c r="G285" s="48">
        <v>16081</v>
      </c>
      <c r="H285" s="48">
        <v>16307</v>
      </c>
      <c r="I285" s="48">
        <v>16942</v>
      </c>
      <c r="J285" s="48">
        <v>16887</v>
      </c>
      <c r="K285" s="48">
        <v>16836</v>
      </c>
      <c r="L285" s="48">
        <v>17228</v>
      </c>
      <c r="M285" s="48">
        <v>16850</v>
      </c>
      <c r="N285" s="48">
        <v>17049</v>
      </c>
      <c r="O285" s="48">
        <v>16065</v>
      </c>
      <c r="P285" s="48">
        <v>16073</v>
      </c>
      <c r="Q285" s="48">
        <v>16423</v>
      </c>
      <c r="R285" s="48">
        <v>16244</v>
      </c>
      <c r="S285" s="48">
        <v>16121</v>
      </c>
      <c r="T285" s="48">
        <v>15894</v>
      </c>
    </row>
    <row r="286" spans="1:20" ht="12.75">
      <c r="A286" s="55" t="s">
        <v>37</v>
      </c>
      <c r="B286" s="3"/>
      <c r="C286" s="25">
        <f aca="true" t="shared" si="13" ref="C286:T286">SUM(C255:C285)</f>
        <v>113375</v>
      </c>
      <c r="D286" s="25">
        <f t="shared" si="13"/>
        <v>120859</v>
      </c>
      <c r="E286" s="25">
        <f t="shared" si="13"/>
        <v>117653</v>
      </c>
      <c r="F286" s="25">
        <f t="shared" si="13"/>
        <v>117053</v>
      </c>
      <c r="G286" s="25">
        <f t="shared" si="13"/>
        <v>116980</v>
      </c>
      <c r="H286" s="25">
        <f t="shared" si="13"/>
        <v>119826</v>
      </c>
      <c r="I286" s="25">
        <f t="shared" si="13"/>
        <v>131406</v>
      </c>
      <c r="J286" s="25">
        <f t="shared" si="13"/>
        <v>125541</v>
      </c>
      <c r="K286" s="25">
        <f t="shared" si="13"/>
        <v>128633</v>
      </c>
      <c r="L286" s="25">
        <f t="shared" si="13"/>
        <v>129484</v>
      </c>
      <c r="M286" s="25">
        <f t="shared" si="13"/>
        <v>124979</v>
      </c>
      <c r="N286" s="25">
        <f t="shared" si="13"/>
        <v>132658</v>
      </c>
      <c r="O286" s="25">
        <f t="shared" si="13"/>
        <v>129905</v>
      </c>
      <c r="P286" s="25">
        <f t="shared" si="13"/>
        <v>139078</v>
      </c>
      <c r="Q286" s="25">
        <f t="shared" si="13"/>
        <v>141518</v>
      </c>
      <c r="R286" s="25">
        <f t="shared" si="13"/>
        <v>142826</v>
      </c>
      <c r="S286" s="25">
        <f t="shared" si="13"/>
        <v>147993</v>
      </c>
      <c r="T286" s="25">
        <f t="shared" si="13"/>
        <v>142335</v>
      </c>
    </row>
    <row r="287" spans="1:23" ht="12.75">
      <c r="A287" s="58" t="s">
        <v>38</v>
      </c>
      <c r="B287" s="3"/>
      <c r="C287" s="25">
        <f aca="true" t="shared" si="14" ref="C287:T287">SUM(C255:C285)-C258-C270-C277-C284</f>
        <v>107302</v>
      </c>
      <c r="D287" s="25">
        <f t="shared" si="14"/>
        <v>114441</v>
      </c>
      <c r="E287" s="25">
        <f t="shared" si="14"/>
        <v>111201</v>
      </c>
      <c r="F287" s="25">
        <f t="shared" si="14"/>
        <v>110480</v>
      </c>
      <c r="G287" s="25">
        <f t="shared" si="14"/>
        <v>110740</v>
      </c>
      <c r="H287" s="25">
        <f t="shared" si="14"/>
        <v>113454</v>
      </c>
      <c r="I287" s="25">
        <f t="shared" si="14"/>
        <v>124381</v>
      </c>
      <c r="J287" s="25">
        <f t="shared" si="14"/>
        <v>118404</v>
      </c>
      <c r="K287" s="25">
        <f t="shared" si="14"/>
        <v>121144</v>
      </c>
      <c r="L287" s="25">
        <f t="shared" si="14"/>
        <v>122088</v>
      </c>
      <c r="M287" s="25">
        <f t="shared" si="14"/>
        <v>117239</v>
      </c>
      <c r="N287" s="25">
        <f t="shared" si="14"/>
        <v>124040</v>
      </c>
      <c r="O287" s="25">
        <f t="shared" si="14"/>
        <v>121035</v>
      </c>
      <c r="P287" s="25">
        <f t="shared" si="14"/>
        <v>129489</v>
      </c>
      <c r="Q287" s="25">
        <f t="shared" si="14"/>
        <v>131188</v>
      </c>
      <c r="R287" s="25">
        <f t="shared" si="14"/>
        <v>132100</v>
      </c>
      <c r="S287" s="25">
        <f t="shared" si="14"/>
        <v>136318</v>
      </c>
      <c r="T287" s="25">
        <f t="shared" si="14"/>
        <v>129984</v>
      </c>
      <c r="U287" s="106" t="s">
        <v>181</v>
      </c>
      <c r="V287" s="113" t="s">
        <v>183</v>
      </c>
      <c r="W287" s="114" t="s">
        <v>182</v>
      </c>
    </row>
    <row r="288" spans="1:23" ht="13.5" thickBot="1">
      <c r="A288" s="37" t="s">
        <v>184</v>
      </c>
      <c r="B288" s="7"/>
      <c r="C288" s="7">
        <f>C286-C287</f>
        <v>6073</v>
      </c>
      <c r="D288" s="7">
        <f aca="true" t="shared" si="15" ref="D288:T288">D286-D287</f>
        <v>6418</v>
      </c>
      <c r="E288" s="7">
        <f t="shared" si="15"/>
        <v>6452</v>
      </c>
      <c r="F288" s="7">
        <f t="shared" si="15"/>
        <v>6573</v>
      </c>
      <c r="G288" s="7">
        <f t="shared" si="15"/>
        <v>6240</v>
      </c>
      <c r="H288" s="7">
        <f t="shared" si="15"/>
        <v>6372</v>
      </c>
      <c r="I288" s="7">
        <f t="shared" si="15"/>
        <v>7025</v>
      </c>
      <c r="J288" s="7">
        <f t="shared" si="15"/>
        <v>7137</v>
      </c>
      <c r="K288" s="7">
        <f t="shared" si="15"/>
        <v>7489</v>
      </c>
      <c r="L288" s="7">
        <f t="shared" si="15"/>
        <v>7396</v>
      </c>
      <c r="M288" s="7">
        <f t="shared" si="15"/>
        <v>7740</v>
      </c>
      <c r="N288" s="7">
        <f t="shared" si="15"/>
        <v>8618</v>
      </c>
      <c r="O288" s="7">
        <f t="shared" si="15"/>
        <v>8870</v>
      </c>
      <c r="P288" s="7">
        <f t="shared" si="15"/>
        <v>9589</v>
      </c>
      <c r="Q288" s="7">
        <f t="shared" si="15"/>
        <v>10330</v>
      </c>
      <c r="R288" s="7">
        <f t="shared" si="15"/>
        <v>10726</v>
      </c>
      <c r="S288" s="7">
        <f t="shared" si="15"/>
        <v>11675</v>
      </c>
      <c r="T288" s="7">
        <f t="shared" si="15"/>
        <v>12351</v>
      </c>
      <c r="U288" s="118">
        <f>T288/C288-1</f>
        <v>1.0337559690433062</v>
      </c>
      <c r="V288" s="119">
        <f>(T288/C288)^(1/17)-1</f>
        <v>0.04264202545006324</v>
      </c>
      <c r="W288" s="120">
        <f>T288/S288-1</f>
        <v>0.05790149892933627</v>
      </c>
    </row>
    <row r="289" spans="1:20" ht="14.25" thickBot="1" thickTop="1">
      <c r="A289" s="37"/>
      <c r="B289" s="62" t="s">
        <v>15</v>
      </c>
      <c r="C289" s="63" t="s">
        <v>87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3.5" thickTop="1">
      <c r="A290" s="27"/>
      <c r="B290" s="35" t="s">
        <v>16</v>
      </c>
      <c r="C290" s="36" t="s">
        <v>80</v>
      </c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</row>
    <row r="291" spans="1:20" ht="12.75">
      <c r="A291" s="27"/>
      <c r="B291" s="35" t="s">
        <v>17</v>
      </c>
      <c r="C291" s="36" t="s">
        <v>81</v>
      </c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</row>
    <row r="292" spans="1:20" ht="12.75">
      <c r="A292" s="122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"/>
    </row>
    <row r="293" spans="1:20" ht="12.75">
      <c r="A293" s="40" t="s">
        <v>18</v>
      </c>
      <c r="B293" s="41" t="s">
        <v>19</v>
      </c>
      <c r="C293" s="38" t="s">
        <v>20</v>
      </c>
      <c r="D293" s="38" t="s">
        <v>21</v>
      </c>
      <c r="E293" s="38" t="s">
        <v>22</v>
      </c>
      <c r="F293" s="38" t="s">
        <v>23</v>
      </c>
      <c r="G293" s="38" t="s">
        <v>24</v>
      </c>
      <c r="H293" s="38" t="s">
        <v>25</v>
      </c>
      <c r="I293" s="38" t="s">
        <v>26</v>
      </c>
      <c r="J293" s="38" t="s">
        <v>27</v>
      </c>
      <c r="K293" s="38" t="s">
        <v>28</v>
      </c>
      <c r="L293" s="38" t="s">
        <v>29</v>
      </c>
      <c r="M293" s="38" t="s">
        <v>30</v>
      </c>
      <c r="N293" s="38" t="s">
        <v>31</v>
      </c>
      <c r="O293" s="38" t="s">
        <v>32</v>
      </c>
      <c r="P293" s="38" t="s">
        <v>33</v>
      </c>
      <c r="Q293" s="38" t="s">
        <v>34</v>
      </c>
      <c r="R293" s="38" t="s">
        <v>35</v>
      </c>
      <c r="S293" s="38" t="s">
        <v>90</v>
      </c>
      <c r="T293" s="38" t="s">
        <v>95</v>
      </c>
    </row>
    <row r="294" spans="1:20" ht="12.75">
      <c r="A294" s="44" t="s">
        <v>36</v>
      </c>
      <c r="B294" s="45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</row>
    <row r="295" spans="1:20" ht="12.75">
      <c r="A295" s="46" t="s">
        <v>107</v>
      </c>
      <c r="B295" s="43"/>
      <c r="C295" s="48">
        <v>0</v>
      </c>
      <c r="D295" s="48">
        <v>0</v>
      </c>
      <c r="E295" s="48">
        <v>0</v>
      </c>
      <c r="F295" s="48">
        <v>0</v>
      </c>
      <c r="G295" s="48">
        <v>0</v>
      </c>
      <c r="H295" s="48">
        <v>0</v>
      </c>
      <c r="I295" s="48">
        <v>2</v>
      </c>
      <c r="J295" s="48">
        <v>1</v>
      </c>
      <c r="K295" s="48">
        <v>1</v>
      </c>
      <c r="L295" s="48">
        <v>1</v>
      </c>
      <c r="M295" s="48">
        <v>2</v>
      </c>
      <c r="N295" s="48">
        <v>0</v>
      </c>
      <c r="O295" s="48">
        <v>1</v>
      </c>
      <c r="P295" s="48">
        <v>1</v>
      </c>
      <c r="Q295" s="48">
        <v>1</v>
      </c>
      <c r="R295" s="48">
        <v>1</v>
      </c>
      <c r="S295" s="48">
        <v>1</v>
      </c>
      <c r="T295" s="48">
        <v>3</v>
      </c>
    </row>
    <row r="296" spans="1:20" ht="12.75">
      <c r="A296" s="46" t="s">
        <v>108</v>
      </c>
      <c r="B296" s="43"/>
      <c r="C296" s="48">
        <v>39</v>
      </c>
      <c r="D296" s="48">
        <v>32</v>
      </c>
      <c r="E296" s="48">
        <v>37</v>
      </c>
      <c r="F296" s="48">
        <v>36</v>
      </c>
      <c r="G296" s="48">
        <v>54</v>
      </c>
      <c r="H296" s="48">
        <v>66</v>
      </c>
      <c r="I296" s="48">
        <v>0</v>
      </c>
      <c r="J296" s="48">
        <v>21</v>
      </c>
      <c r="K296" s="48">
        <v>25</v>
      </c>
      <c r="L296" s="48">
        <v>33</v>
      </c>
      <c r="M296" s="48">
        <v>63</v>
      </c>
      <c r="N296" s="48">
        <v>34</v>
      </c>
      <c r="O296" s="48">
        <v>45</v>
      </c>
      <c r="P296" s="48">
        <v>411</v>
      </c>
      <c r="Q296" s="48">
        <v>68</v>
      </c>
      <c r="R296" s="48">
        <v>47</v>
      </c>
      <c r="S296" s="48">
        <v>149</v>
      </c>
      <c r="T296" s="48">
        <v>177</v>
      </c>
    </row>
    <row r="297" spans="1:20" ht="12.75">
      <c r="A297" s="46" t="s">
        <v>109</v>
      </c>
      <c r="B297" s="43"/>
      <c r="C297" s="48">
        <v>1484</v>
      </c>
      <c r="D297" s="48">
        <v>844</v>
      </c>
      <c r="E297" s="48">
        <v>341</v>
      </c>
      <c r="F297" s="48">
        <v>472</v>
      </c>
      <c r="G297" s="48">
        <v>669</v>
      </c>
      <c r="H297" s="48">
        <v>564</v>
      </c>
      <c r="I297" s="48">
        <v>558</v>
      </c>
      <c r="J297" s="48">
        <v>456</v>
      </c>
      <c r="K297" s="48">
        <v>445</v>
      </c>
      <c r="L297" s="48">
        <v>26</v>
      </c>
      <c r="M297" s="48">
        <v>3</v>
      </c>
      <c r="N297" s="48">
        <v>12</v>
      </c>
      <c r="O297" s="48">
        <v>13</v>
      </c>
      <c r="P297" s="48">
        <v>0</v>
      </c>
      <c r="Q297" s="48">
        <v>9</v>
      </c>
      <c r="R297" s="48">
        <v>4</v>
      </c>
      <c r="S297" s="48">
        <v>0</v>
      </c>
      <c r="T297" s="48">
        <v>0</v>
      </c>
    </row>
    <row r="298" spans="1:20" ht="12.75">
      <c r="A298" s="46" t="s">
        <v>110</v>
      </c>
      <c r="B298" s="43"/>
      <c r="C298" s="48">
        <v>629</v>
      </c>
      <c r="D298" s="48">
        <v>651</v>
      </c>
      <c r="E298" s="48">
        <v>647</v>
      </c>
      <c r="F298" s="48">
        <v>186</v>
      </c>
      <c r="G298" s="48">
        <v>234</v>
      </c>
      <c r="H298" s="48">
        <v>242</v>
      </c>
      <c r="I298" s="48">
        <v>251</v>
      </c>
      <c r="J298" s="48">
        <v>312</v>
      </c>
      <c r="K298" s="48">
        <v>304</v>
      </c>
      <c r="L298" s="48">
        <v>370</v>
      </c>
      <c r="M298" s="48">
        <v>268</v>
      </c>
      <c r="N298" s="48">
        <v>311</v>
      </c>
      <c r="O298" s="48">
        <v>313</v>
      </c>
      <c r="P298" s="48">
        <v>358</v>
      </c>
      <c r="Q298" s="48">
        <v>385</v>
      </c>
      <c r="R298" s="48">
        <v>391</v>
      </c>
      <c r="S298" s="48">
        <v>364</v>
      </c>
      <c r="T298" s="48">
        <v>347</v>
      </c>
    </row>
    <row r="299" spans="1:20" ht="12.75">
      <c r="A299" s="46" t="s">
        <v>111</v>
      </c>
      <c r="B299" s="43"/>
      <c r="C299" s="48">
        <v>81</v>
      </c>
      <c r="D299" s="48">
        <v>84</v>
      </c>
      <c r="E299" s="48">
        <v>38</v>
      </c>
      <c r="F299" s="48">
        <v>43</v>
      </c>
      <c r="G299" s="48">
        <v>41</v>
      </c>
      <c r="H299" s="48">
        <v>16</v>
      </c>
      <c r="I299" s="48">
        <v>15</v>
      </c>
      <c r="J299" s="48">
        <v>6</v>
      </c>
      <c r="K299" s="48">
        <v>13</v>
      </c>
      <c r="L299" s="48">
        <v>7</v>
      </c>
      <c r="M299" s="48">
        <v>15</v>
      </c>
      <c r="N299" s="48">
        <v>8</v>
      </c>
      <c r="O299" s="48">
        <v>8</v>
      </c>
      <c r="P299" s="48">
        <v>7</v>
      </c>
      <c r="Q299" s="48">
        <v>7</v>
      </c>
      <c r="R299" s="48">
        <v>8</v>
      </c>
      <c r="S299" s="48">
        <v>28</v>
      </c>
      <c r="T299" s="48">
        <v>86</v>
      </c>
    </row>
    <row r="300" spans="1:20" ht="12.75">
      <c r="A300" s="46" t="s">
        <v>112</v>
      </c>
      <c r="B300" s="43"/>
      <c r="C300" s="48">
        <v>761</v>
      </c>
      <c r="D300" s="48">
        <v>630</v>
      </c>
      <c r="E300" s="48">
        <v>665</v>
      </c>
      <c r="F300" s="48">
        <v>1468</v>
      </c>
      <c r="G300" s="48">
        <v>1537</v>
      </c>
      <c r="H300" s="48">
        <v>813</v>
      </c>
      <c r="I300" s="48">
        <v>237</v>
      </c>
      <c r="J300" s="48">
        <v>433</v>
      </c>
      <c r="K300" s="48">
        <v>406</v>
      </c>
      <c r="L300" s="48">
        <v>491</v>
      </c>
      <c r="M300" s="48">
        <v>518</v>
      </c>
      <c r="N300" s="48">
        <v>249</v>
      </c>
      <c r="O300" s="48">
        <v>320</v>
      </c>
      <c r="P300" s="48">
        <v>290</v>
      </c>
      <c r="Q300" s="48">
        <v>149</v>
      </c>
      <c r="R300" s="48">
        <v>248</v>
      </c>
      <c r="S300" s="48">
        <v>403</v>
      </c>
      <c r="T300" s="48">
        <v>211</v>
      </c>
    </row>
    <row r="301" spans="1:20" ht="12.75">
      <c r="A301" s="46" t="s">
        <v>113</v>
      </c>
      <c r="B301" s="43"/>
      <c r="C301" s="48">
        <v>8085</v>
      </c>
      <c r="D301" s="48">
        <v>6652</v>
      </c>
      <c r="E301" s="48">
        <v>6458</v>
      </c>
      <c r="F301" s="48">
        <v>5963</v>
      </c>
      <c r="G301" s="48">
        <v>7657</v>
      </c>
      <c r="H301" s="48">
        <v>6725</v>
      </c>
      <c r="I301" s="48">
        <v>7776</v>
      </c>
      <c r="J301" s="48">
        <v>7694</v>
      </c>
      <c r="K301" s="48">
        <v>7439</v>
      </c>
      <c r="L301" s="48">
        <v>7232</v>
      </c>
      <c r="M301" s="48">
        <v>6556</v>
      </c>
      <c r="N301" s="48">
        <v>6646</v>
      </c>
      <c r="O301" s="48">
        <v>6892</v>
      </c>
      <c r="P301" s="48">
        <v>7556</v>
      </c>
      <c r="Q301" s="48">
        <v>7451</v>
      </c>
      <c r="R301" s="48">
        <v>5530</v>
      </c>
      <c r="S301" s="48">
        <v>6465</v>
      </c>
      <c r="T301" s="48">
        <v>5886</v>
      </c>
    </row>
    <row r="302" spans="1:20" ht="12.75">
      <c r="A302" s="46" t="s">
        <v>114</v>
      </c>
      <c r="B302" s="43"/>
      <c r="C302" s="48">
        <v>10</v>
      </c>
      <c r="D302" s="48">
        <v>15</v>
      </c>
      <c r="E302" s="48">
        <v>13</v>
      </c>
      <c r="F302" s="48">
        <v>16</v>
      </c>
      <c r="G302" s="48">
        <v>26</v>
      </c>
      <c r="H302" s="48">
        <v>15</v>
      </c>
      <c r="I302" s="48">
        <v>15</v>
      </c>
      <c r="J302" s="48">
        <v>16</v>
      </c>
      <c r="K302" s="48">
        <v>21</v>
      </c>
      <c r="L302" s="48">
        <v>17</v>
      </c>
      <c r="M302" s="48">
        <v>12</v>
      </c>
      <c r="N302" s="48">
        <v>14</v>
      </c>
      <c r="O302" s="48">
        <v>13</v>
      </c>
      <c r="P302" s="48">
        <v>13</v>
      </c>
      <c r="Q302" s="48">
        <v>13</v>
      </c>
      <c r="R302" s="48">
        <v>13</v>
      </c>
      <c r="S302" s="48">
        <v>13</v>
      </c>
      <c r="T302" s="48">
        <v>13</v>
      </c>
    </row>
    <row r="303" spans="1:20" ht="12.75">
      <c r="A303" s="46" t="s">
        <v>115</v>
      </c>
      <c r="B303" s="43"/>
      <c r="C303" s="48">
        <v>319</v>
      </c>
      <c r="D303" s="48">
        <v>294</v>
      </c>
      <c r="E303" s="48">
        <v>284</v>
      </c>
      <c r="F303" s="48">
        <v>208</v>
      </c>
      <c r="G303" s="48">
        <v>77</v>
      </c>
      <c r="H303" s="48">
        <v>5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1</v>
      </c>
      <c r="R303" s="48">
        <v>0</v>
      </c>
      <c r="S303" s="48">
        <v>0</v>
      </c>
      <c r="T303" s="48">
        <v>0</v>
      </c>
    </row>
    <row r="304" spans="1:20" ht="12.75">
      <c r="A304" s="46" t="s">
        <v>116</v>
      </c>
      <c r="B304" s="43"/>
      <c r="C304" s="48">
        <v>0</v>
      </c>
      <c r="D304" s="48">
        <v>95</v>
      </c>
      <c r="E304" s="48">
        <v>17</v>
      </c>
      <c r="F304" s="48">
        <v>26</v>
      </c>
      <c r="G304" s="48">
        <v>272</v>
      </c>
      <c r="H304" s="48">
        <v>523</v>
      </c>
      <c r="I304" s="48">
        <v>334</v>
      </c>
      <c r="J304" s="48">
        <v>245</v>
      </c>
      <c r="K304" s="48">
        <v>270</v>
      </c>
      <c r="L304" s="48">
        <v>204</v>
      </c>
      <c r="M304" s="48">
        <v>20</v>
      </c>
      <c r="N304" s="48">
        <v>10</v>
      </c>
      <c r="O304" s="48">
        <v>21</v>
      </c>
      <c r="P304" s="48">
        <v>183</v>
      </c>
      <c r="Q304" s="48">
        <v>39</v>
      </c>
      <c r="R304" s="48">
        <v>182</v>
      </c>
      <c r="S304" s="48">
        <v>1707</v>
      </c>
      <c r="T304" s="48">
        <v>1795</v>
      </c>
    </row>
    <row r="305" spans="1:20" ht="12.75">
      <c r="A305" s="46" t="s">
        <v>117</v>
      </c>
      <c r="B305" s="43"/>
      <c r="C305" s="48">
        <v>664</v>
      </c>
      <c r="D305" s="48">
        <v>719</v>
      </c>
      <c r="E305" s="48">
        <v>722</v>
      </c>
      <c r="F305" s="48">
        <v>715</v>
      </c>
      <c r="G305" s="48">
        <v>764</v>
      </c>
      <c r="H305" s="48">
        <v>723</v>
      </c>
      <c r="I305" s="48">
        <v>1148</v>
      </c>
      <c r="J305" s="48">
        <v>789</v>
      </c>
      <c r="K305" s="48">
        <v>836</v>
      </c>
      <c r="L305" s="48">
        <v>815</v>
      </c>
      <c r="M305" s="48">
        <v>833</v>
      </c>
      <c r="N305" s="48">
        <v>934</v>
      </c>
      <c r="O305" s="48">
        <v>1037</v>
      </c>
      <c r="P305" s="48">
        <v>1097</v>
      </c>
      <c r="Q305" s="48">
        <v>1090</v>
      </c>
      <c r="R305" s="48">
        <v>987</v>
      </c>
      <c r="S305" s="48">
        <v>904</v>
      </c>
      <c r="T305" s="48">
        <v>896</v>
      </c>
    </row>
    <row r="306" spans="1:20" ht="12.75">
      <c r="A306" s="46" t="s">
        <v>118</v>
      </c>
      <c r="B306" s="43"/>
      <c r="C306" s="48">
        <v>130</v>
      </c>
      <c r="D306" s="48">
        <v>236</v>
      </c>
      <c r="E306" s="48">
        <v>256</v>
      </c>
      <c r="F306" s="48">
        <v>26</v>
      </c>
      <c r="G306" s="48">
        <v>21</v>
      </c>
      <c r="H306" s="48">
        <v>450</v>
      </c>
      <c r="I306" s="48">
        <v>222</v>
      </c>
      <c r="J306" s="48">
        <v>216</v>
      </c>
      <c r="K306" s="48">
        <v>343</v>
      </c>
      <c r="L306" s="48">
        <v>359</v>
      </c>
      <c r="M306" s="48">
        <v>293</v>
      </c>
      <c r="N306" s="48">
        <v>610</v>
      </c>
      <c r="O306" s="48">
        <v>601</v>
      </c>
      <c r="P306" s="48">
        <v>397</v>
      </c>
      <c r="Q306" s="48">
        <v>904</v>
      </c>
      <c r="R306" s="48">
        <v>3460</v>
      </c>
      <c r="S306" s="48">
        <v>3044</v>
      </c>
      <c r="T306" s="48">
        <v>3268</v>
      </c>
    </row>
    <row r="307" spans="1:20" ht="12.75">
      <c r="A307" s="46" t="s">
        <v>119</v>
      </c>
      <c r="B307" s="43"/>
      <c r="C307" s="48">
        <v>50</v>
      </c>
      <c r="D307" s="48">
        <v>9</v>
      </c>
      <c r="E307" s="48">
        <v>6</v>
      </c>
      <c r="F307" s="48">
        <v>5</v>
      </c>
      <c r="G307" s="48">
        <v>6</v>
      </c>
      <c r="H307" s="48">
        <v>5</v>
      </c>
      <c r="I307" s="48">
        <v>5</v>
      </c>
      <c r="J307" s="48">
        <v>9</v>
      </c>
      <c r="K307" s="48">
        <v>0</v>
      </c>
      <c r="L307" s="48">
        <v>23</v>
      </c>
      <c r="M307" s="48">
        <v>0</v>
      </c>
      <c r="N307" s="48">
        <v>0</v>
      </c>
      <c r="O307" s="48">
        <v>1</v>
      </c>
      <c r="P307" s="48">
        <v>2</v>
      </c>
      <c r="Q307" s="48">
        <v>3</v>
      </c>
      <c r="R307" s="48">
        <v>2</v>
      </c>
      <c r="S307" s="48">
        <v>0</v>
      </c>
      <c r="T307" s="48">
        <v>0</v>
      </c>
    </row>
    <row r="308" spans="1:20" ht="12.75">
      <c r="A308" s="46" t="s">
        <v>120</v>
      </c>
      <c r="B308" s="43"/>
      <c r="C308" s="48">
        <v>194</v>
      </c>
      <c r="D308" s="48">
        <v>171</v>
      </c>
      <c r="E308" s="48">
        <v>207</v>
      </c>
      <c r="F308" s="48">
        <v>108</v>
      </c>
      <c r="G308" s="48">
        <v>210</v>
      </c>
      <c r="H308" s="48">
        <v>213</v>
      </c>
      <c r="I308" s="48">
        <v>194</v>
      </c>
      <c r="J308" s="48">
        <v>133</v>
      </c>
      <c r="K308" s="48">
        <v>112</v>
      </c>
      <c r="L308" s="48">
        <v>132</v>
      </c>
      <c r="M308" s="48">
        <v>118</v>
      </c>
      <c r="N308" s="48">
        <v>92</v>
      </c>
      <c r="O308" s="48">
        <v>87</v>
      </c>
      <c r="P308" s="48">
        <v>76</v>
      </c>
      <c r="Q308" s="48">
        <v>67</v>
      </c>
      <c r="R308" s="48">
        <v>69</v>
      </c>
      <c r="S308" s="48">
        <v>58</v>
      </c>
      <c r="T308" s="48">
        <v>60</v>
      </c>
    </row>
    <row r="309" spans="1:20" ht="12.75">
      <c r="A309" s="46" t="s">
        <v>121</v>
      </c>
      <c r="B309" s="43"/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</row>
    <row r="310" spans="1:20" ht="12.75">
      <c r="A310" s="46" t="s">
        <v>122</v>
      </c>
      <c r="B310" s="43"/>
      <c r="C310" s="48">
        <v>23</v>
      </c>
      <c r="D310" s="48">
        <v>23</v>
      </c>
      <c r="E310" s="48">
        <v>23</v>
      </c>
      <c r="F310" s="48">
        <v>23</v>
      </c>
      <c r="G310" s="48">
        <v>23</v>
      </c>
      <c r="H310" s="48">
        <v>23</v>
      </c>
      <c r="I310" s="48">
        <v>23</v>
      </c>
      <c r="J310" s="48">
        <v>23</v>
      </c>
      <c r="K310" s="48">
        <v>23</v>
      </c>
      <c r="L310" s="48">
        <v>24</v>
      </c>
      <c r="M310" s="48">
        <v>22</v>
      </c>
      <c r="N310" s="48">
        <v>21</v>
      </c>
      <c r="O310" s="48">
        <v>22</v>
      </c>
      <c r="P310" s="48">
        <v>22</v>
      </c>
      <c r="Q310" s="48">
        <v>21</v>
      </c>
      <c r="R310" s="48">
        <v>21</v>
      </c>
      <c r="S310" s="48">
        <v>25</v>
      </c>
      <c r="T310" s="52">
        <f>S310</f>
        <v>25</v>
      </c>
    </row>
    <row r="311" spans="1:20" ht="12.75">
      <c r="A311" s="46" t="s">
        <v>124</v>
      </c>
      <c r="B311" s="43"/>
      <c r="C311" s="48">
        <v>515</v>
      </c>
      <c r="D311" s="48">
        <v>492</v>
      </c>
      <c r="E311" s="48">
        <v>442</v>
      </c>
      <c r="F311" s="48">
        <v>454</v>
      </c>
      <c r="G311" s="48">
        <v>471</v>
      </c>
      <c r="H311" s="48">
        <v>456</v>
      </c>
      <c r="I311" s="48">
        <v>448</v>
      </c>
      <c r="J311" s="48">
        <v>431</v>
      </c>
      <c r="K311" s="48">
        <v>365</v>
      </c>
      <c r="L311" s="48">
        <v>365</v>
      </c>
      <c r="M311" s="48">
        <v>503</v>
      </c>
      <c r="N311" s="48">
        <v>219</v>
      </c>
      <c r="O311" s="48">
        <v>217</v>
      </c>
      <c r="P311" s="48">
        <v>217</v>
      </c>
      <c r="Q311" s="48">
        <v>213</v>
      </c>
      <c r="R311" s="48">
        <v>213</v>
      </c>
      <c r="S311" s="48">
        <v>353</v>
      </c>
      <c r="T311" s="48">
        <v>356</v>
      </c>
    </row>
    <row r="312" spans="1:20" ht="12.75">
      <c r="A312" s="46" t="s">
        <v>125</v>
      </c>
      <c r="B312" s="43"/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-1</v>
      </c>
      <c r="I312" s="48">
        <v>-1</v>
      </c>
      <c r="J312" s="48">
        <v>-1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4</v>
      </c>
      <c r="S312" s="48">
        <v>4</v>
      </c>
      <c r="T312" s="48">
        <v>0</v>
      </c>
    </row>
    <row r="313" spans="1:20" ht="12.75">
      <c r="A313" s="46" t="s">
        <v>126</v>
      </c>
      <c r="B313" s="43"/>
      <c r="C313" s="48">
        <v>0</v>
      </c>
      <c r="D313" s="48">
        <v>0</v>
      </c>
      <c r="E313" s="48">
        <v>17</v>
      </c>
      <c r="F313" s="48">
        <v>17</v>
      </c>
      <c r="G313" s="48">
        <v>12</v>
      </c>
      <c r="H313" s="48">
        <v>6</v>
      </c>
      <c r="I313" s="48">
        <v>11</v>
      </c>
      <c r="J313" s="48">
        <v>16</v>
      </c>
      <c r="K313" s="48">
        <v>23</v>
      </c>
      <c r="L313" s="48">
        <v>16</v>
      </c>
      <c r="M313" s="48">
        <v>19</v>
      </c>
      <c r="N313" s="48">
        <v>22</v>
      </c>
      <c r="O313" s="48">
        <v>2</v>
      </c>
      <c r="P313" s="48">
        <v>3</v>
      </c>
      <c r="Q313" s="48">
        <v>4</v>
      </c>
      <c r="R313" s="48">
        <v>5</v>
      </c>
      <c r="S313" s="48">
        <v>3</v>
      </c>
      <c r="T313" s="48">
        <v>6</v>
      </c>
    </row>
    <row r="314" spans="1:20" ht="12.75">
      <c r="A314" s="46" t="s">
        <v>127</v>
      </c>
      <c r="B314" s="43"/>
      <c r="C314" s="48">
        <v>4</v>
      </c>
      <c r="D314" s="48">
        <v>1</v>
      </c>
      <c r="E314" s="48">
        <v>1</v>
      </c>
      <c r="F314" s="48">
        <v>2</v>
      </c>
      <c r="G314" s="48">
        <v>1</v>
      </c>
      <c r="H314" s="48">
        <v>2</v>
      </c>
      <c r="I314" s="48">
        <v>0</v>
      </c>
      <c r="J314" s="48">
        <v>0</v>
      </c>
      <c r="K314" s="48">
        <v>0</v>
      </c>
      <c r="L314" s="48">
        <v>0</v>
      </c>
      <c r="M314" s="48">
        <v>2</v>
      </c>
      <c r="N314" s="48">
        <v>2</v>
      </c>
      <c r="O314" s="48">
        <v>2</v>
      </c>
      <c r="P314" s="48">
        <v>2</v>
      </c>
      <c r="Q314" s="48">
        <v>2</v>
      </c>
      <c r="R314" s="48">
        <v>3</v>
      </c>
      <c r="S314" s="48">
        <v>3</v>
      </c>
      <c r="T314" s="48">
        <v>2</v>
      </c>
    </row>
    <row r="315" spans="1:20" ht="12.75">
      <c r="A315" s="46" t="s">
        <v>128</v>
      </c>
      <c r="B315" s="43"/>
      <c r="C315" s="48">
        <v>54</v>
      </c>
      <c r="D315" s="48">
        <v>58</v>
      </c>
      <c r="E315" s="48">
        <v>60</v>
      </c>
      <c r="F315" s="48">
        <v>61</v>
      </c>
      <c r="G315" s="48">
        <v>0</v>
      </c>
      <c r="H315" s="48">
        <v>0</v>
      </c>
      <c r="I315" s="48">
        <v>13</v>
      </c>
      <c r="J315" s="48">
        <v>11</v>
      </c>
      <c r="K315" s="48">
        <v>11</v>
      </c>
      <c r="L315" s="48">
        <v>11</v>
      </c>
      <c r="M315" s="48">
        <v>11</v>
      </c>
      <c r="N315" s="48">
        <v>11</v>
      </c>
      <c r="O315" s="48">
        <v>11</v>
      </c>
      <c r="P315" s="48">
        <v>11</v>
      </c>
      <c r="Q315" s="48">
        <v>11</v>
      </c>
      <c r="R315" s="48">
        <v>14</v>
      </c>
      <c r="S315" s="48">
        <v>0</v>
      </c>
      <c r="T315" s="48">
        <v>0</v>
      </c>
    </row>
    <row r="316" spans="1:20" ht="12.75">
      <c r="A316" s="46" t="s">
        <v>129</v>
      </c>
      <c r="B316" s="43"/>
      <c r="C316" s="48">
        <v>227</v>
      </c>
      <c r="D316" s="48">
        <v>208</v>
      </c>
      <c r="E316" s="48">
        <v>237</v>
      </c>
      <c r="F316" s="48">
        <v>231</v>
      </c>
      <c r="G316" s="48">
        <v>210</v>
      </c>
      <c r="H316" s="48">
        <v>203</v>
      </c>
      <c r="I316" s="48">
        <v>217</v>
      </c>
      <c r="J316" s="48">
        <v>326</v>
      </c>
      <c r="K316" s="48">
        <v>351</v>
      </c>
      <c r="L316" s="48">
        <v>369</v>
      </c>
      <c r="M316" s="48">
        <v>323</v>
      </c>
      <c r="N316" s="48">
        <v>2</v>
      </c>
      <c r="O316" s="48">
        <v>4</v>
      </c>
      <c r="P316" s="48">
        <v>2</v>
      </c>
      <c r="Q316" s="48">
        <v>0</v>
      </c>
      <c r="R316" s="48">
        <v>3</v>
      </c>
      <c r="S316" s="48">
        <v>3</v>
      </c>
      <c r="T316" s="48">
        <v>0</v>
      </c>
    </row>
    <row r="317" spans="1:20" ht="12.75">
      <c r="A317" s="46" t="s">
        <v>130</v>
      </c>
      <c r="B317" s="43"/>
      <c r="C317" s="48">
        <v>11</v>
      </c>
      <c r="D317" s="48">
        <v>11</v>
      </c>
      <c r="E317" s="48">
        <v>5</v>
      </c>
      <c r="F317" s="48">
        <v>5</v>
      </c>
      <c r="G317" s="48">
        <v>3</v>
      </c>
      <c r="H317" s="48">
        <v>23</v>
      </c>
      <c r="I317" s="48">
        <v>1</v>
      </c>
      <c r="J317" s="48">
        <v>0</v>
      </c>
      <c r="K317" s="48">
        <v>23</v>
      </c>
      <c r="L317" s="48">
        <v>0</v>
      </c>
      <c r="M317" s="48">
        <v>1</v>
      </c>
      <c r="N317" s="48">
        <v>4</v>
      </c>
      <c r="O317" s="48">
        <v>17</v>
      </c>
      <c r="P317" s="48">
        <v>15</v>
      </c>
      <c r="Q317" s="48">
        <v>25</v>
      </c>
      <c r="R317" s="48">
        <v>386</v>
      </c>
      <c r="S317" s="48">
        <v>394</v>
      </c>
      <c r="T317" s="48">
        <v>388</v>
      </c>
    </row>
    <row r="318" spans="1:20" ht="12.75">
      <c r="A318" s="46" t="s">
        <v>131</v>
      </c>
      <c r="B318" s="43"/>
      <c r="C318" s="48">
        <v>150</v>
      </c>
      <c r="D318" s="48">
        <v>138</v>
      </c>
      <c r="E318" s="48">
        <v>22</v>
      </c>
      <c r="F318" s="48">
        <v>38</v>
      </c>
      <c r="G318" s="48">
        <v>3</v>
      </c>
      <c r="H318" s="48">
        <v>151</v>
      </c>
      <c r="I318" s="48">
        <v>14</v>
      </c>
      <c r="J318" s="48">
        <v>46</v>
      </c>
      <c r="K318" s="48">
        <v>138</v>
      </c>
      <c r="L318" s="48">
        <v>45</v>
      </c>
      <c r="M318" s="48">
        <v>42</v>
      </c>
      <c r="N318" s="48">
        <v>15</v>
      </c>
      <c r="O318" s="48">
        <v>97</v>
      </c>
      <c r="P318" s="48">
        <v>6</v>
      </c>
      <c r="Q318" s="48">
        <v>0</v>
      </c>
      <c r="R318" s="48">
        <v>0</v>
      </c>
      <c r="S318" s="48">
        <v>1</v>
      </c>
      <c r="T318" s="48">
        <v>0</v>
      </c>
    </row>
    <row r="319" spans="1:20" ht="12.75">
      <c r="A319" s="46" t="s">
        <v>132</v>
      </c>
      <c r="B319" s="43"/>
      <c r="C319" s="48">
        <v>11</v>
      </c>
      <c r="D319" s="48">
        <v>12</v>
      </c>
      <c r="E319" s="48">
        <v>13</v>
      </c>
      <c r="F319" s="48">
        <v>14</v>
      </c>
      <c r="G319" s="48">
        <v>14</v>
      </c>
      <c r="H319" s="48">
        <v>16</v>
      </c>
      <c r="I319" s="48">
        <v>297</v>
      </c>
      <c r="J319" s="48">
        <v>131</v>
      </c>
      <c r="K319" s="48">
        <v>20</v>
      </c>
      <c r="L319" s="48">
        <v>22</v>
      </c>
      <c r="M319" s="48">
        <v>16</v>
      </c>
      <c r="N319" s="48">
        <v>1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5</v>
      </c>
    </row>
    <row r="320" spans="1:20" ht="12.75">
      <c r="A320" s="46" t="s">
        <v>133</v>
      </c>
      <c r="B320" s="43"/>
      <c r="C320" s="48">
        <v>425</v>
      </c>
      <c r="D320" s="48">
        <v>894</v>
      </c>
      <c r="E320" s="48">
        <v>818</v>
      </c>
      <c r="F320" s="48">
        <v>969</v>
      </c>
      <c r="G320" s="48">
        <v>629</v>
      </c>
      <c r="H320" s="48">
        <v>846</v>
      </c>
      <c r="I320" s="48">
        <v>1104</v>
      </c>
      <c r="J320" s="48">
        <v>637</v>
      </c>
      <c r="K320" s="48">
        <v>488</v>
      </c>
      <c r="L320" s="48">
        <v>449</v>
      </c>
      <c r="M320" s="48">
        <v>521</v>
      </c>
      <c r="N320" s="48">
        <v>575</v>
      </c>
      <c r="O320" s="48">
        <v>336</v>
      </c>
      <c r="P320" s="48">
        <v>293</v>
      </c>
      <c r="Q320" s="48">
        <v>546</v>
      </c>
      <c r="R320" s="48">
        <v>647</v>
      </c>
      <c r="S320" s="48">
        <v>385</v>
      </c>
      <c r="T320" s="48">
        <v>443</v>
      </c>
    </row>
    <row r="321" spans="1:20" ht="12.75">
      <c r="A321" s="46" t="s">
        <v>134</v>
      </c>
      <c r="B321" s="43"/>
      <c r="C321" s="48">
        <v>0</v>
      </c>
      <c r="D321" s="48">
        <v>0</v>
      </c>
      <c r="E321" s="48">
        <v>1</v>
      </c>
      <c r="F321" s="48">
        <v>6</v>
      </c>
      <c r="G321" s="48">
        <v>2</v>
      </c>
      <c r="H321" s="48">
        <v>10</v>
      </c>
      <c r="I321" s="48">
        <v>1</v>
      </c>
      <c r="J321" s="48">
        <v>5</v>
      </c>
      <c r="K321" s="48">
        <v>7</v>
      </c>
      <c r="L321" s="48">
        <v>5</v>
      </c>
      <c r="M321" s="48">
        <v>45</v>
      </c>
      <c r="N321" s="48">
        <v>1</v>
      </c>
      <c r="O321" s="48">
        <v>50</v>
      </c>
      <c r="P321" s="48">
        <v>43</v>
      </c>
      <c r="Q321" s="48">
        <v>29</v>
      </c>
      <c r="R321" s="48">
        <v>19</v>
      </c>
      <c r="S321" s="48">
        <v>17</v>
      </c>
      <c r="T321" s="48">
        <v>15</v>
      </c>
    </row>
    <row r="322" spans="1:20" ht="12.75">
      <c r="A322" s="46" t="s">
        <v>135</v>
      </c>
      <c r="B322" s="43"/>
      <c r="C322" s="48">
        <v>9</v>
      </c>
      <c r="D322" s="48">
        <v>7</v>
      </c>
      <c r="E322" s="48">
        <v>2</v>
      </c>
      <c r="F322" s="48">
        <v>2</v>
      </c>
      <c r="G322" s="48">
        <v>1</v>
      </c>
      <c r="H322" s="48">
        <v>2</v>
      </c>
      <c r="I322" s="48">
        <v>17</v>
      </c>
      <c r="J322" s="48">
        <v>13</v>
      </c>
      <c r="K322" s="48">
        <v>8</v>
      </c>
      <c r="L322" s="48">
        <v>8</v>
      </c>
      <c r="M322" s="48">
        <v>129</v>
      </c>
      <c r="N322" s="48">
        <v>131</v>
      </c>
      <c r="O322" s="48">
        <v>322</v>
      </c>
      <c r="P322" s="48">
        <v>229</v>
      </c>
      <c r="Q322" s="48">
        <v>259</v>
      </c>
      <c r="R322" s="48">
        <v>240</v>
      </c>
      <c r="S322" s="48">
        <v>264</v>
      </c>
      <c r="T322" s="48">
        <v>265</v>
      </c>
    </row>
    <row r="323" spans="1:20" ht="12.75">
      <c r="A323" s="46" t="s">
        <v>136</v>
      </c>
      <c r="B323" s="43"/>
      <c r="C323" s="48">
        <v>9</v>
      </c>
      <c r="D323" s="48">
        <v>7</v>
      </c>
      <c r="E323" s="48">
        <v>9</v>
      </c>
      <c r="F323" s="48">
        <v>23</v>
      </c>
      <c r="G323" s="48">
        <v>31</v>
      </c>
      <c r="H323" s="48">
        <v>0</v>
      </c>
      <c r="I323" s="48">
        <v>4</v>
      </c>
      <c r="J323" s="48">
        <v>2</v>
      </c>
      <c r="K323" s="48">
        <v>2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</row>
    <row r="324" spans="1:20" ht="12.75">
      <c r="A324" s="46" t="s">
        <v>137</v>
      </c>
      <c r="B324" s="43"/>
      <c r="C324" s="48">
        <v>19</v>
      </c>
      <c r="D324" s="48">
        <v>23</v>
      </c>
      <c r="E324" s="48">
        <v>19</v>
      </c>
      <c r="F324" s="48">
        <v>22</v>
      </c>
      <c r="G324" s="48">
        <v>19</v>
      </c>
      <c r="H324" s="48">
        <v>13</v>
      </c>
      <c r="I324" s="48">
        <v>17</v>
      </c>
      <c r="J324" s="48">
        <v>0</v>
      </c>
      <c r="K324" s="48">
        <v>0</v>
      </c>
      <c r="L324" s="48">
        <v>29</v>
      </c>
      <c r="M324" s="48">
        <v>0</v>
      </c>
      <c r="N324" s="48">
        <v>1</v>
      </c>
      <c r="O324" s="48">
        <v>1</v>
      </c>
      <c r="P324" s="48">
        <v>1</v>
      </c>
      <c r="Q324" s="48">
        <v>0</v>
      </c>
      <c r="R324" s="48">
        <v>0</v>
      </c>
      <c r="S324" s="48">
        <v>0</v>
      </c>
      <c r="T324" s="48">
        <v>0</v>
      </c>
    </row>
    <row r="325" spans="1:20" ht="12.75">
      <c r="A325" s="46" t="s">
        <v>138</v>
      </c>
      <c r="B325" s="43"/>
      <c r="C325" s="48">
        <v>4669</v>
      </c>
      <c r="D325" s="48">
        <v>5667</v>
      </c>
      <c r="E325" s="48">
        <v>4647</v>
      </c>
      <c r="F325" s="48">
        <v>4776</v>
      </c>
      <c r="G325" s="48">
        <v>2575</v>
      </c>
      <c r="H325" s="48">
        <v>3311</v>
      </c>
      <c r="I325" s="48">
        <v>2586</v>
      </c>
      <c r="J325" s="48">
        <v>2206</v>
      </c>
      <c r="K325" s="48">
        <v>2331</v>
      </c>
      <c r="L325" s="48">
        <v>2208</v>
      </c>
      <c r="M325" s="48">
        <v>2364</v>
      </c>
      <c r="N325" s="48">
        <v>2708</v>
      </c>
      <c r="O325" s="48">
        <v>1613</v>
      </c>
      <c r="P325" s="48">
        <v>1700</v>
      </c>
      <c r="Q325" s="48">
        <v>1929</v>
      </c>
      <c r="R325" s="48">
        <v>2001</v>
      </c>
      <c r="S325" s="48">
        <v>1758</v>
      </c>
      <c r="T325" s="48">
        <v>1684</v>
      </c>
    </row>
    <row r="326" spans="1:20" ht="12.75">
      <c r="A326" s="55" t="s">
        <v>37</v>
      </c>
      <c r="B326" s="3"/>
      <c r="C326" s="25">
        <f aca="true" t="shared" si="16" ref="C326:T326">SUM(C295:C325)</f>
        <v>18572</v>
      </c>
      <c r="D326" s="25">
        <f t="shared" si="16"/>
        <v>17973</v>
      </c>
      <c r="E326" s="25">
        <f t="shared" si="16"/>
        <v>16007</v>
      </c>
      <c r="F326" s="25">
        <f t="shared" si="16"/>
        <v>15915</v>
      </c>
      <c r="G326" s="25">
        <f t="shared" si="16"/>
        <v>15562</v>
      </c>
      <c r="H326" s="25">
        <f t="shared" si="16"/>
        <v>15421</v>
      </c>
      <c r="I326" s="25">
        <f t="shared" si="16"/>
        <v>15509</v>
      </c>
      <c r="J326" s="25">
        <f t="shared" si="16"/>
        <v>14177</v>
      </c>
      <c r="K326" s="25">
        <f t="shared" si="16"/>
        <v>14005</v>
      </c>
      <c r="L326" s="25">
        <f t="shared" si="16"/>
        <v>13261</v>
      </c>
      <c r="M326" s="25">
        <f t="shared" si="16"/>
        <v>12699</v>
      </c>
      <c r="N326" s="25">
        <f t="shared" si="16"/>
        <v>12633</v>
      </c>
      <c r="O326" s="25">
        <f t="shared" si="16"/>
        <v>12046</v>
      </c>
      <c r="P326" s="25">
        <f t="shared" si="16"/>
        <v>12935</v>
      </c>
      <c r="Q326" s="25">
        <f t="shared" si="16"/>
        <v>13226</v>
      </c>
      <c r="R326" s="25">
        <f t="shared" si="16"/>
        <v>14498</v>
      </c>
      <c r="S326" s="25">
        <f t="shared" si="16"/>
        <v>16346</v>
      </c>
      <c r="T326" s="25">
        <f t="shared" si="16"/>
        <v>15931</v>
      </c>
    </row>
    <row r="327" spans="1:20" ht="12.75">
      <c r="A327" s="58" t="s">
        <v>38</v>
      </c>
      <c r="B327" s="3"/>
      <c r="C327" s="25">
        <f aca="true" t="shared" si="17" ref="C327:T327">SUM(C295:C325)-C298-C310-C317-C324</f>
        <v>17890</v>
      </c>
      <c r="D327" s="25">
        <f t="shared" si="17"/>
        <v>17265</v>
      </c>
      <c r="E327" s="25">
        <f t="shared" si="17"/>
        <v>15313</v>
      </c>
      <c r="F327" s="25">
        <f t="shared" si="17"/>
        <v>15679</v>
      </c>
      <c r="G327" s="25">
        <f t="shared" si="17"/>
        <v>15283</v>
      </c>
      <c r="H327" s="25">
        <f t="shared" si="17"/>
        <v>15120</v>
      </c>
      <c r="I327" s="25">
        <f t="shared" si="17"/>
        <v>15217</v>
      </c>
      <c r="J327" s="25">
        <f t="shared" si="17"/>
        <v>13842</v>
      </c>
      <c r="K327" s="25">
        <f t="shared" si="17"/>
        <v>13655</v>
      </c>
      <c r="L327" s="25">
        <f t="shared" si="17"/>
        <v>12838</v>
      </c>
      <c r="M327" s="25">
        <f t="shared" si="17"/>
        <v>12408</v>
      </c>
      <c r="N327" s="25">
        <f t="shared" si="17"/>
        <v>12296</v>
      </c>
      <c r="O327" s="25">
        <f t="shared" si="17"/>
        <v>11693</v>
      </c>
      <c r="P327" s="25">
        <f t="shared" si="17"/>
        <v>12539</v>
      </c>
      <c r="Q327" s="25">
        <f t="shared" si="17"/>
        <v>12795</v>
      </c>
      <c r="R327" s="25">
        <f t="shared" si="17"/>
        <v>13700</v>
      </c>
      <c r="S327" s="25">
        <f t="shared" si="17"/>
        <v>15563</v>
      </c>
      <c r="T327" s="25">
        <f t="shared" si="17"/>
        <v>15171</v>
      </c>
    </row>
    <row r="328" spans="1:20" ht="13.5" thickBot="1">
      <c r="A328" s="3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4.25" thickBot="1" thickTop="1">
      <c r="A329" s="37"/>
      <c r="B329" s="62" t="s">
        <v>15</v>
      </c>
      <c r="C329" s="63" t="s">
        <v>88</v>
      </c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3.5" thickTop="1">
      <c r="A330" s="27"/>
      <c r="B330" s="35" t="s">
        <v>16</v>
      </c>
      <c r="C330" s="36" t="s">
        <v>80</v>
      </c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</row>
    <row r="331" spans="1:20" ht="12.75">
      <c r="A331" s="27"/>
      <c r="B331" s="35" t="s">
        <v>17</v>
      </c>
      <c r="C331" s="36" t="s">
        <v>81</v>
      </c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</row>
    <row r="332" spans="1:20" ht="12.75">
      <c r="A332" s="122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"/>
    </row>
    <row r="333" spans="1:20" ht="12.75">
      <c r="A333" s="40" t="s">
        <v>18</v>
      </c>
      <c r="B333" s="41" t="s">
        <v>19</v>
      </c>
      <c r="C333" s="38" t="s">
        <v>20</v>
      </c>
      <c r="D333" s="38" t="s">
        <v>21</v>
      </c>
      <c r="E333" s="38" t="s">
        <v>22</v>
      </c>
      <c r="F333" s="38" t="s">
        <v>23</v>
      </c>
      <c r="G333" s="38" t="s">
        <v>24</v>
      </c>
      <c r="H333" s="38" t="s">
        <v>25</v>
      </c>
      <c r="I333" s="38" t="s">
        <v>26</v>
      </c>
      <c r="J333" s="38" t="s">
        <v>27</v>
      </c>
      <c r="K333" s="38" t="s">
        <v>28</v>
      </c>
      <c r="L333" s="38" t="s">
        <v>29</v>
      </c>
      <c r="M333" s="38" t="s">
        <v>30</v>
      </c>
      <c r="N333" s="38" t="s">
        <v>31</v>
      </c>
      <c r="O333" s="38" t="s">
        <v>32</v>
      </c>
      <c r="P333" s="38" t="s">
        <v>33</v>
      </c>
      <c r="Q333" s="38" t="s">
        <v>34</v>
      </c>
      <c r="R333" s="38" t="s">
        <v>35</v>
      </c>
      <c r="S333" s="38" t="s">
        <v>90</v>
      </c>
      <c r="T333" s="38" t="s">
        <v>95</v>
      </c>
    </row>
    <row r="334" spans="1:20" ht="12.75">
      <c r="A334" s="44" t="s">
        <v>36</v>
      </c>
      <c r="B334" s="45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</row>
    <row r="335" spans="1:20" ht="12.75">
      <c r="A335" s="46" t="s">
        <v>107</v>
      </c>
      <c r="B335" s="43"/>
      <c r="C335" s="48">
        <v>-51</v>
      </c>
      <c r="D335" s="48">
        <v>-63</v>
      </c>
      <c r="E335" s="48">
        <v>44</v>
      </c>
      <c r="F335" s="48">
        <v>-150</v>
      </c>
      <c r="G335" s="48">
        <v>-71</v>
      </c>
      <c r="H335" s="48">
        <v>-238</v>
      </c>
      <c r="I335" s="48">
        <v>-167</v>
      </c>
      <c r="J335" s="48">
        <v>-171</v>
      </c>
      <c r="K335" s="48">
        <v>-327</v>
      </c>
      <c r="L335" s="48">
        <v>-83</v>
      </c>
      <c r="M335" s="48">
        <v>-199</v>
      </c>
      <c r="N335" s="48">
        <v>-233</v>
      </c>
      <c r="O335" s="48">
        <v>-123</v>
      </c>
      <c r="P335" s="48">
        <v>-130</v>
      </c>
      <c r="Q335" s="48">
        <v>-145</v>
      </c>
      <c r="R335" s="48">
        <v>-172</v>
      </c>
      <c r="S335" s="48">
        <v>-1</v>
      </c>
      <c r="T335" s="48">
        <v>66</v>
      </c>
    </row>
    <row r="336" spans="1:20" ht="12.75">
      <c r="A336" s="46" t="s">
        <v>108</v>
      </c>
      <c r="B336" s="43"/>
      <c r="C336" s="48">
        <v>-217</v>
      </c>
      <c r="D336" s="48">
        <v>-91</v>
      </c>
      <c r="E336" s="48">
        <v>209</v>
      </c>
      <c r="F336" s="48">
        <v>28</v>
      </c>
      <c r="G336" s="48">
        <v>-430</v>
      </c>
      <c r="H336" s="48">
        <v>-430</v>
      </c>
      <c r="I336" s="48">
        <v>-415</v>
      </c>
      <c r="J336" s="48">
        <v>-208</v>
      </c>
      <c r="K336" s="48">
        <v>378</v>
      </c>
      <c r="L336" s="48">
        <v>589</v>
      </c>
      <c r="M336" s="48">
        <v>349</v>
      </c>
      <c r="N336" s="48">
        <v>146</v>
      </c>
      <c r="O336" s="48">
        <v>-112</v>
      </c>
      <c r="P336" s="48">
        <v>39</v>
      </c>
      <c r="Q336" s="48">
        <v>486</v>
      </c>
      <c r="R336" s="48">
        <v>419</v>
      </c>
      <c r="S336" s="48">
        <v>-209</v>
      </c>
      <c r="T336" s="48">
        <v>-558</v>
      </c>
    </row>
    <row r="337" spans="1:20" ht="12.75">
      <c r="A337" s="46" t="s">
        <v>109</v>
      </c>
      <c r="B337" s="43"/>
      <c r="C337" s="48">
        <v>-361</v>
      </c>
      <c r="D337" s="48">
        <v>-754</v>
      </c>
      <c r="E337" s="48">
        <v>-847</v>
      </c>
      <c r="F337" s="48">
        <v>-988</v>
      </c>
      <c r="G337" s="48">
        <v>-1331</v>
      </c>
      <c r="H337" s="48">
        <v>-838</v>
      </c>
      <c r="I337" s="48">
        <v>-889</v>
      </c>
      <c r="J337" s="48">
        <v>-805</v>
      </c>
      <c r="K337" s="48">
        <v>38</v>
      </c>
      <c r="L337" s="48">
        <v>27</v>
      </c>
      <c r="M337" s="48">
        <v>-202</v>
      </c>
      <c r="N337" s="48">
        <v>-115</v>
      </c>
      <c r="O337" s="48">
        <v>173</v>
      </c>
      <c r="P337" s="48">
        <v>129</v>
      </c>
      <c r="Q337" s="48">
        <v>211</v>
      </c>
      <c r="R337" s="48">
        <v>230</v>
      </c>
      <c r="S337" s="48">
        <v>196</v>
      </c>
      <c r="T337" s="48">
        <v>173</v>
      </c>
    </row>
    <row r="338" spans="1:20" ht="12.75">
      <c r="A338" s="46" t="s">
        <v>110</v>
      </c>
      <c r="B338" s="43"/>
      <c r="C338" s="48">
        <v>333</v>
      </c>
      <c r="D338" s="48">
        <v>-161</v>
      </c>
      <c r="E338" s="48">
        <v>-175</v>
      </c>
      <c r="F338" s="48">
        <v>-76</v>
      </c>
      <c r="G338" s="48">
        <v>326</v>
      </c>
      <c r="H338" s="48">
        <v>-619</v>
      </c>
      <c r="I338" s="48">
        <v>-627</v>
      </c>
      <c r="J338" s="48">
        <v>332</v>
      </c>
      <c r="K338" s="48">
        <v>-169</v>
      </c>
      <c r="L338" s="48">
        <v>-482</v>
      </c>
      <c r="M338" s="48">
        <v>-626</v>
      </c>
      <c r="N338" s="48">
        <v>363</v>
      </c>
      <c r="O338" s="48">
        <v>-57</v>
      </c>
      <c r="P338" s="48">
        <v>-577</v>
      </c>
      <c r="Q338" s="48">
        <v>-632</v>
      </c>
      <c r="R338" s="48">
        <v>-448</v>
      </c>
      <c r="S338" s="48">
        <v>-79</v>
      </c>
      <c r="T338" s="48">
        <v>-704</v>
      </c>
    </row>
    <row r="339" spans="1:20" ht="12.75">
      <c r="A339" s="46" t="s">
        <v>111</v>
      </c>
      <c r="B339" s="43"/>
      <c r="C339" s="48">
        <v>-17</v>
      </c>
      <c r="D339" s="48">
        <v>1</v>
      </c>
      <c r="E339" s="48">
        <v>-22</v>
      </c>
      <c r="F339" s="48">
        <v>-5</v>
      </c>
      <c r="G339" s="48">
        <v>201</v>
      </c>
      <c r="H339" s="48">
        <v>17</v>
      </c>
      <c r="I339" s="48">
        <v>81</v>
      </c>
      <c r="J339" s="48">
        <v>-12</v>
      </c>
      <c r="K339" s="48">
        <v>6</v>
      </c>
      <c r="L339" s="48">
        <v>-36</v>
      </c>
      <c r="M339" s="48">
        <v>1</v>
      </c>
      <c r="N339" s="48">
        <v>25</v>
      </c>
      <c r="O339" s="48">
        <v>2</v>
      </c>
      <c r="P339" s="48">
        <v>-7</v>
      </c>
      <c r="Q339" s="48">
        <v>-126</v>
      </c>
      <c r="R339" s="48">
        <v>-151</v>
      </c>
      <c r="S339" s="48">
        <v>-44</v>
      </c>
      <c r="T339" s="48">
        <v>-15</v>
      </c>
    </row>
    <row r="340" spans="1:20" ht="12.75">
      <c r="A340" s="46" t="s">
        <v>112</v>
      </c>
      <c r="B340" s="43"/>
      <c r="C340" s="48">
        <v>132</v>
      </c>
      <c r="D340" s="48">
        <v>2254</v>
      </c>
      <c r="E340" s="48">
        <v>1622</v>
      </c>
      <c r="F340" s="48">
        <v>3322</v>
      </c>
      <c r="G340" s="48">
        <v>2423</v>
      </c>
      <c r="H340" s="48">
        <v>4423</v>
      </c>
      <c r="I340" s="48">
        <v>12</v>
      </c>
      <c r="J340" s="48">
        <v>1291</v>
      </c>
      <c r="K340" s="48">
        <v>1630</v>
      </c>
      <c r="L340" s="48">
        <v>-786</v>
      </c>
      <c r="M340" s="48">
        <v>328</v>
      </c>
      <c r="N340" s="48">
        <v>630</v>
      </c>
      <c r="O340" s="48">
        <v>1029</v>
      </c>
      <c r="P340" s="48">
        <v>1651</v>
      </c>
      <c r="Q340" s="48">
        <v>537</v>
      </c>
      <c r="R340" s="48">
        <v>474</v>
      </c>
      <c r="S340" s="48">
        <v>652</v>
      </c>
      <c r="T340" s="48">
        <v>818</v>
      </c>
    </row>
    <row r="341" spans="1:20" ht="12.75">
      <c r="A341" s="46" t="s">
        <v>113</v>
      </c>
      <c r="B341" s="43"/>
      <c r="C341" s="48">
        <v>4725</v>
      </c>
      <c r="D341" s="48">
        <v>4016</v>
      </c>
      <c r="E341" s="48">
        <v>3640</v>
      </c>
      <c r="F341" s="48">
        <v>5427</v>
      </c>
      <c r="G341" s="48">
        <v>2872</v>
      </c>
      <c r="H341" s="48">
        <v>849</v>
      </c>
      <c r="I341" s="48">
        <v>3610</v>
      </c>
      <c r="J341" s="48">
        <v>6113</v>
      </c>
      <c r="K341" s="48">
        <v>5126</v>
      </c>
      <c r="L341" s="48">
        <v>418</v>
      </c>
      <c r="M341" s="48">
        <v>50</v>
      </c>
      <c r="N341" s="48">
        <v>3243</v>
      </c>
      <c r="O341" s="48">
        <v>588</v>
      </c>
      <c r="P341" s="48">
        <v>-3165</v>
      </c>
      <c r="Q341" s="48">
        <v>-1844</v>
      </c>
      <c r="R341" s="48">
        <v>2855</v>
      </c>
      <c r="S341" s="48">
        <v>-1608</v>
      </c>
      <c r="T341" s="48">
        <v>-285</v>
      </c>
    </row>
    <row r="342" spans="1:20" ht="12.75">
      <c r="A342" s="46" t="s">
        <v>114</v>
      </c>
      <c r="B342" s="43"/>
      <c r="C342" s="48">
        <v>-1</v>
      </c>
      <c r="D342" s="48">
        <v>37</v>
      </c>
      <c r="E342" s="48">
        <v>19</v>
      </c>
      <c r="F342" s="48">
        <v>153</v>
      </c>
      <c r="G342" s="48">
        <v>205</v>
      </c>
      <c r="H342" s="48">
        <v>85</v>
      </c>
      <c r="I342" s="48">
        <v>-296</v>
      </c>
      <c r="J342" s="48">
        <v>-114</v>
      </c>
      <c r="K342" s="48">
        <v>-27</v>
      </c>
      <c r="L342" s="48">
        <v>-223</v>
      </c>
      <c r="M342" s="48">
        <v>-104</v>
      </c>
      <c r="N342" s="48">
        <v>-49</v>
      </c>
      <c r="O342" s="48">
        <v>-100</v>
      </c>
      <c r="P342" s="48">
        <v>7</v>
      </c>
      <c r="Q342" s="48">
        <v>-61</v>
      </c>
      <c r="R342" s="48">
        <v>-27</v>
      </c>
      <c r="S342" s="48">
        <v>-276</v>
      </c>
      <c r="T342" s="48">
        <v>-201</v>
      </c>
    </row>
    <row r="343" spans="1:20" ht="12.75">
      <c r="A343" s="46" t="s">
        <v>115</v>
      </c>
      <c r="B343" s="43"/>
      <c r="C343" s="48">
        <v>-349</v>
      </c>
      <c r="D343" s="48">
        <v>194</v>
      </c>
      <c r="E343" s="48">
        <v>587</v>
      </c>
      <c r="F343" s="48">
        <v>330</v>
      </c>
      <c r="G343" s="48">
        <v>270</v>
      </c>
      <c r="H343" s="48">
        <v>550</v>
      </c>
      <c r="I343" s="48">
        <v>359</v>
      </c>
      <c r="J343" s="48">
        <v>564</v>
      </c>
      <c r="K343" s="48">
        <v>369</v>
      </c>
      <c r="L343" s="48">
        <v>343</v>
      </c>
      <c r="M343" s="48">
        <v>429</v>
      </c>
      <c r="N343" s="48">
        <v>346</v>
      </c>
      <c r="O343" s="48">
        <v>413</v>
      </c>
      <c r="P343" s="48">
        <v>523</v>
      </c>
      <c r="Q343" s="48">
        <v>299</v>
      </c>
      <c r="R343" s="48">
        <v>565</v>
      </c>
      <c r="S343" s="48">
        <v>572</v>
      </c>
      <c r="T343" s="48">
        <v>245</v>
      </c>
    </row>
    <row r="344" spans="1:20" ht="12.75">
      <c r="A344" s="46" t="s">
        <v>116</v>
      </c>
      <c r="B344" s="43"/>
      <c r="C344" s="48">
        <v>-69</v>
      </c>
      <c r="D344" s="48">
        <v>517</v>
      </c>
      <c r="E344" s="48">
        <v>-68</v>
      </c>
      <c r="F344" s="48">
        <v>-43</v>
      </c>
      <c r="G344" s="48">
        <v>623</v>
      </c>
      <c r="H344" s="48">
        <v>2896</v>
      </c>
      <c r="I344" s="48">
        <v>418</v>
      </c>
      <c r="J344" s="48">
        <v>306</v>
      </c>
      <c r="K344" s="48">
        <v>469</v>
      </c>
      <c r="L344" s="48">
        <v>402</v>
      </c>
      <c r="M344" s="48">
        <v>-521</v>
      </c>
      <c r="N344" s="48">
        <v>847</v>
      </c>
      <c r="O344" s="48">
        <v>-151</v>
      </c>
      <c r="P344" s="48">
        <v>-392</v>
      </c>
      <c r="Q344" s="48">
        <v>-166</v>
      </c>
      <c r="R344" s="48">
        <v>-117</v>
      </c>
      <c r="S344" s="48">
        <v>-422</v>
      </c>
      <c r="T344" s="48">
        <v>-200</v>
      </c>
    </row>
    <row r="345" spans="1:20" ht="12.75">
      <c r="A345" s="46" t="s">
        <v>117</v>
      </c>
      <c r="B345" s="43"/>
      <c r="C345" s="48">
        <v>-799</v>
      </c>
      <c r="D345" s="48">
        <v>-163</v>
      </c>
      <c r="E345" s="48">
        <v>-944</v>
      </c>
      <c r="F345" s="48">
        <v>-615</v>
      </c>
      <c r="G345" s="48">
        <v>-591</v>
      </c>
      <c r="H345" s="48">
        <v>-1632</v>
      </c>
      <c r="I345" s="48">
        <v>-397</v>
      </c>
      <c r="J345" s="48">
        <v>357</v>
      </c>
      <c r="K345" s="48">
        <v>715</v>
      </c>
      <c r="L345" s="48">
        <v>-78</v>
      </c>
      <c r="M345" s="48">
        <v>-172</v>
      </c>
      <c r="N345" s="48">
        <v>-516</v>
      </c>
      <c r="O345" s="48">
        <v>366</v>
      </c>
      <c r="P345" s="48">
        <v>276</v>
      </c>
      <c r="Q345" s="48">
        <v>937</v>
      </c>
      <c r="R345" s="48">
        <v>574</v>
      </c>
      <c r="S345" s="48">
        <v>893</v>
      </c>
      <c r="T345" s="48">
        <v>700</v>
      </c>
    </row>
    <row r="346" spans="1:20" ht="12.75">
      <c r="A346" s="46" t="s">
        <v>118</v>
      </c>
      <c r="B346" s="43"/>
      <c r="C346" s="48">
        <v>3043</v>
      </c>
      <c r="D346" s="48">
        <v>1162</v>
      </c>
      <c r="E346" s="48">
        <v>-1046</v>
      </c>
      <c r="F346" s="48">
        <v>-526</v>
      </c>
      <c r="G346" s="48">
        <v>-3879</v>
      </c>
      <c r="H346" s="48">
        <v>-2689</v>
      </c>
      <c r="I346" s="48">
        <v>-322</v>
      </c>
      <c r="J346" s="48">
        <v>-5705</v>
      </c>
      <c r="K346" s="48">
        <v>-2273</v>
      </c>
      <c r="L346" s="48">
        <v>-4282</v>
      </c>
      <c r="M346" s="48">
        <v>-7008</v>
      </c>
      <c r="N346" s="48">
        <v>-2237</v>
      </c>
      <c r="O346" s="48">
        <v>1390</v>
      </c>
      <c r="P346" s="48">
        <v>126</v>
      </c>
      <c r="Q346" s="48">
        <v>244</v>
      </c>
      <c r="R346" s="48">
        <v>-277</v>
      </c>
      <c r="S346" s="48">
        <v>-104</v>
      </c>
      <c r="T346" s="48">
        <v>302</v>
      </c>
    </row>
    <row r="347" spans="1:20" ht="12.75">
      <c r="A347" s="46" t="s">
        <v>119</v>
      </c>
      <c r="B347" s="43"/>
      <c r="C347" s="48">
        <v>-167</v>
      </c>
      <c r="D347" s="48">
        <v>52</v>
      </c>
      <c r="E347" s="48">
        <v>104</v>
      </c>
      <c r="F347" s="48">
        <v>-203</v>
      </c>
      <c r="G347" s="48">
        <v>81</v>
      </c>
      <c r="H347" s="48">
        <v>-281</v>
      </c>
      <c r="I347" s="48">
        <v>-430</v>
      </c>
      <c r="J347" s="48">
        <v>-538</v>
      </c>
      <c r="K347" s="48">
        <v>-255</v>
      </c>
      <c r="L347" s="48">
        <v>176</v>
      </c>
      <c r="M347" s="48">
        <v>-401</v>
      </c>
      <c r="N347" s="48">
        <v>-233</v>
      </c>
      <c r="O347" s="48">
        <v>-370</v>
      </c>
      <c r="P347" s="48">
        <v>-566</v>
      </c>
      <c r="Q347" s="48">
        <v>-141</v>
      </c>
      <c r="R347" s="48">
        <v>-320</v>
      </c>
      <c r="S347" s="48">
        <v>-834</v>
      </c>
      <c r="T347" s="48">
        <v>-1601</v>
      </c>
    </row>
    <row r="348" spans="1:20" ht="12.75">
      <c r="A348" s="46" t="s">
        <v>120</v>
      </c>
      <c r="B348" s="43"/>
      <c r="C348" s="48">
        <v>-6</v>
      </c>
      <c r="D348" s="48">
        <v>-127</v>
      </c>
      <c r="E348" s="48">
        <v>-185</v>
      </c>
      <c r="F348" s="48">
        <v>15</v>
      </c>
      <c r="G348" s="48">
        <v>6</v>
      </c>
      <c r="H348" s="48">
        <v>14</v>
      </c>
      <c r="I348" s="48">
        <v>55</v>
      </c>
      <c r="J348" s="48">
        <v>45</v>
      </c>
      <c r="K348" s="48">
        <v>-35</v>
      </c>
      <c r="L348" s="48">
        <v>14</v>
      </c>
      <c r="M348" s="48">
        <v>-36</v>
      </c>
      <c r="N348" s="48">
        <v>36</v>
      </c>
      <c r="O348" s="48">
        <v>-177</v>
      </c>
      <c r="P348" s="48">
        <v>639</v>
      </c>
      <c r="Q348" s="48">
        <v>133</v>
      </c>
      <c r="R348" s="48">
        <v>-71</v>
      </c>
      <c r="S348" s="48">
        <v>-45</v>
      </c>
      <c r="T348" s="48">
        <v>104</v>
      </c>
    </row>
    <row r="349" spans="1:20" ht="12.75">
      <c r="A349" s="46" t="s">
        <v>121</v>
      </c>
      <c r="B349" s="43"/>
      <c r="C349" s="48">
        <v>72</v>
      </c>
      <c r="D349" s="48">
        <v>-192</v>
      </c>
      <c r="E349" s="48">
        <v>-411</v>
      </c>
      <c r="F349" s="48">
        <v>-295</v>
      </c>
      <c r="G349" s="48">
        <v>-230</v>
      </c>
      <c r="H349" s="48">
        <v>-231</v>
      </c>
      <c r="I349" s="48">
        <v>-76</v>
      </c>
      <c r="J349" s="48">
        <v>-139</v>
      </c>
      <c r="K349" s="48">
        <v>-221</v>
      </c>
      <c r="L349" s="48">
        <v>-117</v>
      </c>
      <c r="M349" s="48">
        <v>-224</v>
      </c>
      <c r="N349" s="48">
        <v>-464</v>
      </c>
      <c r="O349" s="48">
        <v>-128</v>
      </c>
      <c r="P349" s="48">
        <v>-103</v>
      </c>
      <c r="Q349" s="48">
        <v>372</v>
      </c>
      <c r="R349" s="48">
        <v>-1234</v>
      </c>
      <c r="S349" s="48">
        <v>-1154</v>
      </c>
      <c r="T349" s="48">
        <v>-685</v>
      </c>
    </row>
    <row r="350" spans="1:20" ht="12.75">
      <c r="A350" s="46" t="s">
        <v>122</v>
      </c>
      <c r="B350" s="43"/>
      <c r="C350" s="48">
        <v>29</v>
      </c>
      <c r="D350" s="48">
        <v>-32</v>
      </c>
      <c r="E350" s="48">
        <v>-27</v>
      </c>
      <c r="F350" s="48">
        <v>10</v>
      </c>
      <c r="G350" s="48">
        <v>-10</v>
      </c>
      <c r="H350" s="48">
        <v>-2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-1</v>
      </c>
      <c r="P350" s="48">
        <v>0</v>
      </c>
      <c r="Q350" s="48">
        <v>0</v>
      </c>
      <c r="R350" s="48">
        <v>0</v>
      </c>
      <c r="S350" s="48">
        <v>7</v>
      </c>
      <c r="T350" s="52">
        <f>S350</f>
        <v>7</v>
      </c>
    </row>
    <row r="351" spans="1:20" ht="12.75">
      <c r="A351" s="46" t="s">
        <v>124</v>
      </c>
      <c r="B351" s="43"/>
      <c r="C351" s="48">
        <v>1673</v>
      </c>
      <c r="D351" s="48">
        <v>1868</v>
      </c>
      <c r="E351" s="48">
        <v>-537</v>
      </c>
      <c r="F351" s="48">
        <v>1300</v>
      </c>
      <c r="G351" s="48">
        <v>1617</v>
      </c>
      <c r="H351" s="48">
        <v>1786</v>
      </c>
      <c r="I351" s="48">
        <v>1699</v>
      </c>
      <c r="J351" s="48">
        <v>1558</v>
      </c>
      <c r="K351" s="48">
        <v>696</v>
      </c>
      <c r="L351" s="48">
        <v>-1135</v>
      </c>
      <c r="M351" s="48">
        <v>-1624</v>
      </c>
      <c r="N351" s="48">
        <v>-1047</v>
      </c>
      <c r="O351" s="48">
        <v>471</v>
      </c>
      <c r="P351" s="48">
        <v>62</v>
      </c>
      <c r="Q351" s="48">
        <v>5042</v>
      </c>
      <c r="R351" s="48">
        <v>3365</v>
      </c>
      <c r="S351" s="48">
        <v>4979</v>
      </c>
      <c r="T351" s="48">
        <v>210</v>
      </c>
    </row>
    <row r="352" spans="1:20" ht="12.75">
      <c r="A352" s="46" t="s">
        <v>125</v>
      </c>
      <c r="B352" s="43"/>
      <c r="C352" s="48">
        <v>1</v>
      </c>
      <c r="D352" s="48">
        <v>4</v>
      </c>
      <c r="E352" s="48">
        <v>-62</v>
      </c>
      <c r="F352" s="48">
        <v>4</v>
      </c>
      <c r="G352" s="48">
        <v>32</v>
      </c>
      <c r="H352" s="48">
        <v>-9</v>
      </c>
      <c r="I352" s="48">
        <v>32</v>
      </c>
      <c r="J352" s="48">
        <v>24</v>
      </c>
      <c r="K352" s="48">
        <v>-5</v>
      </c>
      <c r="L352" s="48">
        <v>-5</v>
      </c>
      <c r="M352" s="48">
        <v>-144</v>
      </c>
      <c r="N352" s="48">
        <v>10</v>
      </c>
      <c r="O352" s="48">
        <v>-19</v>
      </c>
      <c r="P352" s="48">
        <v>-22</v>
      </c>
      <c r="Q352" s="48">
        <v>-19</v>
      </c>
      <c r="R352" s="48">
        <v>4</v>
      </c>
      <c r="S352" s="48">
        <v>6</v>
      </c>
      <c r="T352" s="48">
        <v>1</v>
      </c>
    </row>
    <row r="353" spans="1:20" ht="12.75">
      <c r="A353" s="46" t="s">
        <v>126</v>
      </c>
      <c r="B353" s="43"/>
      <c r="C353" s="48">
        <v>4</v>
      </c>
      <c r="D353" s="48">
        <v>2</v>
      </c>
      <c r="E353" s="48">
        <v>2</v>
      </c>
      <c r="F353" s="48">
        <v>4</v>
      </c>
      <c r="G353" s="48">
        <v>8</v>
      </c>
      <c r="H353" s="48">
        <v>12</v>
      </c>
      <c r="I353" s="48">
        <v>-2</v>
      </c>
      <c r="J353" s="48">
        <v>-6</v>
      </c>
      <c r="K353" s="48">
        <v>8</v>
      </c>
      <c r="L353" s="48">
        <v>17</v>
      </c>
      <c r="M353" s="48">
        <v>3</v>
      </c>
      <c r="N353" s="48">
        <v>2</v>
      </c>
      <c r="O353" s="48">
        <v>2</v>
      </c>
      <c r="P353" s="48">
        <v>-2</v>
      </c>
      <c r="Q353" s="48">
        <v>-7</v>
      </c>
      <c r="R353" s="48">
        <v>-24</v>
      </c>
      <c r="S353" s="48">
        <v>8</v>
      </c>
      <c r="T353" s="48">
        <v>-3</v>
      </c>
    </row>
    <row r="354" spans="1:20" ht="12.75">
      <c r="A354" s="46" t="s">
        <v>127</v>
      </c>
      <c r="B354" s="43"/>
      <c r="C354" s="48">
        <v>8</v>
      </c>
      <c r="D354" s="48">
        <v>-24</v>
      </c>
      <c r="E354" s="48">
        <v>7</v>
      </c>
      <c r="F354" s="48">
        <v>14</v>
      </c>
      <c r="G354" s="48">
        <v>114</v>
      </c>
      <c r="H354" s="48">
        <v>74</v>
      </c>
      <c r="I354" s="48">
        <v>-5</v>
      </c>
      <c r="J354" s="48">
        <v>-31</v>
      </c>
      <c r="K354" s="48">
        <v>-30</v>
      </c>
      <c r="L354" s="48">
        <v>-191</v>
      </c>
      <c r="M354" s="48">
        <v>-163</v>
      </c>
      <c r="N354" s="48">
        <v>-91</v>
      </c>
      <c r="O354" s="48">
        <v>-188</v>
      </c>
      <c r="P354" s="48">
        <v>-114</v>
      </c>
      <c r="Q354" s="48">
        <v>-109</v>
      </c>
      <c r="R354" s="48">
        <v>-116</v>
      </c>
      <c r="S354" s="48">
        <v>-133</v>
      </c>
      <c r="T354" s="48">
        <v>-128</v>
      </c>
    </row>
    <row r="355" spans="1:20" ht="12.75">
      <c r="A355" s="46" t="s">
        <v>128</v>
      </c>
      <c r="B355" s="43"/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14</v>
      </c>
      <c r="I355" s="48">
        <v>0</v>
      </c>
      <c r="J355" s="48">
        <v>0</v>
      </c>
      <c r="K355" s="48">
        <v>0</v>
      </c>
      <c r="L355" s="48">
        <v>0</v>
      </c>
      <c r="M355" s="48">
        <v>35</v>
      </c>
      <c r="N355" s="48">
        <v>182</v>
      </c>
      <c r="O355" s="48">
        <v>40</v>
      </c>
      <c r="P355" s="48">
        <v>32</v>
      </c>
      <c r="Q355" s="48">
        <v>37</v>
      </c>
      <c r="R355" s="48">
        <v>-5</v>
      </c>
      <c r="S355" s="48">
        <v>0</v>
      </c>
      <c r="T355" s="48">
        <v>17</v>
      </c>
    </row>
    <row r="356" spans="1:20" ht="12.75">
      <c r="A356" s="46" t="s">
        <v>129</v>
      </c>
      <c r="B356" s="43"/>
      <c r="C356" s="48">
        <v>-268</v>
      </c>
      <c r="D356" s="48">
        <v>-154</v>
      </c>
      <c r="E356" s="48">
        <v>-169</v>
      </c>
      <c r="F356" s="48">
        <v>-514</v>
      </c>
      <c r="G356" s="48">
        <v>-2</v>
      </c>
      <c r="H356" s="48">
        <v>-538</v>
      </c>
      <c r="I356" s="48">
        <v>-770</v>
      </c>
      <c r="J356" s="48">
        <v>165</v>
      </c>
      <c r="K356" s="48">
        <v>-306</v>
      </c>
      <c r="L356" s="48">
        <v>-259</v>
      </c>
      <c r="M356" s="48">
        <v>-342</v>
      </c>
      <c r="N356" s="48">
        <v>-217</v>
      </c>
      <c r="O356" s="48">
        <v>-57</v>
      </c>
      <c r="P356" s="48">
        <v>137</v>
      </c>
      <c r="Q356" s="48">
        <v>670</v>
      </c>
      <c r="R356" s="48">
        <v>294</v>
      </c>
      <c r="S356" s="48">
        <v>274</v>
      </c>
      <c r="T356" s="48">
        <v>276</v>
      </c>
    </row>
    <row r="357" spans="1:20" ht="12.75">
      <c r="A357" s="46" t="s">
        <v>130</v>
      </c>
      <c r="B357" s="43"/>
      <c r="C357" s="48">
        <v>-190</v>
      </c>
      <c r="D357" s="48">
        <v>1044</v>
      </c>
      <c r="E357" s="48">
        <v>141</v>
      </c>
      <c r="F357" s="48">
        <v>535</v>
      </c>
      <c r="G357" s="48">
        <v>-536</v>
      </c>
      <c r="H357" s="48">
        <v>192</v>
      </c>
      <c r="I357" s="48">
        <v>-852</v>
      </c>
      <c r="J357" s="48">
        <v>-483</v>
      </c>
      <c r="K357" s="48">
        <v>-704</v>
      </c>
      <c r="L357" s="48">
        <v>-160</v>
      </c>
      <c r="M357" s="48">
        <v>1292</v>
      </c>
      <c r="N357" s="48">
        <v>753</v>
      </c>
      <c r="O357" s="48">
        <v>-870</v>
      </c>
      <c r="P357" s="48">
        <v>1956</v>
      </c>
      <c r="Q357" s="48">
        <v>2474</v>
      </c>
      <c r="R357" s="48">
        <v>5596</v>
      </c>
      <c r="S357" s="48">
        <v>-1605</v>
      </c>
      <c r="T357" s="48">
        <v>705</v>
      </c>
    </row>
    <row r="358" spans="1:20" ht="12.75">
      <c r="A358" s="46" t="s">
        <v>131</v>
      </c>
      <c r="B358" s="43"/>
      <c r="C358" s="48">
        <v>1925</v>
      </c>
      <c r="D358" s="48">
        <v>1332</v>
      </c>
      <c r="E358" s="48">
        <v>1427</v>
      </c>
      <c r="F358" s="48">
        <v>1202</v>
      </c>
      <c r="G358" s="48">
        <v>-2402</v>
      </c>
      <c r="H358" s="48">
        <v>-80</v>
      </c>
      <c r="I358" s="48">
        <v>69</v>
      </c>
      <c r="J358" s="48">
        <v>664</v>
      </c>
      <c r="K358" s="48">
        <v>1522</v>
      </c>
      <c r="L358" s="48">
        <v>1473</v>
      </c>
      <c r="M358" s="48">
        <v>72</v>
      </c>
      <c r="N358" s="48">
        <v>550</v>
      </c>
      <c r="O358" s="48">
        <v>1839</v>
      </c>
      <c r="P358" s="48">
        <v>974</v>
      </c>
      <c r="Q358" s="48">
        <v>191</v>
      </c>
      <c r="R358" s="48">
        <v>806</v>
      </c>
      <c r="S358" s="48">
        <v>854</v>
      </c>
      <c r="T358" s="48">
        <v>-110</v>
      </c>
    </row>
    <row r="359" spans="1:20" ht="12.75">
      <c r="A359" s="46" t="s">
        <v>132</v>
      </c>
      <c r="B359" s="43"/>
      <c r="C359" s="48">
        <v>-125</v>
      </c>
      <c r="D359" s="48">
        <v>-31</v>
      </c>
      <c r="E359" s="48">
        <v>49</v>
      </c>
      <c r="F359" s="48">
        <v>-11</v>
      </c>
      <c r="G359" s="48">
        <v>-70</v>
      </c>
      <c r="H359" s="48">
        <v>-16</v>
      </c>
      <c r="I359" s="48">
        <v>107</v>
      </c>
      <c r="J359" s="48">
        <v>333</v>
      </c>
      <c r="K359" s="48">
        <v>404</v>
      </c>
      <c r="L359" s="48">
        <v>128</v>
      </c>
      <c r="M359" s="48">
        <v>-5</v>
      </c>
      <c r="N359" s="48">
        <v>118</v>
      </c>
      <c r="O359" s="48">
        <v>312</v>
      </c>
      <c r="P359" s="48">
        <v>41</v>
      </c>
      <c r="Q359" s="48">
        <v>52</v>
      </c>
      <c r="R359" s="48">
        <v>56</v>
      </c>
      <c r="S359" s="48">
        <v>-1</v>
      </c>
      <c r="T359" s="48">
        <v>36</v>
      </c>
    </row>
    <row r="360" spans="1:20" ht="12.75">
      <c r="A360" s="46" t="s">
        <v>133</v>
      </c>
      <c r="B360" s="43"/>
      <c r="C360" s="48">
        <v>3546</v>
      </c>
      <c r="D360" s="48">
        <v>636</v>
      </c>
      <c r="E360" s="48">
        <v>140</v>
      </c>
      <c r="F360" s="48">
        <v>2188</v>
      </c>
      <c r="G360" s="48">
        <v>308</v>
      </c>
      <c r="H360" s="48">
        <v>2281</v>
      </c>
      <c r="I360" s="48">
        <v>-129</v>
      </c>
      <c r="J360" s="48">
        <v>-701</v>
      </c>
      <c r="K360" s="48">
        <v>248</v>
      </c>
      <c r="L360" s="48">
        <v>845</v>
      </c>
      <c r="M360" s="48">
        <v>653</v>
      </c>
      <c r="N360" s="48">
        <v>-1007</v>
      </c>
      <c r="O360" s="48">
        <v>35</v>
      </c>
      <c r="P360" s="48">
        <v>270</v>
      </c>
      <c r="Q360" s="48">
        <v>-677</v>
      </c>
      <c r="R360" s="48">
        <v>28</v>
      </c>
      <c r="S360" s="48">
        <v>334</v>
      </c>
      <c r="T360" s="48">
        <v>499</v>
      </c>
    </row>
    <row r="361" spans="1:20" ht="12.75">
      <c r="A361" s="46" t="s">
        <v>134</v>
      </c>
      <c r="B361" s="43"/>
      <c r="C361" s="48">
        <v>-814</v>
      </c>
      <c r="D361" s="48">
        <v>-270</v>
      </c>
      <c r="E361" s="48">
        <v>152</v>
      </c>
      <c r="F361" s="48">
        <v>-256</v>
      </c>
      <c r="G361" s="48">
        <v>-938</v>
      </c>
      <c r="H361" s="48">
        <v>-341</v>
      </c>
      <c r="I361" s="48">
        <v>-1458</v>
      </c>
      <c r="J361" s="48">
        <v>-898</v>
      </c>
      <c r="K361" s="48">
        <v>-899</v>
      </c>
      <c r="L361" s="48">
        <v>-681</v>
      </c>
      <c r="M361" s="48">
        <v>-1081</v>
      </c>
      <c r="N361" s="48">
        <v>-635</v>
      </c>
      <c r="O361" s="48">
        <v>-1279</v>
      </c>
      <c r="P361" s="48">
        <v>-1265</v>
      </c>
      <c r="Q361" s="48">
        <v>-993</v>
      </c>
      <c r="R361" s="48">
        <v>-736</v>
      </c>
      <c r="S361" s="48">
        <v>-1468</v>
      </c>
      <c r="T361" s="48">
        <v>-1057</v>
      </c>
    </row>
    <row r="362" spans="1:20" ht="12.75">
      <c r="A362" s="46" t="s">
        <v>135</v>
      </c>
      <c r="B362" s="43"/>
      <c r="C362" s="48">
        <v>147</v>
      </c>
      <c r="D362" s="48">
        <v>223</v>
      </c>
      <c r="E362" s="48">
        <v>200</v>
      </c>
      <c r="F362" s="48">
        <v>140</v>
      </c>
      <c r="G362" s="48">
        <v>23</v>
      </c>
      <c r="H362" s="48">
        <v>107</v>
      </c>
      <c r="I362" s="48">
        <v>5</v>
      </c>
      <c r="J362" s="48">
        <v>-39</v>
      </c>
      <c r="K362" s="48">
        <v>3</v>
      </c>
      <c r="L362" s="48">
        <v>115</v>
      </c>
      <c r="M362" s="48">
        <v>-44</v>
      </c>
      <c r="N362" s="48">
        <v>-29</v>
      </c>
      <c r="O362" s="48">
        <v>2</v>
      </c>
      <c r="P362" s="48">
        <v>-5</v>
      </c>
      <c r="Q362" s="48">
        <v>19</v>
      </c>
      <c r="R362" s="48">
        <v>1</v>
      </c>
      <c r="S362" s="48">
        <v>28</v>
      </c>
      <c r="T362" s="48">
        <v>15</v>
      </c>
    </row>
    <row r="363" spans="1:20" ht="12.75">
      <c r="A363" s="46" t="s">
        <v>136</v>
      </c>
      <c r="B363" s="43"/>
      <c r="C363" s="48">
        <v>12</v>
      </c>
      <c r="D363" s="48">
        <v>271</v>
      </c>
      <c r="E363" s="48">
        <v>291</v>
      </c>
      <c r="F363" s="48">
        <v>854</v>
      </c>
      <c r="G363" s="48">
        <v>907</v>
      </c>
      <c r="H363" s="48">
        <v>772</v>
      </c>
      <c r="I363" s="48">
        <v>790</v>
      </c>
      <c r="J363" s="48">
        <v>793</v>
      </c>
      <c r="K363" s="48">
        <v>765</v>
      </c>
      <c r="L363" s="48">
        <v>671</v>
      </c>
      <c r="M363" s="48">
        <v>719</v>
      </c>
      <c r="N363" s="48">
        <v>323</v>
      </c>
      <c r="O363" s="48">
        <v>337</v>
      </c>
      <c r="P363" s="48">
        <v>212</v>
      </c>
      <c r="Q363" s="48">
        <v>125</v>
      </c>
      <c r="R363" s="48">
        <v>248</v>
      </c>
      <c r="S363" s="48">
        <v>244</v>
      </c>
      <c r="T363" s="48">
        <v>225</v>
      </c>
    </row>
    <row r="364" spans="1:20" ht="12.75">
      <c r="A364" s="46" t="s">
        <v>137</v>
      </c>
      <c r="B364" s="43"/>
      <c r="C364" s="48">
        <v>1374</v>
      </c>
      <c r="D364" s="48">
        <v>1704</v>
      </c>
      <c r="E364" s="48">
        <v>1318</v>
      </c>
      <c r="F364" s="48">
        <v>857</v>
      </c>
      <c r="G364" s="48">
        <v>933</v>
      </c>
      <c r="H364" s="48">
        <v>850</v>
      </c>
      <c r="I364" s="48">
        <v>816</v>
      </c>
      <c r="J364" s="48">
        <v>1431</v>
      </c>
      <c r="K364" s="48">
        <v>1248</v>
      </c>
      <c r="L364" s="48">
        <v>1080</v>
      </c>
      <c r="M364" s="48">
        <v>1339</v>
      </c>
      <c r="N364" s="48">
        <v>714</v>
      </c>
      <c r="O364" s="48">
        <v>443</v>
      </c>
      <c r="P364" s="48">
        <v>434</v>
      </c>
      <c r="Q364" s="48">
        <v>215</v>
      </c>
      <c r="R364" s="48">
        <v>-326</v>
      </c>
      <c r="S364" s="48">
        <v>220</v>
      </c>
      <c r="T364" s="48">
        <v>41</v>
      </c>
    </row>
    <row r="365" spans="1:20" ht="12.75">
      <c r="A365" s="46" t="s">
        <v>138</v>
      </c>
      <c r="B365" s="43"/>
      <c r="C365" s="48">
        <v>244</v>
      </c>
      <c r="D365" s="48">
        <v>-1283</v>
      </c>
      <c r="E365" s="48">
        <v>-858</v>
      </c>
      <c r="F365" s="48">
        <v>-218</v>
      </c>
      <c r="G365" s="48">
        <v>2383</v>
      </c>
      <c r="H365" s="48">
        <v>1460</v>
      </c>
      <c r="I365" s="48">
        <v>1998</v>
      </c>
      <c r="J365" s="48">
        <v>-425</v>
      </c>
      <c r="K365" s="48">
        <v>31</v>
      </c>
      <c r="L365" s="48">
        <v>-1876</v>
      </c>
      <c r="M365" s="48">
        <v>586</v>
      </c>
      <c r="N365" s="48">
        <v>-885</v>
      </c>
      <c r="O365" s="48">
        <v>-952</v>
      </c>
      <c r="P365" s="48">
        <v>-207</v>
      </c>
      <c r="Q365" s="48">
        <v>947</v>
      </c>
      <c r="R365" s="48">
        <v>260</v>
      </c>
      <c r="S365" s="48">
        <v>1501</v>
      </c>
      <c r="T365" s="48">
        <v>1724</v>
      </c>
    </row>
    <row r="366" spans="1:20" ht="12.75">
      <c r="A366" s="55" t="s">
        <v>37</v>
      </c>
      <c r="B366" s="3"/>
      <c r="C366" s="25">
        <f aca="true" t="shared" si="18" ref="C366:T366">SUM(C335:C365)</f>
        <v>13834</v>
      </c>
      <c r="D366" s="25">
        <f t="shared" si="18"/>
        <v>11972</v>
      </c>
      <c r="E366" s="25">
        <f t="shared" si="18"/>
        <v>4601</v>
      </c>
      <c r="F366" s="25">
        <f t="shared" si="18"/>
        <v>12483</v>
      </c>
      <c r="G366" s="25">
        <f t="shared" si="18"/>
        <v>2842</v>
      </c>
      <c r="H366" s="25">
        <f t="shared" si="18"/>
        <v>8438</v>
      </c>
      <c r="I366" s="25">
        <f t="shared" si="18"/>
        <v>3216</v>
      </c>
      <c r="J366" s="25">
        <f t="shared" si="18"/>
        <v>3701</v>
      </c>
      <c r="K366" s="25">
        <f t="shared" si="18"/>
        <v>8405</v>
      </c>
      <c r="L366" s="25">
        <f t="shared" si="18"/>
        <v>-4096</v>
      </c>
      <c r="M366" s="25">
        <f t="shared" si="18"/>
        <v>-7040</v>
      </c>
      <c r="N366" s="25">
        <f t="shared" si="18"/>
        <v>530</v>
      </c>
      <c r="O366" s="25">
        <f t="shared" si="18"/>
        <v>2858</v>
      </c>
      <c r="P366" s="25">
        <f t="shared" si="18"/>
        <v>953</v>
      </c>
      <c r="Q366" s="25">
        <f t="shared" si="18"/>
        <v>8071</v>
      </c>
      <c r="R366" s="25">
        <f t="shared" si="18"/>
        <v>11751</v>
      </c>
      <c r="S366" s="25">
        <f t="shared" si="18"/>
        <v>2785</v>
      </c>
      <c r="T366" s="25">
        <f t="shared" si="18"/>
        <v>617</v>
      </c>
    </row>
    <row r="367" spans="1:20" ht="12.75">
      <c r="A367" s="58" t="s">
        <v>38</v>
      </c>
      <c r="B367" s="3"/>
      <c r="C367" s="25">
        <f aca="true" t="shared" si="19" ref="C367:T367">SUM(C335:C365)-C338-C350-C357-C364</f>
        <v>12288</v>
      </c>
      <c r="D367" s="25">
        <f t="shared" si="19"/>
        <v>9417</v>
      </c>
      <c r="E367" s="25">
        <f t="shared" si="19"/>
        <v>3344</v>
      </c>
      <c r="F367" s="25">
        <f t="shared" si="19"/>
        <v>11157</v>
      </c>
      <c r="G367" s="25">
        <f t="shared" si="19"/>
        <v>2129</v>
      </c>
      <c r="H367" s="25">
        <f t="shared" si="19"/>
        <v>8017</v>
      </c>
      <c r="I367" s="25">
        <f t="shared" si="19"/>
        <v>3879</v>
      </c>
      <c r="J367" s="25">
        <f t="shared" si="19"/>
        <v>2421</v>
      </c>
      <c r="K367" s="25">
        <f t="shared" si="19"/>
        <v>8030</v>
      </c>
      <c r="L367" s="25">
        <f t="shared" si="19"/>
        <v>-4534</v>
      </c>
      <c r="M367" s="25">
        <f t="shared" si="19"/>
        <v>-9045</v>
      </c>
      <c r="N367" s="25">
        <f t="shared" si="19"/>
        <v>-1300</v>
      </c>
      <c r="O367" s="25">
        <f t="shared" si="19"/>
        <v>3343</v>
      </c>
      <c r="P367" s="25">
        <f t="shared" si="19"/>
        <v>-860</v>
      </c>
      <c r="Q367" s="25">
        <f t="shared" si="19"/>
        <v>6014</v>
      </c>
      <c r="R367" s="25">
        <f t="shared" si="19"/>
        <v>6929</v>
      </c>
      <c r="S367" s="25">
        <f t="shared" si="19"/>
        <v>4242</v>
      </c>
      <c r="T367" s="25">
        <f t="shared" si="19"/>
        <v>568</v>
      </c>
    </row>
    <row r="368" spans="1:20" ht="12.75">
      <c r="A368" s="3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3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1" ht="12.75">
      <c r="A371" s="64" t="s">
        <v>38</v>
      </c>
    </row>
    <row r="372" spans="1:24" ht="12.75">
      <c r="A372" s="65" t="s">
        <v>39</v>
      </c>
      <c r="C372" s="43">
        <v>1990</v>
      </c>
      <c r="D372" s="43">
        <v>1991</v>
      </c>
      <c r="E372" s="43">
        <v>1992</v>
      </c>
      <c r="F372" s="43">
        <v>1993</v>
      </c>
      <c r="G372" s="43">
        <v>1994</v>
      </c>
      <c r="H372" s="43">
        <v>1995</v>
      </c>
      <c r="I372" s="43">
        <v>1996</v>
      </c>
      <c r="J372" s="43">
        <v>1997</v>
      </c>
      <c r="K372" s="43">
        <v>1998</v>
      </c>
      <c r="L372" s="43">
        <v>1999</v>
      </c>
      <c r="M372" s="43">
        <v>2000</v>
      </c>
      <c r="N372" s="43">
        <v>2001</v>
      </c>
      <c r="O372" s="43">
        <v>2002</v>
      </c>
      <c r="P372" s="43">
        <v>2003</v>
      </c>
      <c r="Q372" s="43">
        <v>2004</v>
      </c>
      <c r="R372" s="43">
        <v>2005</v>
      </c>
      <c r="S372" s="43">
        <v>2006</v>
      </c>
      <c r="T372" s="43">
        <v>2007</v>
      </c>
      <c r="V372" s="106" t="s">
        <v>181</v>
      </c>
      <c r="W372" s="113" t="s">
        <v>182</v>
      </c>
      <c r="X372" s="114" t="s">
        <v>183</v>
      </c>
    </row>
    <row r="373" spans="1:24" ht="12.75">
      <c r="A373" s="66" t="s">
        <v>40</v>
      </c>
      <c r="C373" s="67">
        <f aca="true" t="shared" si="20" ref="C373:T373">C87/1000</f>
        <v>365.729</v>
      </c>
      <c r="D373" s="67">
        <f t="shared" si="20"/>
        <v>342.677</v>
      </c>
      <c r="E373" s="67">
        <f t="shared" si="20"/>
        <v>321.42</v>
      </c>
      <c r="F373" s="67">
        <f t="shared" si="20"/>
        <v>312.91</v>
      </c>
      <c r="G373" s="67">
        <f t="shared" si="20"/>
        <v>318.313</v>
      </c>
      <c r="H373" s="67">
        <f t="shared" si="20"/>
        <v>329.803</v>
      </c>
      <c r="I373" s="67">
        <f t="shared" si="20"/>
        <v>330.419</v>
      </c>
      <c r="J373" s="67">
        <f t="shared" si="20"/>
        <v>330.34</v>
      </c>
      <c r="K373" s="67">
        <f t="shared" si="20"/>
        <v>323.435</v>
      </c>
      <c r="L373" s="67">
        <f t="shared" si="20"/>
        <v>316.936</v>
      </c>
      <c r="M373" s="67">
        <f t="shared" si="20"/>
        <v>327.758</v>
      </c>
      <c r="N373" s="67">
        <f t="shared" si="20"/>
        <v>330.381</v>
      </c>
      <c r="O373" s="67">
        <f t="shared" si="20"/>
        <v>325.66</v>
      </c>
      <c r="P373" s="67">
        <f t="shared" si="20"/>
        <v>331.592</v>
      </c>
      <c r="Q373" s="67">
        <f t="shared" si="20"/>
        <v>332.214</v>
      </c>
      <c r="R373" s="67">
        <f t="shared" si="20"/>
        <v>325.775</v>
      </c>
      <c r="S373" s="67">
        <f t="shared" si="20"/>
        <v>319.495</v>
      </c>
      <c r="T373" s="67">
        <f t="shared" si="20"/>
        <v>322.845</v>
      </c>
      <c r="U373" s="66" t="s">
        <v>40</v>
      </c>
      <c r="V373" s="107">
        <f>(T373/C373)-1</f>
        <v>-0.11725621976928258</v>
      </c>
      <c r="W373" s="108">
        <f>T373/S373-1</f>
        <v>0.01048529710950108</v>
      </c>
      <c r="X373" s="109">
        <f>(T373/C373)^(1/17)-1</f>
        <v>-0.0073096413200955945</v>
      </c>
    </row>
    <row r="374" spans="1:24" ht="12.75">
      <c r="A374" s="66" t="s">
        <v>41</v>
      </c>
      <c r="C374" s="67">
        <f aca="true" t="shared" si="21" ref="C374:T374">C127/1000</f>
        <v>280.736</v>
      </c>
      <c r="D374" s="67">
        <f t="shared" si="21"/>
        <v>282.071</v>
      </c>
      <c r="E374" s="67">
        <f t="shared" si="21"/>
        <v>290.589</v>
      </c>
      <c r="F374" s="67">
        <f t="shared" si="21"/>
        <v>295.567</v>
      </c>
      <c r="G374" s="67">
        <f t="shared" si="21"/>
        <v>297.166</v>
      </c>
      <c r="H374" s="67">
        <f t="shared" si="21"/>
        <v>301.204</v>
      </c>
      <c r="I374" s="67">
        <f t="shared" si="21"/>
        <v>312.039</v>
      </c>
      <c r="J374" s="67">
        <f t="shared" si="21"/>
        <v>318.42</v>
      </c>
      <c r="K374" s="67">
        <f t="shared" si="21"/>
        <v>330.233</v>
      </c>
      <c r="L374" s="67">
        <f t="shared" si="21"/>
        <v>338.382</v>
      </c>
      <c r="M374" s="67">
        <f t="shared" si="21"/>
        <v>340.168</v>
      </c>
      <c r="N374" s="67">
        <f t="shared" si="21"/>
        <v>343.923</v>
      </c>
      <c r="O374" s="67">
        <f t="shared" si="21"/>
        <v>346.823</v>
      </c>
      <c r="P374" s="67">
        <f t="shared" si="21"/>
        <v>352.271</v>
      </c>
      <c r="Q374" s="67">
        <f t="shared" si="21"/>
        <v>360.728</v>
      </c>
      <c r="R374" s="67">
        <f t="shared" si="21"/>
        <v>363.23</v>
      </c>
      <c r="S374" s="67">
        <f t="shared" si="21"/>
        <v>371.147</v>
      </c>
      <c r="T374" s="67">
        <f t="shared" si="21"/>
        <v>377.247</v>
      </c>
      <c r="U374" s="66" t="s">
        <v>41</v>
      </c>
      <c r="V374" s="107">
        <f aca="true" t="shared" si="22" ref="V374:V379">(T374/C374)-1</f>
        <v>0.3437784965234243</v>
      </c>
      <c r="W374" s="108">
        <f aca="true" t="shared" si="23" ref="W374:W379">T374/S374-1</f>
        <v>0.016435536323882616</v>
      </c>
      <c r="X374" s="109">
        <f aca="true" t="shared" si="24" ref="X374:X379">(T374/C374)^(1/17)-1</f>
        <v>0.01753343246867267</v>
      </c>
    </row>
    <row r="375" spans="1:24" ht="12.75">
      <c r="A375" s="66" t="s">
        <v>42</v>
      </c>
      <c r="C375" s="67">
        <f aca="true" t="shared" si="25" ref="C375:T375">C167/1000</f>
        <v>263.423</v>
      </c>
      <c r="D375" s="67">
        <f t="shared" si="25"/>
        <v>285.66</v>
      </c>
      <c r="E375" s="67">
        <f t="shared" si="25"/>
        <v>277.526</v>
      </c>
      <c r="F375" s="67">
        <f t="shared" si="25"/>
        <v>287.564</v>
      </c>
      <c r="G375" s="67">
        <f t="shared" si="25"/>
        <v>276.956</v>
      </c>
      <c r="H375" s="67">
        <f t="shared" si="25"/>
        <v>280.023</v>
      </c>
      <c r="I375" s="67">
        <f t="shared" si="25"/>
        <v>302.373</v>
      </c>
      <c r="J375" s="67">
        <f t="shared" si="25"/>
        <v>292.183</v>
      </c>
      <c r="K375" s="67">
        <f t="shared" si="25"/>
        <v>292.366</v>
      </c>
      <c r="L375" s="67">
        <f t="shared" si="25"/>
        <v>289.03</v>
      </c>
      <c r="M375" s="67">
        <f t="shared" si="25"/>
        <v>286.899</v>
      </c>
      <c r="N375" s="67">
        <f t="shared" si="25"/>
        <v>300</v>
      </c>
      <c r="O375" s="67">
        <f t="shared" si="25"/>
        <v>292.57</v>
      </c>
      <c r="P375" s="67">
        <f t="shared" si="25"/>
        <v>304.699</v>
      </c>
      <c r="Q375" s="67">
        <f t="shared" si="25"/>
        <v>306.376</v>
      </c>
      <c r="R375" s="67">
        <f t="shared" si="25"/>
        <v>307.488</v>
      </c>
      <c r="S375" s="67">
        <f t="shared" si="25"/>
        <v>304.687</v>
      </c>
      <c r="T375" s="67">
        <f t="shared" si="25"/>
        <v>284.553</v>
      </c>
      <c r="U375" s="66" t="s">
        <v>42</v>
      </c>
      <c r="V375" s="107">
        <f t="shared" si="22"/>
        <v>0.080213193229141</v>
      </c>
      <c r="W375" s="108">
        <f t="shared" si="23"/>
        <v>-0.0660809289533194</v>
      </c>
      <c r="X375" s="109">
        <f t="shared" si="24"/>
        <v>0.004549046391693734</v>
      </c>
    </row>
    <row r="376" spans="1:24" ht="12.75">
      <c r="A376" s="66" t="s">
        <v>43</v>
      </c>
      <c r="C376" s="67">
        <f aca="true" t="shared" si="26" ref="C376:T376">C287/1000</f>
        <v>107.302</v>
      </c>
      <c r="D376" s="67">
        <f t="shared" si="26"/>
        <v>114.441</v>
      </c>
      <c r="E376" s="67">
        <f t="shared" si="26"/>
        <v>111.201</v>
      </c>
      <c r="F376" s="67">
        <f t="shared" si="26"/>
        <v>110.48</v>
      </c>
      <c r="G376" s="67">
        <f t="shared" si="26"/>
        <v>110.74</v>
      </c>
      <c r="H376" s="67">
        <f t="shared" si="26"/>
        <v>113.454</v>
      </c>
      <c r="I376" s="67">
        <f t="shared" si="26"/>
        <v>124.381</v>
      </c>
      <c r="J376" s="67">
        <f t="shared" si="26"/>
        <v>118.404</v>
      </c>
      <c r="K376" s="67">
        <f t="shared" si="26"/>
        <v>121.144</v>
      </c>
      <c r="L376" s="67">
        <f t="shared" si="26"/>
        <v>122.088</v>
      </c>
      <c r="M376" s="67">
        <f t="shared" si="26"/>
        <v>117.239</v>
      </c>
      <c r="N376" s="67">
        <f t="shared" si="26"/>
        <v>124.04</v>
      </c>
      <c r="O376" s="67">
        <f t="shared" si="26"/>
        <v>121.035</v>
      </c>
      <c r="P376" s="67">
        <f t="shared" si="26"/>
        <v>129.489</v>
      </c>
      <c r="Q376" s="67">
        <f t="shared" si="26"/>
        <v>131.188</v>
      </c>
      <c r="R376" s="67">
        <f t="shared" si="26"/>
        <v>132.1</v>
      </c>
      <c r="S376" s="67">
        <f t="shared" si="26"/>
        <v>136.318</v>
      </c>
      <c r="T376" s="67">
        <f t="shared" si="26"/>
        <v>129.984</v>
      </c>
      <c r="U376" s="66" t="s">
        <v>43</v>
      </c>
      <c r="V376" s="107">
        <f t="shared" si="22"/>
        <v>0.2113846899405416</v>
      </c>
      <c r="W376" s="108">
        <f t="shared" si="23"/>
        <v>-0.04646488358103851</v>
      </c>
      <c r="X376" s="109">
        <f t="shared" si="24"/>
        <v>0.011344101638241622</v>
      </c>
    </row>
    <row r="377" spans="1:24" ht="12.75">
      <c r="A377" s="66" t="s">
        <v>44</v>
      </c>
      <c r="C377" s="67">
        <f aca="true" t="shared" si="27" ref="C377:T377">(C247+C207+C327)/1000</f>
        <v>50.894</v>
      </c>
      <c r="D377" s="67">
        <f t="shared" si="27"/>
        <v>50.142</v>
      </c>
      <c r="E377" s="67">
        <f t="shared" si="27"/>
        <v>46.78</v>
      </c>
      <c r="F377" s="67">
        <f t="shared" si="27"/>
        <v>46.75</v>
      </c>
      <c r="G377" s="67">
        <f t="shared" si="27"/>
        <v>46.071</v>
      </c>
      <c r="H377" s="67">
        <f t="shared" si="27"/>
        <v>46.856</v>
      </c>
      <c r="I377" s="67">
        <f t="shared" si="27"/>
        <v>46.576</v>
      </c>
      <c r="J377" s="67">
        <f t="shared" si="27"/>
        <v>44.938</v>
      </c>
      <c r="K377" s="67">
        <f t="shared" si="27"/>
        <v>44.006</v>
      </c>
      <c r="L377" s="67">
        <f t="shared" si="27"/>
        <v>42.78</v>
      </c>
      <c r="M377" s="67">
        <f t="shared" si="27"/>
        <v>42.3</v>
      </c>
      <c r="N377" s="67">
        <f t="shared" si="27"/>
        <v>41.986</v>
      </c>
      <c r="O377" s="67">
        <f t="shared" si="27"/>
        <v>40.721</v>
      </c>
      <c r="P377" s="67">
        <f t="shared" si="27"/>
        <v>41.674</v>
      </c>
      <c r="Q377" s="67">
        <f t="shared" si="27"/>
        <v>42.494</v>
      </c>
      <c r="R377" s="67">
        <f t="shared" si="27"/>
        <v>43.662</v>
      </c>
      <c r="S377" s="67">
        <f t="shared" si="27"/>
        <v>43.929</v>
      </c>
      <c r="T377" s="67">
        <f t="shared" si="27"/>
        <v>43.021</v>
      </c>
      <c r="U377" s="66" t="s">
        <v>44</v>
      </c>
      <c r="V377" s="107">
        <f t="shared" si="22"/>
        <v>-0.15469407002790103</v>
      </c>
      <c r="W377" s="108">
        <f t="shared" si="23"/>
        <v>-0.02066971704341103</v>
      </c>
      <c r="X377" s="109">
        <f t="shared" si="24"/>
        <v>-0.009836983681931533</v>
      </c>
    </row>
    <row r="378" spans="1:24" ht="12.75">
      <c r="A378" s="68" t="s">
        <v>45</v>
      </c>
      <c r="C378" s="69">
        <f aca="true" t="shared" si="28" ref="C378:T378">SUM(C373:C377)</f>
        <v>1068.0839999999998</v>
      </c>
      <c r="D378" s="69">
        <f t="shared" si="28"/>
        <v>1074.9910000000002</v>
      </c>
      <c r="E378" s="69">
        <f t="shared" si="28"/>
        <v>1047.516</v>
      </c>
      <c r="F378" s="69">
        <f t="shared" si="28"/>
        <v>1053.2710000000002</v>
      </c>
      <c r="G378" s="69">
        <f t="shared" si="28"/>
        <v>1049.246</v>
      </c>
      <c r="H378" s="69">
        <f t="shared" si="28"/>
        <v>1071.3400000000001</v>
      </c>
      <c r="I378" s="69">
        <f t="shared" si="28"/>
        <v>1115.788</v>
      </c>
      <c r="J378" s="69">
        <f t="shared" si="28"/>
        <v>1104.285</v>
      </c>
      <c r="K378" s="69">
        <f t="shared" si="28"/>
        <v>1111.184</v>
      </c>
      <c r="L378" s="69">
        <f t="shared" si="28"/>
        <v>1109.216</v>
      </c>
      <c r="M378" s="69">
        <f t="shared" si="28"/>
        <v>1114.3639999999998</v>
      </c>
      <c r="N378" s="69">
        <f t="shared" si="28"/>
        <v>1140.3300000000002</v>
      </c>
      <c r="O378" s="69">
        <f t="shared" si="28"/>
        <v>1126.809</v>
      </c>
      <c r="P378" s="69">
        <f t="shared" si="28"/>
        <v>1159.7250000000001</v>
      </c>
      <c r="Q378" s="69">
        <f t="shared" si="28"/>
        <v>1172.9999999999998</v>
      </c>
      <c r="R378" s="69">
        <f t="shared" si="28"/>
        <v>1172.2549999999999</v>
      </c>
      <c r="S378" s="69">
        <f t="shared" si="28"/>
        <v>1175.5760000000002</v>
      </c>
      <c r="T378" s="69">
        <f t="shared" si="28"/>
        <v>1157.65</v>
      </c>
      <c r="U378" s="68" t="s">
        <v>45</v>
      </c>
      <c r="V378" s="107"/>
      <c r="W378" s="108"/>
      <c r="X378" s="109"/>
    </row>
    <row r="379" spans="1:24" ht="12.75">
      <c r="A379" s="66" t="s">
        <v>46</v>
      </c>
      <c r="C379" s="98">
        <f aca="true" t="shared" si="29" ref="C379:T379">C44/1000</f>
        <v>1068.085</v>
      </c>
      <c r="D379" s="67">
        <f t="shared" si="29"/>
        <v>1074.997</v>
      </c>
      <c r="E379" s="67">
        <f t="shared" si="29"/>
        <v>1047.517</v>
      </c>
      <c r="F379" s="67">
        <f t="shared" si="29"/>
        <v>1053.277</v>
      </c>
      <c r="G379" s="67">
        <f t="shared" si="29"/>
        <v>1049.246</v>
      </c>
      <c r="H379" s="67">
        <f t="shared" si="29"/>
        <v>1071.34</v>
      </c>
      <c r="I379" s="67">
        <f t="shared" si="29"/>
        <v>1115.794</v>
      </c>
      <c r="J379" s="67">
        <f t="shared" si="29"/>
        <v>1104.279</v>
      </c>
      <c r="K379" s="67">
        <f t="shared" si="29"/>
        <v>1111.18</v>
      </c>
      <c r="L379" s="67">
        <f t="shared" si="29"/>
        <v>1109.214</v>
      </c>
      <c r="M379" s="67">
        <f t="shared" si="29"/>
        <v>1114.361</v>
      </c>
      <c r="N379" s="67">
        <f t="shared" si="29"/>
        <v>1140.32</v>
      </c>
      <c r="O379" s="67">
        <f t="shared" si="29"/>
        <v>1126.806</v>
      </c>
      <c r="P379" s="67">
        <f t="shared" si="29"/>
        <v>1159.718</v>
      </c>
      <c r="Q379" s="67">
        <f t="shared" si="29"/>
        <v>1173.009</v>
      </c>
      <c r="R379" s="67">
        <f t="shared" si="29"/>
        <v>1172.259</v>
      </c>
      <c r="S379" s="67">
        <f t="shared" si="29"/>
        <v>1175.579</v>
      </c>
      <c r="T379" s="98">
        <f t="shared" si="29"/>
        <v>1157.654</v>
      </c>
      <c r="U379" s="66" t="s">
        <v>46</v>
      </c>
      <c r="V379" s="107">
        <f t="shared" si="22"/>
        <v>0.08385943066328982</v>
      </c>
      <c r="W379" s="108">
        <f t="shared" si="23"/>
        <v>-0.015247805549435611</v>
      </c>
      <c r="X379" s="109">
        <f t="shared" si="24"/>
        <v>0.004748191108647992</v>
      </c>
    </row>
    <row r="380" spans="21:24" ht="12.75">
      <c r="U380" s="66" t="s">
        <v>180</v>
      </c>
      <c r="V380" s="110">
        <v>0.833</v>
      </c>
      <c r="W380" s="111"/>
      <c r="X380" s="112">
        <f>(1+V380)^(1/17)-1</f>
        <v>0.03628722654257244</v>
      </c>
    </row>
    <row r="381" spans="22:24" ht="12.75">
      <c r="V381" s="99"/>
      <c r="X381" s="103"/>
    </row>
    <row r="382" spans="1:20" ht="12.75">
      <c r="A382" s="65" t="s">
        <v>47</v>
      </c>
      <c r="C382" s="43">
        <v>1990</v>
      </c>
      <c r="D382" s="43">
        <v>1991</v>
      </c>
      <c r="E382" s="43">
        <v>1992</v>
      </c>
      <c r="F382" s="43">
        <v>1993</v>
      </c>
      <c r="G382" s="43">
        <v>1994</v>
      </c>
      <c r="H382" s="43">
        <v>1995</v>
      </c>
      <c r="I382" s="43">
        <v>1996</v>
      </c>
      <c r="J382" s="43">
        <v>1997</v>
      </c>
      <c r="K382" s="43">
        <v>1998</v>
      </c>
      <c r="L382" s="43">
        <v>1999</v>
      </c>
      <c r="M382" s="43">
        <v>2000</v>
      </c>
      <c r="N382" s="43">
        <v>2001</v>
      </c>
      <c r="O382" s="43">
        <v>2002</v>
      </c>
      <c r="P382" s="43">
        <v>2003</v>
      </c>
      <c r="Q382" s="43">
        <v>2004</v>
      </c>
      <c r="R382" s="43">
        <v>2005</v>
      </c>
      <c r="S382" s="43">
        <v>2006</v>
      </c>
      <c r="T382" s="43">
        <v>2007</v>
      </c>
    </row>
    <row r="383" spans="1:21" ht="12.75">
      <c r="A383" s="66" t="s">
        <v>40</v>
      </c>
      <c r="C383" s="67">
        <f aca="true" t="shared" si="30" ref="C383:T383">C373*100/C$378</f>
        <v>34.241595230337694</v>
      </c>
      <c r="D383" s="67">
        <f t="shared" si="30"/>
        <v>31.877197111417676</v>
      </c>
      <c r="E383" s="67">
        <f t="shared" si="30"/>
        <v>30.68401819160757</v>
      </c>
      <c r="F383" s="67">
        <f t="shared" si="30"/>
        <v>29.708403630214825</v>
      </c>
      <c r="G383" s="67">
        <f t="shared" si="30"/>
        <v>30.33730888657188</v>
      </c>
      <c r="H383" s="67">
        <f t="shared" si="30"/>
        <v>30.784158157074316</v>
      </c>
      <c r="I383" s="67">
        <f t="shared" si="30"/>
        <v>29.613062696497902</v>
      </c>
      <c r="J383" s="67">
        <f t="shared" si="30"/>
        <v>29.914378987308528</v>
      </c>
      <c r="K383" s="67">
        <f t="shared" si="30"/>
        <v>29.107240565018934</v>
      </c>
      <c r="L383" s="67">
        <f t="shared" si="30"/>
        <v>28.572974064564523</v>
      </c>
      <c r="M383" s="67">
        <f t="shared" si="30"/>
        <v>29.41211309769519</v>
      </c>
      <c r="N383" s="67">
        <f t="shared" si="30"/>
        <v>28.972402725526816</v>
      </c>
      <c r="O383" s="67">
        <f t="shared" si="30"/>
        <v>28.901082614711104</v>
      </c>
      <c r="P383" s="67">
        <f t="shared" si="30"/>
        <v>28.592295587315952</v>
      </c>
      <c r="Q383" s="67">
        <f t="shared" si="30"/>
        <v>28.32173913043479</v>
      </c>
      <c r="R383" s="67">
        <f t="shared" si="30"/>
        <v>27.79045514841054</v>
      </c>
      <c r="S383" s="67">
        <f t="shared" si="30"/>
        <v>27.177740954221584</v>
      </c>
      <c r="T383" s="67">
        <f t="shared" si="30"/>
        <v>27.88796268302164</v>
      </c>
      <c r="U383" s="66" t="s">
        <v>40</v>
      </c>
    </row>
    <row r="384" spans="1:21" ht="12.75">
      <c r="A384" s="66" t="s">
        <v>41</v>
      </c>
      <c r="C384" s="67">
        <f aca="true" t="shared" si="31" ref="C384:T384">C374*100/C$378</f>
        <v>26.28407503529685</v>
      </c>
      <c r="D384" s="67">
        <f t="shared" si="31"/>
        <v>26.239382469248575</v>
      </c>
      <c r="E384" s="67">
        <f t="shared" si="31"/>
        <v>27.74076959206351</v>
      </c>
      <c r="F384" s="67">
        <f t="shared" si="31"/>
        <v>28.061818848140692</v>
      </c>
      <c r="G384" s="67">
        <f t="shared" si="31"/>
        <v>28.321861603475252</v>
      </c>
      <c r="H384" s="67">
        <f t="shared" si="31"/>
        <v>28.11469748165848</v>
      </c>
      <c r="I384" s="67">
        <f t="shared" si="31"/>
        <v>27.965796369919733</v>
      </c>
      <c r="J384" s="67">
        <f t="shared" si="31"/>
        <v>28.834947499966038</v>
      </c>
      <c r="K384" s="67">
        <f t="shared" si="31"/>
        <v>29.719020432259647</v>
      </c>
      <c r="L384" s="67">
        <f t="shared" si="31"/>
        <v>30.506411735856677</v>
      </c>
      <c r="M384" s="67">
        <f t="shared" si="31"/>
        <v>30.525752806084913</v>
      </c>
      <c r="N384" s="67">
        <f t="shared" si="31"/>
        <v>30.159953697613847</v>
      </c>
      <c r="O384" s="67">
        <f t="shared" si="31"/>
        <v>30.779218128360704</v>
      </c>
      <c r="P384" s="67">
        <f t="shared" si="31"/>
        <v>30.37539071762702</v>
      </c>
      <c r="Q384" s="67">
        <f t="shared" si="31"/>
        <v>30.75260017050299</v>
      </c>
      <c r="R384" s="67">
        <f t="shared" si="31"/>
        <v>30.985579076224887</v>
      </c>
      <c r="S384" s="67">
        <f t="shared" si="31"/>
        <v>31.571501970098055</v>
      </c>
      <c r="T384" s="67">
        <f t="shared" si="31"/>
        <v>32.58731049971926</v>
      </c>
      <c r="U384" s="66" t="s">
        <v>41</v>
      </c>
    </row>
    <row r="385" spans="1:21" ht="12.75">
      <c r="A385" s="66" t="s">
        <v>42</v>
      </c>
      <c r="C385" s="67">
        <f aca="true" t="shared" si="32" ref="C385:T385">C375*100/C$378</f>
        <v>24.66313510922362</v>
      </c>
      <c r="D385" s="67">
        <f t="shared" si="32"/>
        <v>26.573245729499128</v>
      </c>
      <c r="E385" s="67">
        <f t="shared" si="32"/>
        <v>26.493724200871394</v>
      </c>
      <c r="F385" s="67">
        <f t="shared" si="32"/>
        <v>27.30199540289251</v>
      </c>
      <c r="G385" s="67">
        <f t="shared" si="32"/>
        <v>26.39571654311763</v>
      </c>
      <c r="H385" s="67">
        <f t="shared" si="32"/>
        <v>26.137640711632162</v>
      </c>
      <c r="I385" s="67">
        <f t="shared" si="32"/>
        <v>27.09950277292819</v>
      </c>
      <c r="J385" s="67">
        <f t="shared" si="32"/>
        <v>26.459020995485766</v>
      </c>
      <c r="K385" s="67">
        <f t="shared" si="32"/>
        <v>26.311213984362624</v>
      </c>
      <c r="L385" s="67">
        <f t="shared" si="32"/>
        <v>26.057143063208606</v>
      </c>
      <c r="M385" s="67">
        <f t="shared" si="32"/>
        <v>25.745537364810787</v>
      </c>
      <c r="N385" s="67">
        <f t="shared" si="32"/>
        <v>26.30817394964615</v>
      </c>
      <c r="O385" s="67">
        <f t="shared" si="32"/>
        <v>25.964471352287745</v>
      </c>
      <c r="P385" s="67">
        <f t="shared" si="32"/>
        <v>26.273383776326284</v>
      </c>
      <c r="Q385" s="67">
        <f t="shared" si="32"/>
        <v>26.11901108269395</v>
      </c>
      <c r="R385" s="67">
        <f t="shared" si="32"/>
        <v>26.23047033282008</v>
      </c>
      <c r="S385" s="67">
        <f t="shared" si="32"/>
        <v>25.918103125616714</v>
      </c>
      <c r="T385" s="67">
        <f t="shared" si="32"/>
        <v>24.58022718438215</v>
      </c>
      <c r="U385" s="66" t="s">
        <v>42</v>
      </c>
    </row>
    <row r="386" spans="1:21" ht="12.75">
      <c r="A386" s="66" t="s">
        <v>43</v>
      </c>
      <c r="C386" s="67">
        <f aca="true" t="shared" si="33" ref="C386:T386">C376*100/C$378</f>
        <v>10.04621359368739</v>
      </c>
      <c r="D386" s="67">
        <f t="shared" si="33"/>
        <v>10.645763545927359</v>
      </c>
      <c r="E386" s="67">
        <f t="shared" si="33"/>
        <v>10.615685106480472</v>
      </c>
      <c r="F386" s="67">
        <f t="shared" si="33"/>
        <v>10.489228318258073</v>
      </c>
      <c r="G386" s="67">
        <f t="shared" si="33"/>
        <v>10.55424562018821</v>
      </c>
      <c r="H386" s="67">
        <f t="shared" si="33"/>
        <v>10.589915433009127</v>
      </c>
      <c r="I386" s="67">
        <f t="shared" si="33"/>
        <v>11.147368496524429</v>
      </c>
      <c r="J386" s="67">
        <f t="shared" si="33"/>
        <v>10.722232032491611</v>
      </c>
      <c r="K386" s="67">
        <f t="shared" si="33"/>
        <v>10.902244812740285</v>
      </c>
      <c r="L386" s="67">
        <f t="shared" si="33"/>
        <v>11.00669301560742</v>
      </c>
      <c r="M386" s="67">
        <f t="shared" si="33"/>
        <v>10.520709570660934</v>
      </c>
      <c r="N386" s="67">
        <f t="shared" si="33"/>
        <v>10.877552989047029</v>
      </c>
      <c r="O386" s="67">
        <f t="shared" si="33"/>
        <v>10.741394504303747</v>
      </c>
      <c r="P386" s="67">
        <f t="shared" si="33"/>
        <v>11.16549181918127</v>
      </c>
      <c r="Q386" s="67">
        <f t="shared" si="33"/>
        <v>11.183972719522593</v>
      </c>
      <c r="R386" s="67">
        <f t="shared" si="33"/>
        <v>11.268879211434374</v>
      </c>
      <c r="S386" s="67">
        <f t="shared" si="33"/>
        <v>11.595847482425635</v>
      </c>
      <c r="T386" s="67">
        <f t="shared" si="33"/>
        <v>11.228264155832937</v>
      </c>
      <c r="U386" s="66" t="s">
        <v>43</v>
      </c>
    </row>
    <row r="387" spans="1:21" ht="12.75">
      <c r="A387" s="66" t="s">
        <v>44</v>
      </c>
      <c r="C387" s="67">
        <f aca="true" t="shared" si="34" ref="C387:T387">C377*100/C$378</f>
        <v>4.764981031454456</v>
      </c>
      <c r="D387" s="67">
        <f t="shared" si="34"/>
        <v>4.664411143907251</v>
      </c>
      <c r="E387" s="67">
        <f t="shared" si="34"/>
        <v>4.465802908977047</v>
      </c>
      <c r="F387" s="67">
        <f t="shared" si="34"/>
        <v>4.43855380049389</v>
      </c>
      <c r="G387" s="67">
        <f t="shared" si="34"/>
        <v>4.39086734664702</v>
      </c>
      <c r="H387" s="67">
        <f t="shared" si="34"/>
        <v>4.373588216625907</v>
      </c>
      <c r="I387" s="67">
        <f t="shared" si="34"/>
        <v>4.174269664129746</v>
      </c>
      <c r="J387" s="67">
        <f t="shared" si="34"/>
        <v>4.06942048474805</v>
      </c>
      <c r="K387" s="67">
        <f t="shared" si="34"/>
        <v>3.960280205618512</v>
      </c>
      <c r="L387" s="67">
        <f t="shared" si="34"/>
        <v>3.8567781207627734</v>
      </c>
      <c r="M387" s="67">
        <f t="shared" si="34"/>
        <v>3.7958871607481943</v>
      </c>
      <c r="N387" s="67">
        <f t="shared" si="34"/>
        <v>3.681916638166144</v>
      </c>
      <c r="O387" s="67">
        <f t="shared" si="34"/>
        <v>3.6138334003367025</v>
      </c>
      <c r="P387" s="67">
        <f t="shared" si="34"/>
        <v>3.5934380995494615</v>
      </c>
      <c r="Q387" s="67">
        <f t="shared" si="34"/>
        <v>3.6226768968456953</v>
      </c>
      <c r="R387" s="67">
        <f t="shared" si="34"/>
        <v>3.7246162311101254</v>
      </c>
      <c r="S387" s="67">
        <f t="shared" si="34"/>
        <v>3.7368064676379915</v>
      </c>
      <c r="T387" s="67">
        <f t="shared" si="34"/>
        <v>3.7162354770440116</v>
      </c>
      <c r="U387" s="66" t="s">
        <v>44</v>
      </c>
    </row>
    <row r="388" spans="1:21" ht="12.75">
      <c r="A388" s="68" t="s">
        <v>45</v>
      </c>
      <c r="C388" s="69">
        <f aca="true" t="shared" si="35" ref="C388:T388">SUM(C383:C387)</f>
        <v>100</v>
      </c>
      <c r="D388" s="69">
        <f t="shared" si="35"/>
        <v>100</v>
      </c>
      <c r="E388" s="69">
        <f t="shared" si="35"/>
        <v>100</v>
      </c>
      <c r="F388" s="69">
        <f t="shared" si="35"/>
        <v>100</v>
      </c>
      <c r="G388" s="69">
        <f t="shared" si="35"/>
        <v>99.99999999999999</v>
      </c>
      <c r="H388" s="69">
        <f t="shared" si="35"/>
        <v>99.99999999999999</v>
      </c>
      <c r="I388" s="69">
        <f t="shared" si="35"/>
        <v>100</v>
      </c>
      <c r="J388" s="69">
        <f t="shared" si="35"/>
        <v>99.99999999999999</v>
      </c>
      <c r="K388" s="69">
        <f t="shared" si="35"/>
        <v>100</v>
      </c>
      <c r="L388" s="69">
        <f t="shared" si="35"/>
        <v>100</v>
      </c>
      <c r="M388" s="69">
        <f t="shared" si="35"/>
        <v>100.00000000000001</v>
      </c>
      <c r="N388" s="69">
        <f t="shared" si="35"/>
        <v>99.99999999999999</v>
      </c>
      <c r="O388" s="69">
        <f t="shared" si="35"/>
        <v>100</v>
      </c>
      <c r="P388" s="69">
        <f t="shared" si="35"/>
        <v>99.99999999999999</v>
      </c>
      <c r="Q388" s="69">
        <f t="shared" si="35"/>
        <v>100</v>
      </c>
      <c r="R388" s="69">
        <f t="shared" si="35"/>
        <v>99.99999999999999</v>
      </c>
      <c r="S388" s="69">
        <f t="shared" si="35"/>
        <v>99.99999999999999</v>
      </c>
      <c r="T388" s="69">
        <f t="shared" si="35"/>
        <v>99.99999999999999</v>
      </c>
      <c r="U388" s="68" t="s">
        <v>45</v>
      </c>
    </row>
    <row r="389" spans="1:21" ht="12.75">
      <c r="A389" s="66" t="s">
        <v>46</v>
      </c>
      <c r="C389" s="67">
        <f aca="true" t="shared" si="36" ref="C389:T389">C379*100/C$378</f>
        <v>100.000093625595</v>
      </c>
      <c r="D389" s="67">
        <f t="shared" si="36"/>
        <v>100.00055814420772</v>
      </c>
      <c r="E389" s="67">
        <f t="shared" si="36"/>
        <v>100.00009546393564</v>
      </c>
      <c r="F389" s="67">
        <f t="shared" si="36"/>
        <v>100.0005696539637</v>
      </c>
      <c r="G389" s="67">
        <f t="shared" si="36"/>
        <v>100</v>
      </c>
      <c r="H389" s="67">
        <f t="shared" si="36"/>
        <v>99.99999999999997</v>
      </c>
      <c r="I389" s="67">
        <f t="shared" si="36"/>
        <v>100.00053773655928</v>
      </c>
      <c r="J389" s="67">
        <f t="shared" si="36"/>
        <v>99.999456662003</v>
      </c>
      <c r="K389" s="67">
        <f t="shared" si="36"/>
        <v>99.99964002361445</v>
      </c>
      <c r="L389" s="67">
        <f t="shared" si="36"/>
        <v>99.99981969246748</v>
      </c>
      <c r="M389" s="67">
        <f t="shared" si="36"/>
        <v>99.99973078814465</v>
      </c>
      <c r="N389" s="67">
        <f t="shared" si="36"/>
        <v>99.99912306086833</v>
      </c>
      <c r="O389" s="67">
        <f t="shared" si="36"/>
        <v>99.99973376144494</v>
      </c>
      <c r="P389" s="67">
        <f t="shared" si="36"/>
        <v>99.99939640863134</v>
      </c>
      <c r="Q389" s="67">
        <f t="shared" si="36"/>
        <v>100.00076726342712</v>
      </c>
      <c r="R389" s="67">
        <f t="shared" si="36"/>
        <v>100.0003412226862</v>
      </c>
      <c r="S389" s="67">
        <f t="shared" si="36"/>
        <v>100.00025519404953</v>
      </c>
      <c r="T389" s="67">
        <f t="shared" si="36"/>
        <v>100.00034552757741</v>
      </c>
      <c r="U389" s="66" t="s">
        <v>46</v>
      </c>
    </row>
    <row r="393" s="5" customFormat="1" ht="15">
      <c r="A393" s="4" t="s">
        <v>48</v>
      </c>
    </row>
    <row r="394" s="5" customFormat="1" ht="12.75"/>
    <row r="395" s="9" customFormat="1" ht="12.75"/>
    <row r="396" spans="2:20" ht="34.5" customHeight="1">
      <c r="B396" s="132" t="s">
        <v>139</v>
      </c>
      <c r="C396" s="134"/>
      <c r="D396" s="134"/>
      <c r="E396" s="134"/>
      <c r="F396" s="134"/>
      <c r="G396" s="134"/>
      <c r="H396" s="135"/>
      <c r="J396" s="132" t="s">
        <v>140</v>
      </c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</row>
    <row r="397" ht="15" customHeight="1" thickBot="1">
      <c r="H397" s="6"/>
    </row>
    <row r="398" spans="1:8" ht="20.25" customHeight="1" thickBot="1">
      <c r="A398" s="10"/>
      <c r="B398" s="129">
        <v>1990</v>
      </c>
      <c r="C398" s="129">
        <v>1995</v>
      </c>
      <c r="D398" s="129">
        <v>2000</v>
      </c>
      <c r="E398" s="129">
        <v>2005</v>
      </c>
      <c r="F398" s="129">
        <v>2006</v>
      </c>
      <c r="G398" s="129">
        <v>2007</v>
      </c>
      <c r="H398" s="131" t="s">
        <v>141</v>
      </c>
    </row>
    <row r="399" spans="1:8" ht="36" customHeight="1" thickBot="1">
      <c r="A399" s="121"/>
      <c r="B399" s="130"/>
      <c r="C399" s="130"/>
      <c r="D399" s="130"/>
      <c r="E399" s="130"/>
      <c r="F399" s="130"/>
      <c r="G399" s="130"/>
      <c r="H399" s="129"/>
    </row>
    <row r="400" spans="1:10" ht="18.75" customHeight="1">
      <c r="A400" s="78" t="s">
        <v>37</v>
      </c>
      <c r="B400" s="82">
        <f>C43/1000</f>
        <v>1143.342</v>
      </c>
      <c r="C400" s="79">
        <f>H43/1000</f>
        <v>1154.179</v>
      </c>
      <c r="D400" s="82">
        <f>M43/1000</f>
        <v>1210.516</v>
      </c>
      <c r="E400" s="79">
        <f aca="true" t="shared" si="37" ref="E400:G401">R43/1000</f>
        <v>1277.92</v>
      </c>
      <c r="F400" s="82">
        <f t="shared" si="37"/>
        <v>1287.02</v>
      </c>
      <c r="G400" s="82">
        <f t="shared" si="37"/>
        <v>1272.849</v>
      </c>
      <c r="H400" s="80">
        <f>G400*1000000/W43</f>
        <v>2.20494831291171</v>
      </c>
      <c r="I400" s="116">
        <f>G400-F400</f>
        <v>-14.17100000000005</v>
      </c>
      <c r="J400">
        <f>ROUND((G400/F400-1)*100,1)</f>
        <v>-1.1</v>
      </c>
    </row>
    <row r="401" spans="1:10" ht="19.5" customHeight="1" thickBot="1">
      <c r="A401" s="86" t="s">
        <v>38</v>
      </c>
      <c r="B401" s="76">
        <f>C44/1000</f>
        <v>1068.085</v>
      </c>
      <c r="C401" s="77">
        <f>H44/1000</f>
        <v>1071.34</v>
      </c>
      <c r="D401" s="76">
        <f>M44/1000</f>
        <v>1114.361</v>
      </c>
      <c r="E401" s="77">
        <f t="shared" si="37"/>
        <v>1172.259</v>
      </c>
      <c r="F401" s="76">
        <f t="shared" si="37"/>
        <v>1175.579</v>
      </c>
      <c r="G401" s="76">
        <f t="shared" si="37"/>
        <v>1157.654</v>
      </c>
      <c r="H401" s="94">
        <f>G401*1000000/W44</f>
        <v>2.338268420992313</v>
      </c>
      <c r="I401" s="116">
        <f aca="true" t="shared" si="38" ref="I401:I440">G401-F401</f>
        <v>-17.924999999999955</v>
      </c>
      <c r="J401">
        <f aca="true" t="shared" si="39" ref="J401:J440">ROUND((G401/F401-1)*100,1)</f>
        <v>-1.5</v>
      </c>
    </row>
    <row r="402" spans="1:10" ht="12.75">
      <c r="A402" s="84" t="s">
        <v>13</v>
      </c>
      <c r="B402" s="79">
        <f>IEA!D3/1000</f>
        <v>5977.359138999999</v>
      </c>
      <c r="C402" s="87">
        <f>IEA!I3/1000</f>
        <v>6196.875314999999</v>
      </c>
      <c r="D402" s="82">
        <f>IEA!J3/1000</f>
        <v>6334.836367000001</v>
      </c>
      <c r="E402" s="79">
        <f>IEA!K3/1000</f>
        <v>6355.477935</v>
      </c>
      <c r="F402" s="82">
        <f>IEA!L3/1000</f>
        <v>6377.940726</v>
      </c>
      <c r="G402" s="79">
        <f>IEA!M3/1000</f>
        <v>6491.316623</v>
      </c>
      <c r="H402" s="95">
        <f>G402/IEA!U42</f>
        <v>0.9821533426535759</v>
      </c>
      <c r="I402" s="116">
        <f t="shared" si="38"/>
        <v>113.3758969999999</v>
      </c>
      <c r="J402">
        <f t="shared" si="39"/>
        <v>1.8</v>
      </c>
    </row>
    <row r="403" spans="1:10" ht="12.75">
      <c r="A403" s="75" t="s">
        <v>145</v>
      </c>
      <c r="B403" s="77">
        <f>IEA!D4/1000</f>
        <v>285.228936</v>
      </c>
      <c r="C403" s="88">
        <f>IEA!I4/1000</f>
        <v>316.875653</v>
      </c>
      <c r="D403" s="76">
        <f>IEA!J4/1000</f>
        <v>327.360734</v>
      </c>
      <c r="E403" s="77">
        <f>IEA!K4/1000</f>
        <v>337.62312</v>
      </c>
      <c r="F403" s="76">
        <f>IEA!L4/1000</f>
        <v>346.517011</v>
      </c>
      <c r="G403" s="77">
        <f>IEA!M4/1000</f>
        <v>355.007022</v>
      </c>
      <c r="H403" s="96">
        <f>G403/IEA!U43</f>
        <v>0.3704047473472241</v>
      </c>
      <c r="I403" s="116">
        <f t="shared" si="38"/>
        <v>8.490010999999981</v>
      </c>
      <c r="J403">
        <f t="shared" si="39"/>
        <v>2.5</v>
      </c>
    </row>
    <row r="404" spans="1:10" ht="12.75">
      <c r="A404" s="75" t="s">
        <v>158</v>
      </c>
      <c r="B404" s="77">
        <f>IEA!D5/1000</f>
        <v>150.930462</v>
      </c>
      <c r="C404" s="88">
        <f>IEA!I5/1000</f>
        <v>199.829421</v>
      </c>
      <c r="D404" s="76">
        <f>IEA!J5/1000</f>
        <v>207.48532999999998</v>
      </c>
      <c r="E404" s="77">
        <f>IEA!K5/1000</f>
        <v>210.21520400000003</v>
      </c>
      <c r="F404" s="76">
        <f>IEA!L5/1000</f>
        <v>217.35194</v>
      </c>
      <c r="G404" s="77">
        <f>IEA!M5/1000</f>
        <v>223.882363</v>
      </c>
      <c r="H404" s="96">
        <f>G404/IEA!U44</f>
        <v>1.1588114026915115</v>
      </c>
      <c r="I404" s="116">
        <f t="shared" si="38"/>
        <v>6.530422999999985</v>
      </c>
      <c r="J404">
        <f t="shared" si="39"/>
        <v>3</v>
      </c>
    </row>
    <row r="405" spans="1:10" ht="12.75">
      <c r="A405" s="75" t="s">
        <v>92</v>
      </c>
      <c r="B405" s="77">
        <f>IEA!D6/1000</f>
        <v>652.0377860000001</v>
      </c>
      <c r="C405" s="88">
        <f>IEA!I6/1000</f>
        <v>777.2939259999999</v>
      </c>
      <c r="D405" s="76">
        <f>IEA!J6/1000</f>
        <v>798.0476410000001</v>
      </c>
      <c r="E405" s="77">
        <f>IEA!K6/1000</f>
        <v>779.29717</v>
      </c>
      <c r="F405" s="76">
        <f>IEA!L6/1000</f>
        <v>787.088968</v>
      </c>
      <c r="G405" s="77">
        <f>IEA!M6/1000</f>
        <v>765.9432710000001</v>
      </c>
      <c r="H405" s="96">
        <f>G405/IEA!U45</f>
        <v>0.5772382987542486</v>
      </c>
      <c r="I405" s="116">
        <f t="shared" si="38"/>
        <v>-21.145696999999927</v>
      </c>
      <c r="J405">
        <f t="shared" si="39"/>
        <v>-2.7</v>
      </c>
    </row>
    <row r="406" spans="1:10" ht="12.75">
      <c r="A406" s="75" t="s">
        <v>144</v>
      </c>
      <c r="B406" s="77">
        <f>IEA!D7/1000</f>
        <v>244.851491</v>
      </c>
      <c r="C406" s="88">
        <f>IEA!I7/1000</f>
        <v>275.918425</v>
      </c>
      <c r="D406" s="76">
        <f>IEA!J7/1000</f>
        <v>279.689887</v>
      </c>
      <c r="E406" s="77">
        <f>IEA!K7/1000</f>
        <v>289.695809</v>
      </c>
      <c r="F406" s="76">
        <f>IEA!L7/1000</f>
        <v>290.465183</v>
      </c>
      <c r="G406" s="77">
        <f>IEA!M7/1000</f>
        <v>299.48210700000004</v>
      </c>
      <c r="H406" s="96">
        <f>G406/IEA!U46</f>
        <v>0.26660444664031624</v>
      </c>
      <c r="I406" s="116">
        <f t="shared" si="38"/>
        <v>9.016924000000017</v>
      </c>
      <c r="J406">
        <f t="shared" si="39"/>
        <v>3.1</v>
      </c>
    </row>
    <row r="407" spans="1:10" ht="12.75">
      <c r="A407" s="75" t="s">
        <v>14</v>
      </c>
      <c r="B407" s="77">
        <f>IEA!D8/1000</f>
        <v>597.13722</v>
      </c>
      <c r="C407" s="88">
        <f>IEA!I8/1000</f>
        <v>439.41943899999995</v>
      </c>
      <c r="D407" s="76">
        <f>IEA!J8/1000</f>
        <v>397.700881</v>
      </c>
      <c r="E407" s="77">
        <f>IEA!K8/1000</f>
        <v>377.655325</v>
      </c>
      <c r="F407" s="76">
        <f>IEA!L8/1000</f>
        <v>374.27445300000005</v>
      </c>
      <c r="G407" s="77">
        <f>IEA!M8/1000</f>
        <v>386.21539900000005</v>
      </c>
      <c r="H407" s="96">
        <f>G407/IEA!U47</f>
        <v>2.726739614515674</v>
      </c>
      <c r="I407" s="116">
        <f t="shared" si="38"/>
        <v>11.940945999999997</v>
      </c>
      <c r="J407">
        <f t="shared" si="39"/>
        <v>3.2</v>
      </c>
    </row>
    <row r="408" spans="1:10" ht="13.5" thickBot="1">
      <c r="A408" s="85" t="s">
        <v>4</v>
      </c>
      <c r="B408" s="81">
        <f>IEA!D9/1000</f>
        <v>1233.7553260000002</v>
      </c>
      <c r="C408" s="89">
        <f>IEA!I9/1000</f>
        <v>1303.501582</v>
      </c>
      <c r="D408" s="83">
        <f>IEA!J9/1000</f>
        <v>1341.743935</v>
      </c>
      <c r="E408" s="81">
        <f>IEA!K9/1000</f>
        <v>1357.0237540000003</v>
      </c>
      <c r="F408" s="83">
        <f>IEA!L9/1000</f>
        <v>1362.99702</v>
      </c>
      <c r="G408" s="81">
        <f>IEA!M9/1000</f>
        <v>1410.8266239999998</v>
      </c>
      <c r="H408" s="97">
        <f>G408/IEA!U48</f>
        <v>4.6702195504650925</v>
      </c>
      <c r="I408" s="116">
        <f t="shared" si="38"/>
        <v>47.82960399999979</v>
      </c>
      <c r="J408">
        <f t="shared" si="39"/>
        <v>3.5</v>
      </c>
    </row>
    <row r="409" spans="1:10" ht="12.75">
      <c r="A409" s="12"/>
      <c r="B409" s="70"/>
      <c r="C409" s="12"/>
      <c r="D409" s="12"/>
      <c r="E409" s="12"/>
      <c r="F409" s="12"/>
      <c r="G409" s="12"/>
      <c r="H409" s="13"/>
      <c r="I409" s="116">
        <f t="shared" si="38"/>
        <v>0</v>
      </c>
      <c r="J409" t="e">
        <f t="shared" si="39"/>
        <v>#DIV/0!</v>
      </c>
    </row>
    <row r="410" spans="1:10" ht="12.75">
      <c r="A410" s="12" t="s">
        <v>67</v>
      </c>
      <c r="B410" s="70">
        <f aca="true" t="shared" si="40" ref="B410:B440">C12/1000</f>
        <v>19.132</v>
      </c>
      <c r="C410" s="71">
        <f aca="true" t="shared" si="41" ref="C410:C440">H12/1000</f>
        <v>21.064</v>
      </c>
      <c r="D410" s="71">
        <f aca="true" t="shared" si="42" ref="D410:D440">M12/1000</f>
        <v>23.184</v>
      </c>
      <c r="E410" s="71">
        <f aca="true" t="shared" si="43" ref="E410:E424">R12/1000</f>
        <v>27.251</v>
      </c>
      <c r="F410" s="71">
        <f aca="true" t="shared" si="44" ref="F410:F424">S12/1000</f>
        <v>27.359</v>
      </c>
      <c r="G410" s="71">
        <f aca="true" t="shared" si="45" ref="G410:G424">T12/1000</f>
        <v>26.537</v>
      </c>
      <c r="H410" s="13">
        <f aca="true" t="shared" si="46" ref="H410:H440">F410*1000000/W12</f>
        <v>3.2966928359258185</v>
      </c>
      <c r="I410" s="116">
        <f t="shared" si="38"/>
        <v>-0.8220000000000027</v>
      </c>
      <c r="J410">
        <f t="shared" si="39"/>
        <v>-3</v>
      </c>
    </row>
    <row r="411" spans="1:10" ht="12.75">
      <c r="A411" s="12" t="s">
        <v>49</v>
      </c>
      <c r="B411" s="70">
        <f t="shared" si="40"/>
        <v>32.071</v>
      </c>
      <c r="C411" s="71">
        <f t="shared" si="41"/>
        <v>36.073</v>
      </c>
      <c r="D411" s="71">
        <f t="shared" si="42"/>
        <v>39.129</v>
      </c>
      <c r="E411" s="71">
        <f t="shared" si="43"/>
        <v>38.444</v>
      </c>
      <c r="F411" s="71">
        <f t="shared" si="44"/>
        <v>38.165</v>
      </c>
      <c r="G411" s="71">
        <f t="shared" si="45"/>
        <v>34.874</v>
      </c>
      <c r="H411" s="13">
        <f t="shared" si="46"/>
        <v>3.605732666171227</v>
      </c>
      <c r="I411" s="116">
        <f t="shared" si="38"/>
        <v>-3.290999999999997</v>
      </c>
      <c r="J411">
        <f t="shared" si="39"/>
        <v>-8.6</v>
      </c>
    </row>
    <row r="412" spans="1:10" ht="12.75">
      <c r="A412" s="12" t="s">
        <v>50</v>
      </c>
      <c r="B412" s="70">
        <f t="shared" si="40"/>
        <v>16.146</v>
      </c>
      <c r="C412" s="71">
        <f t="shared" si="41"/>
        <v>11.384</v>
      </c>
      <c r="D412" s="71">
        <f t="shared" si="42"/>
        <v>8.595</v>
      </c>
      <c r="E412" s="71">
        <f t="shared" si="43"/>
        <v>9.581</v>
      </c>
      <c r="F412" s="71">
        <f t="shared" si="44"/>
        <v>10.013</v>
      </c>
      <c r="G412" s="71">
        <f t="shared" si="45"/>
        <v>9.781</v>
      </c>
      <c r="H412" s="13">
        <f t="shared" si="46"/>
        <v>1.3038965841894237</v>
      </c>
      <c r="I412" s="116">
        <f t="shared" si="38"/>
        <v>-0.23199999999999932</v>
      </c>
      <c r="J412">
        <f t="shared" si="39"/>
        <v>-2.3</v>
      </c>
    </row>
    <row r="413" spans="1:10" ht="12.75">
      <c r="A413" s="12" t="s">
        <v>93</v>
      </c>
      <c r="B413" s="70">
        <f t="shared" si="40"/>
        <v>18.91</v>
      </c>
      <c r="C413" s="71">
        <f t="shared" si="41"/>
        <v>19.55</v>
      </c>
      <c r="D413" s="71">
        <f t="shared" si="42"/>
        <v>20.431</v>
      </c>
      <c r="E413" s="71">
        <f t="shared" si="43"/>
        <v>21.735</v>
      </c>
      <c r="F413" s="71">
        <f t="shared" si="44"/>
        <v>21.651</v>
      </c>
      <c r="G413" s="71">
        <f t="shared" si="45"/>
        <v>21.145</v>
      </c>
      <c r="H413" s="13">
        <f t="shared" si="46"/>
        <v>2.883440215460945</v>
      </c>
      <c r="I413" s="116">
        <f t="shared" si="38"/>
        <v>-0.5060000000000002</v>
      </c>
      <c r="J413">
        <f t="shared" si="39"/>
        <v>-2.3</v>
      </c>
    </row>
    <row r="414" spans="1:10" ht="12.75">
      <c r="A414" s="12" t="s">
        <v>60</v>
      </c>
      <c r="B414" s="70">
        <f t="shared" si="40"/>
        <v>1.099</v>
      </c>
      <c r="C414" s="71">
        <f t="shared" si="41"/>
        <v>1.414</v>
      </c>
      <c r="D414" s="71">
        <f t="shared" si="42"/>
        <v>1.639</v>
      </c>
      <c r="E414" s="71">
        <f t="shared" si="43"/>
        <v>1.812</v>
      </c>
      <c r="F414" s="71">
        <f t="shared" si="44"/>
        <v>1.84</v>
      </c>
      <c r="G414" s="71">
        <f t="shared" si="45"/>
        <v>1.9</v>
      </c>
      <c r="H414" s="13">
        <f t="shared" si="46"/>
        <v>2.3629610984686984</v>
      </c>
      <c r="I414" s="116">
        <f t="shared" si="38"/>
        <v>0.05999999999999983</v>
      </c>
      <c r="J414">
        <f t="shared" si="39"/>
        <v>3.3</v>
      </c>
    </row>
    <row r="415" spans="1:10" ht="12.75">
      <c r="A415" s="12" t="s">
        <v>51</v>
      </c>
      <c r="B415" s="70">
        <f t="shared" si="40"/>
        <v>32.339</v>
      </c>
      <c r="C415" s="71">
        <f t="shared" si="41"/>
        <v>25.202</v>
      </c>
      <c r="D415" s="71">
        <f t="shared" si="42"/>
        <v>23.919</v>
      </c>
      <c r="E415" s="71">
        <f t="shared" si="43"/>
        <v>25.883</v>
      </c>
      <c r="F415" s="71">
        <f t="shared" si="44"/>
        <v>26.318</v>
      </c>
      <c r="G415" s="71">
        <f t="shared" si="45"/>
        <v>25.763</v>
      </c>
      <c r="H415" s="13">
        <f t="shared" si="46"/>
        <v>2.558327644218455</v>
      </c>
      <c r="I415" s="116">
        <f t="shared" si="38"/>
        <v>-0.5549999999999997</v>
      </c>
      <c r="J415">
        <f t="shared" si="39"/>
        <v>-2.1</v>
      </c>
    </row>
    <row r="416" spans="1:10" ht="12.75">
      <c r="A416" s="12" t="s">
        <v>53</v>
      </c>
      <c r="B416" s="70">
        <f t="shared" si="40"/>
        <v>227.197</v>
      </c>
      <c r="C416" s="71">
        <f t="shared" si="41"/>
        <v>222.795</v>
      </c>
      <c r="D416" s="71">
        <f t="shared" si="42"/>
        <v>218.098</v>
      </c>
      <c r="E416" s="71">
        <f t="shared" si="43"/>
        <v>217.308</v>
      </c>
      <c r="F416" s="71">
        <f t="shared" si="44"/>
        <v>221.627</v>
      </c>
      <c r="G416" s="71">
        <f t="shared" si="45"/>
        <v>210.294</v>
      </c>
      <c r="H416" s="13">
        <f t="shared" si="46"/>
        <v>2.692428513494263</v>
      </c>
      <c r="I416" s="116">
        <f t="shared" si="38"/>
        <v>-11.332999999999998</v>
      </c>
      <c r="J416">
        <f t="shared" si="39"/>
        <v>-5.1</v>
      </c>
    </row>
    <row r="417" spans="1:10" ht="12.75">
      <c r="A417" s="12" t="s">
        <v>52</v>
      </c>
      <c r="B417" s="70">
        <f t="shared" si="40"/>
        <v>13.443</v>
      </c>
      <c r="C417" s="71">
        <f t="shared" si="41"/>
        <v>14.75</v>
      </c>
      <c r="D417" s="71">
        <f t="shared" si="42"/>
        <v>14.638</v>
      </c>
      <c r="E417" s="71">
        <f t="shared" si="43"/>
        <v>15.432</v>
      </c>
      <c r="F417" s="71">
        <f t="shared" si="44"/>
        <v>15.62</v>
      </c>
      <c r="G417" s="71">
        <f t="shared" si="45"/>
        <v>15.711</v>
      </c>
      <c r="H417" s="13">
        <f t="shared" si="46"/>
        <v>2.867589337708029</v>
      </c>
      <c r="I417" s="116">
        <f t="shared" si="38"/>
        <v>0.09100000000000108</v>
      </c>
      <c r="J417">
        <f t="shared" si="39"/>
        <v>0.6</v>
      </c>
    </row>
    <row r="418" spans="1:10" ht="12.75">
      <c r="A418" s="12" t="s">
        <v>54</v>
      </c>
      <c r="B418" s="70">
        <f t="shared" si="40"/>
        <v>6.146</v>
      </c>
      <c r="C418" s="71">
        <f t="shared" si="41"/>
        <v>2.5</v>
      </c>
      <c r="D418" s="71">
        <f t="shared" si="42"/>
        <v>2.364</v>
      </c>
      <c r="E418" s="71">
        <f t="shared" si="43"/>
        <v>2.783</v>
      </c>
      <c r="F418" s="71">
        <f t="shared" si="44"/>
        <v>2.775</v>
      </c>
      <c r="G418" s="71">
        <f t="shared" si="45"/>
        <v>3.007</v>
      </c>
      <c r="H418" s="13">
        <f t="shared" si="46"/>
        <v>2.067179227791232</v>
      </c>
      <c r="I418" s="116">
        <f t="shared" si="38"/>
        <v>0.2320000000000002</v>
      </c>
      <c r="J418">
        <f t="shared" si="39"/>
        <v>8.4</v>
      </c>
    </row>
    <row r="419" spans="1:10" ht="12.75">
      <c r="A419" s="12" t="s">
        <v>57</v>
      </c>
      <c r="B419" s="70">
        <f t="shared" si="40"/>
        <v>56.801</v>
      </c>
      <c r="C419" s="71">
        <f t="shared" si="41"/>
        <v>63.69</v>
      </c>
      <c r="D419" s="71">
        <f t="shared" si="42"/>
        <v>79.631</v>
      </c>
      <c r="E419" s="71">
        <f t="shared" si="43"/>
        <v>97.455</v>
      </c>
      <c r="F419" s="71">
        <f t="shared" si="44"/>
        <v>96.167</v>
      </c>
      <c r="G419" s="71">
        <f t="shared" si="45"/>
        <v>98.703</v>
      </c>
      <c r="H419" s="13">
        <f t="shared" si="46"/>
        <v>2.1622888787992416</v>
      </c>
      <c r="I419" s="116">
        <f t="shared" si="38"/>
        <v>2.5360000000000014</v>
      </c>
      <c r="J419">
        <f t="shared" si="39"/>
        <v>2.6</v>
      </c>
    </row>
    <row r="420" spans="1:10" ht="12.75">
      <c r="A420" s="12" t="s">
        <v>73</v>
      </c>
      <c r="B420" s="70">
        <f t="shared" si="40"/>
        <v>21.758</v>
      </c>
      <c r="C420" s="71">
        <f t="shared" si="41"/>
        <v>22.069</v>
      </c>
      <c r="D420" s="71">
        <f t="shared" si="42"/>
        <v>24.175</v>
      </c>
      <c r="E420" s="71">
        <f t="shared" si="43"/>
        <v>25.238</v>
      </c>
      <c r="F420" s="71">
        <f t="shared" si="44"/>
        <v>26.754</v>
      </c>
      <c r="G420" s="71">
        <f t="shared" si="45"/>
        <v>26.579</v>
      </c>
      <c r="H420" s="13">
        <f t="shared" si="46"/>
        <v>5.069969328902748</v>
      </c>
      <c r="I420" s="116">
        <f t="shared" si="38"/>
        <v>-0.1750000000000007</v>
      </c>
      <c r="J420">
        <f t="shared" si="39"/>
        <v>-0.7</v>
      </c>
    </row>
    <row r="421" spans="1:10" ht="12.75">
      <c r="A421" s="12" t="s">
        <v>58</v>
      </c>
      <c r="B421" s="70">
        <f t="shared" si="40"/>
        <v>136.452</v>
      </c>
      <c r="C421" s="71">
        <f t="shared" si="41"/>
        <v>142.309</v>
      </c>
      <c r="D421" s="71">
        <f t="shared" si="42"/>
        <v>152.471</v>
      </c>
      <c r="E421" s="71">
        <f t="shared" si="43"/>
        <v>159.175</v>
      </c>
      <c r="F421" s="71">
        <f t="shared" si="44"/>
        <v>157.713</v>
      </c>
      <c r="G421" s="71">
        <f t="shared" si="45"/>
        <v>154.036</v>
      </c>
      <c r="H421" s="13">
        <f t="shared" si="46"/>
        <v>2.487895187005834</v>
      </c>
      <c r="I421" s="116">
        <f t="shared" si="38"/>
        <v>-3.6769999999999925</v>
      </c>
      <c r="J421">
        <f t="shared" si="39"/>
        <v>-2.3</v>
      </c>
    </row>
    <row r="422" spans="1:10" ht="12.75">
      <c r="A422" s="12" t="s">
        <v>56</v>
      </c>
      <c r="B422" s="70">
        <f t="shared" si="40"/>
        <v>14.541</v>
      </c>
      <c r="C422" s="71">
        <f t="shared" si="41"/>
        <v>15.838</v>
      </c>
      <c r="D422" s="71">
        <f t="shared" si="42"/>
        <v>18.56</v>
      </c>
      <c r="E422" s="71">
        <f t="shared" si="43"/>
        <v>20.8</v>
      </c>
      <c r="F422" s="71">
        <f t="shared" si="44"/>
        <v>21.454</v>
      </c>
      <c r="G422" s="71">
        <f t="shared" si="45"/>
        <v>21.957</v>
      </c>
      <c r="H422" s="13">
        <f t="shared" si="46"/>
        <v>1.9203812476838882</v>
      </c>
      <c r="I422" s="116">
        <f t="shared" si="38"/>
        <v>0.5030000000000001</v>
      </c>
      <c r="J422">
        <f t="shared" si="39"/>
        <v>2.3</v>
      </c>
    </row>
    <row r="423" spans="1:10" ht="12.75">
      <c r="A423" s="12" t="s">
        <v>64</v>
      </c>
      <c r="B423" s="70">
        <f t="shared" si="40"/>
        <v>19.171</v>
      </c>
      <c r="C423" s="71">
        <f t="shared" si="41"/>
        <v>15.7</v>
      </c>
      <c r="D423" s="71">
        <f t="shared" si="42"/>
        <v>15.744</v>
      </c>
      <c r="E423" s="71">
        <f t="shared" si="43"/>
        <v>18.111</v>
      </c>
      <c r="F423" s="71">
        <f t="shared" si="44"/>
        <v>18.022</v>
      </c>
      <c r="G423" s="71">
        <f t="shared" si="45"/>
        <v>16.946</v>
      </c>
      <c r="H423" s="13">
        <f t="shared" si="46"/>
        <v>1.7903553669632446</v>
      </c>
      <c r="I423" s="116">
        <f t="shared" si="38"/>
        <v>-1.075999999999997</v>
      </c>
      <c r="J423">
        <f t="shared" si="39"/>
        <v>-6</v>
      </c>
    </row>
    <row r="424" spans="1:10" ht="12.75">
      <c r="A424" s="12" t="s">
        <v>55</v>
      </c>
      <c r="B424" s="70">
        <f t="shared" si="40"/>
        <v>7.368</v>
      </c>
      <c r="C424" s="71">
        <f t="shared" si="41"/>
        <v>7.91</v>
      </c>
      <c r="D424" s="71">
        <f t="shared" si="42"/>
        <v>10.68</v>
      </c>
      <c r="E424" s="71">
        <f t="shared" si="43"/>
        <v>12.463</v>
      </c>
      <c r="F424" s="71">
        <f t="shared" si="44"/>
        <v>13.07</v>
      </c>
      <c r="G424" s="71">
        <f t="shared" si="45"/>
        <v>13.213</v>
      </c>
      <c r="H424" s="13">
        <f t="shared" si="46"/>
        <v>3.0307063655964046</v>
      </c>
      <c r="I424" s="116">
        <f t="shared" si="38"/>
        <v>0.1429999999999989</v>
      </c>
      <c r="J424">
        <f t="shared" si="39"/>
        <v>1.1</v>
      </c>
    </row>
    <row r="425" spans="1:10" ht="12.75">
      <c r="A425" s="72" t="s">
        <v>77</v>
      </c>
      <c r="B425" s="70">
        <f t="shared" si="40"/>
        <v>1.649</v>
      </c>
      <c r="C425" s="71">
        <f t="shared" si="41"/>
        <v>1.706</v>
      </c>
      <c r="D425" s="71">
        <f t="shared" si="42"/>
        <v>2.117</v>
      </c>
      <c r="E425" s="71">
        <f aca="true" t="shared" si="47" ref="E425:E440">R27/1000</f>
        <v>2.204</v>
      </c>
      <c r="F425" s="71">
        <f aca="true" t="shared" si="48" ref="F425:G440">S27/1000</f>
        <v>2.382</v>
      </c>
      <c r="G425" s="71">
        <f t="shared" si="48"/>
        <v>2.382</v>
      </c>
      <c r="H425" s="13">
        <f>F425*1000000/W27</f>
        <v>7.942885915215862</v>
      </c>
      <c r="I425" s="116">
        <f t="shared" si="38"/>
        <v>0</v>
      </c>
      <c r="J425">
        <f t="shared" si="39"/>
        <v>0</v>
      </c>
    </row>
    <row r="426" spans="1:10" ht="12.75">
      <c r="A426" s="12" t="s">
        <v>59</v>
      </c>
      <c r="B426" s="70">
        <f t="shared" si="40"/>
        <v>107.38</v>
      </c>
      <c r="C426" s="71">
        <f t="shared" si="41"/>
        <v>113.897</v>
      </c>
      <c r="D426" s="71">
        <f t="shared" si="42"/>
        <v>123.465</v>
      </c>
      <c r="E426" s="71">
        <f t="shared" si="47"/>
        <v>132.6</v>
      </c>
      <c r="F426" s="71">
        <f t="shared" si="48"/>
        <v>130.654</v>
      </c>
      <c r="G426" s="71">
        <f aca="true" t="shared" si="49" ref="G426:G440">T28/1000</f>
        <v>132.058</v>
      </c>
      <c r="H426" s="13">
        <f t="shared" si="46"/>
        <v>2.2095578606296864</v>
      </c>
      <c r="I426" s="116">
        <f t="shared" si="38"/>
        <v>1.4039999999999964</v>
      </c>
      <c r="J426">
        <f t="shared" si="39"/>
        <v>1.1</v>
      </c>
    </row>
    <row r="427" spans="1:10" ht="12.75">
      <c r="A427" s="12" t="s">
        <v>62</v>
      </c>
      <c r="B427" s="70">
        <f t="shared" si="40"/>
        <v>9.679</v>
      </c>
      <c r="C427" s="71">
        <f t="shared" si="41"/>
        <v>4.592</v>
      </c>
      <c r="D427" s="71">
        <f t="shared" si="42"/>
        <v>3.74</v>
      </c>
      <c r="E427" s="71">
        <f t="shared" si="47"/>
        <v>4.464</v>
      </c>
      <c r="F427" s="71">
        <f t="shared" si="48"/>
        <v>4.731</v>
      </c>
      <c r="G427" s="71">
        <f t="shared" si="49"/>
        <v>4.963</v>
      </c>
      <c r="H427" s="13">
        <f t="shared" si="46"/>
        <v>1.3976865938191587</v>
      </c>
      <c r="I427" s="116">
        <f t="shared" si="38"/>
        <v>0.2320000000000002</v>
      </c>
      <c r="J427">
        <f t="shared" si="39"/>
        <v>4.9</v>
      </c>
    </row>
    <row r="428" spans="1:10" ht="12.75">
      <c r="A428" s="12" t="s">
        <v>63</v>
      </c>
      <c r="B428" s="70">
        <f t="shared" si="40"/>
        <v>3.335</v>
      </c>
      <c r="C428" s="71">
        <f t="shared" si="41"/>
        <v>3.171</v>
      </c>
      <c r="D428" s="71">
        <f t="shared" si="42"/>
        <v>3.558</v>
      </c>
      <c r="E428" s="71">
        <f t="shared" si="47"/>
        <v>4.446</v>
      </c>
      <c r="F428" s="71">
        <f t="shared" si="48"/>
        <v>4.398</v>
      </c>
      <c r="G428" s="71">
        <f t="shared" si="49"/>
        <v>4.379</v>
      </c>
      <c r="H428" s="13">
        <f t="shared" si="46"/>
        <v>9.235867421832179</v>
      </c>
      <c r="I428" s="116">
        <f t="shared" si="38"/>
        <v>-0.019000000000000128</v>
      </c>
      <c r="J428">
        <f t="shared" si="39"/>
        <v>-0.4</v>
      </c>
    </row>
    <row r="429" spans="1:10" ht="12.75">
      <c r="A429" s="12" t="s">
        <v>61</v>
      </c>
      <c r="B429" s="70">
        <f t="shared" si="40"/>
        <v>6.39</v>
      </c>
      <c r="C429" s="71">
        <f t="shared" si="41"/>
        <v>3.814</v>
      </c>
      <c r="D429" s="71">
        <f t="shared" si="42"/>
        <v>3.24</v>
      </c>
      <c r="E429" s="71">
        <f t="shared" si="47"/>
        <v>4.03</v>
      </c>
      <c r="F429" s="71">
        <f t="shared" si="48"/>
        <v>4.2</v>
      </c>
      <c r="G429" s="71">
        <f t="shared" si="49"/>
        <v>4.364</v>
      </c>
      <c r="H429" s="13">
        <f t="shared" si="46"/>
        <v>1.8410515034158081</v>
      </c>
      <c r="I429" s="116">
        <f t="shared" si="38"/>
        <v>0.1639999999999997</v>
      </c>
      <c r="J429">
        <f t="shared" si="39"/>
        <v>3.9</v>
      </c>
    </row>
    <row r="430" spans="1:10" ht="12.75">
      <c r="A430" s="12" t="s">
        <v>65</v>
      </c>
      <c r="B430" s="70">
        <f t="shared" si="40"/>
        <v>0.333</v>
      </c>
      <c r="C430" s="71">
        <f t="shared" si="41"/>
        <v>0.451</v>
      </c>
      <c r="D430" s="71">
        <f t="shared" si="42"/>
        <v>0.412</v>
      </c>
      <c r="E430" s="71">
        <f t="shared" si="47"/>
        <v>0.464</v>
      </c>
      <c r="F430" s="71">
        <f t="shared" si="48"/>
        <v>0.435</v>
      </c>
      <c r="G430" s="71">
        <f t="shared" si="49"/>
        <v>0.427</v>
      </c>
      <c r="H430" s="13">
        <f t="shared" si="46"/>
        <v>1.0666732056594983</v>
      </c>
      <c r="I430" s="116">
        <f t="shared" si="38"/>
        <v>-0.008000000000000007</v>
      </c>
      <c r="J430">
        <f t="shared" si="39"/>
        <v>-1.8</v>
      </c>
    </row>
    <row r="431" spans="1:10" ht="12.75">
      <c r="A431" s="12" t="s">
        <v>66</v>
      </c>
      <c r="B431" s="70">
        <f t="shared" si="40"/>
        <v>42.876</v>
      </c>
      <c r="C431" s="71">
        <f t="shared" si="41"/>
        <v>47.727</v>
      </c>
      <c r="D431" s="71">
        <f t="shared" si="42"/>
        <v>50.174</v>
      </c>
      <c r="E431" s="71">
        <f t="shared" si="47"/>
        <v>51.639</v>
      </c>
      <c r="F431" s="71">
        <f t="shared" si="48"/>
        <v>50.83</v>
      </c>
      <c r="G431" s="71">
        <f t="shared" si="49"/>
        <v>51.326</v>
      </c>
      <c r="H431" s="13">
        <f t="shared" si="46"/>
        <v>3.1073496062352883</v>
      </c>
      <c r="I431" s="116">
        <f t="shared" si="38"/>
        <v>0.4960000000000022</v>
      </c>
      <c r="J431">
        <f t="shared" si="39"/>
        <v>1</v>
      </c>
    </row>
    <row r="432" spans="1:10" ht="12.75">
      <c r="A432" s="12" t="s">
        <v>78</v>
      </c>
      <c r="B432" s="70">
        <f t="shared" si="40"/>
        <v>16.118</v>
      </c>
      <c r="C432" s="71">
        <f t="shared" si="41"/>
        <v>16.865</v>
      </c>
      <c r="D432" s="71">
        <f t="shared" si="42"/>
        <v>18.13</v>
      </c>
      <c r="E432" s="71">
        <f t="shared" si="47"/>
        <v>18.479</v>
      </c>
      <c r="F432" s="71">
        <f t="shared" si="48"/>
        <v>18.359</v>
      </c>
      <c r="G432" s="71">
        <f t="shared" si="49"/>
        <v>18.836</v>
      </c>
      <c r="H432" s="13">
        <f t="shared" si="46"/>
        <v>3.9219129381897635</v>
      </c>
      <c r="I432" s="116">
        <f t="shared" si="38"/>
        <v>0.47699999999999676</v>
      </c>
      <c r="J432">
        <f t="shared" si="39"/>
        <v>2.6</v>
      </c>
    </row>
    <row r="433" spans="1:16" ht="12.75">
      <c r="A433" s="12" t="s">
        <v>68</v>
      </c>
      <c r="B433" s="70">
        <f t="shared" si="40"/>
        <v>59.755</v>
      </c>
      <c r="C433" s="71">
        <f t="shared" si="41"/>
        <v>63.619</v>
      </c>
      <c r="D433" s="71">
        <f t="shared" si="42"/>
        <v>55.389</v>
      </c>
      <c r="E433" s="71">
        <f t="shared" si="47"/>
        <v>57.92</v>
      </c>
      <c r="F433" s="71">
        <f t="shared" si="48"/>
        <v>60.857</v>
      </c>
      <c r="G433" s="71">
        <f t="shared" si="49"/>
        <v>61.239</v>
      </c>
      <c r="H433" s="13">
        <f t="shared" si="46"/>
        <v>1.596229125409808</v>
      </c>
      <c r="I433" s="116">
        <f t="shared" si="38"/>
        <v>0.3819999999999979</v>
      </c>
      <c r="J433">
        <f t="shared" si="39"/>
        <v>0.6</v>
      </c>
      <c r="K433" s="116">
        <f aca="true" t="shared" si="50" ref="K433:P433">B400-B401</f>
        <v>75.25700000000006</v>
      </c>
      <c r="L433" s="116">
        <f t="shared" si="50"/>
        <v>82.83900000000017</v>
      </c>
      <c r="M433" s="116">
        <f t="shared" si="50"/>
        <v>96.15499999999997</v>
      </c>
      <c r="N433" s="116">
        <f t="shared" si="50"/>
        <v>105.66100000000006</v>
      </c>
      <c r="O433" s="116">
        <f t="shared" si="50"/>
        <v>111.44100000000003</v>
      </c>
      <c r="P433" s="116">
        <f t="shared" si="50"/>
        <v>115.19499999999994</v>
      </c>
    </row>
    <row r="434" spans="1:10" ht="12.75">
      <c r="A434" s="12" t="s">
        <v>69</v>
      </c>
      <c r="B434" s="70">
        <f t="shared" si="40"/>
        <v>11.813</v>
      </c>
      <c r="C434" s="71">
        <f t="shared" si="41"/>
        <v>13.789</v>
      </c>
      <c r="D434" s="71">
        <f t="shared" si="42"/>
        <v>17.694</v>
      </c>
      <c r="E434" s="71">
        <f t="shared" si="47"/>
        <v>18.723</v>
      </c>
      <c r="F434" s="71">
        <f t="shared" si="48"/>
        <v>18.544</v>
      </c>
      <c r="G434" s="71">
        <f t="shared" si="49"/>
        <v>18.813</v>
      </c>
      <c r="H434" s="13">
        <f t="shared" si="46"/>
        <v>1.749583337067929</v>
      </c>
      <c r="I434" s="116">
        <f t="shared" si="38"/>
        <v>0.26899999999999835</v>
      </c>
      <c r="J434">
        <f t="shared" si="39"/>
        <v>1.5</v>
      </c>
    </row>
    <row r="435" spans="1:10" ht="12.75">
      <c r="A435" s="12" t="s">
        <v>70</v>
      </c>
      <c r="B435" s="70">
        <f t="shared" si="40"/>
        <v>37.051</v>
      </c>
      <c r="C435" s="71">
        <f t="shared" si="41"/>
        <v>26.793</v>
      </c>
      <c r="D435" s="71">
        <f t="shared" si="42"/>
        <v>22.517</v>
      </c>
      <c r="E435" s="71">
        <f t="shared" si="47"/>
        <v>24.678</v>
      </c>
      <c r="F435" s="71">
        <f t="shared" si="48"/>
        <v>24.768</v>
      </c>
      <c r="G435" s="71">
        <f t="shared" si="49"/>
        <v>24.022</v>
      </c>
      <c r="H435" s="13">
        <f t="shared" si="46"/>
        <v>1.1485213691610048</v>
      </c>
      <c r="I435" s="116">
        <f t="shared" si="38"/>
        <v>-0.7460000000000022</v>
      </c>
      <c r="J435">
        <f t="shared" si="39"/>
        <v>-3</v>
      </c>
    </row>
    <row r="436" spans="1:20" ht="12.75">
      <c r="A436" s="12" t="s">
        <v>74</v>
      </c>
      <c r="B436" s="70">
        <f t="shared" si="40"/>
        <v>30.55</v>
      </c>
      <c r="C436" s="71">
        <f t="shared" si="41"/>
        <v>33.735</v>
      </c>
      <c r="D436" s="71">
        <f t="shared" si="42"/>
        <v>34.452</v>
      </c>
      <c r="E436" s="71">
        <f t="shared" si="47"/>
        <v>33.74</v>
      </c>
      <c r="F436" s="71">
        <f t="shared" si="48"/>
        <v>33.218</v>
      </c>
      <c r="G436" s="71">
        <f t="shared" si="49"/>
        <v>33.455</v>
      </c>
      <c r="H436" s="13">
        <f t="shared" si="46"/>
        <v>3.645019557771717</v>
      </c>
      <c r="I436" s="116">
        <f t="shared" si="38"/>
        <v>0.23699999999999477</v>
      </c>
      <c r="J436">
        <f t="shared" si="39"/>
        <v>0.7</v>
      </c>
      <c r="K436" s="115">
        <f aca="true" t="shared" si="51" ref="K436:P436">B413+B425+B432+B439</f>
        <v>75.257</v>
      </c>
      <c r="L436" s="115">
        <f t="shared" si="51"/>
        <v>82.839</v>
      </c>
      <c r="M436" s="115">
        <f t="shared" si="51"/>
        <v>96.155</v>
      </c>
      <c r="N436" s="115">
        <f t="shared" si="51"/>
        <v>105.661</v>
      </c>
      <c r="O436" s="115">
        <f t="shared" si="51"/>
        <v>111.441</v>
      </c>
      <c r="P436" s="115">
        <f t="shared" si="51"/>
        <v>115.195</v>
      </c>
      <c r="R436" s="90">
        <f>P436/K436-1</f>
        <v>0.5306881751863612</v>
      </c>
      <c r="S436" s="90">
        <f>(P436/K436)^(1/17)-1</f>
        <v>0.025358391061439</v>
      </c>
      <c r="T436" s="90">
        <f>P436/O436-1</f>
        <v>0.033685986306655424</v>
      </c>
    </row>
    <row r="437" spans="1:10" ht="12.75">
      <c r="A437" s="12" t="s">
        <v>71</v>
      </c>
      <c r="B437" s="70">
        <f t="shared" si="40"/>
        <v>3.373</v>
      </c>
      <c r="C437" s="71">
        <f t="shared" si="41"/>
        <v>3.947</v>
      </c>
      <c r="D437" s="71">
        <f t="shared" si="42"/>
        <v>4.438</v>
      </c>
      <c r="E437" s="71">
        <f t="shared" si="47"/>
        <v>4.892</v>
      </c>
      <c r="F437" s="71">
        <f t="shared" si="48"/>
        <v>4.944</v>
      </c>
      <c r="G437" s="71">
        <f t="shared" si="49"/>
        <v>4.873</v>
      </c>
      <c r="H437" s="13">
        <f t="shared" si="46"/>
        <v>2.4592402320559774</v>
      </c>
      <c r="I437" s="116">
        <f t="shared" si="38"/>
        <v>-0.07099999999999973</v>
      </c>
      <c r="J437">
        <f t="shared" si="39"/>
        <v>-1.4</v>
      </c>
    </row>
    <row r="438" spans="1:10" ht="12.75">
      <c r="A438" s="11" t="s">
        <v>72</v>
      </c>
      <c r="B438" s="70">
        <f t="shared" si="40"/>
        <v>14.806</v>
      </c>
      <c r="C438" s="71">
        <f t="shared" si="41"/>
        <v>10.474</v>
      </c>
      <c r="D438" s="71">
        <f t="shared" si="42"/>
        <v>10.278</v>
      </c>
      <c r="E438" s="71">
        <f t="shared" si="47"/>
        <v>10.596</v>
      </c>
      <c r="F438" s="71">
        <f t="shared" si="48"/>
        <v>10.668</v>
      </c>
      <c r="G438" s="71">
        <f t="shared" si="49"/>
        <v>10.501</v>
      </c>
      <c r="H438" s="13">
        <f t="shared" si="46"/>
        <v>1.9778861647530228</v>
      </c>
      <c r="I438" s="116">
        <f t="shared" si="38"/>
        <v>-0.16699999999999982</v>
      </c>
      <c r="J438">
        <f t="shared" si="39"/>
        <v>-1.6</v>
      </c>
    </row>
    <row r="439" spans="1:10" ht="12.75">
      <c r="A439" s="14" t="s">
        <v>76</v>
      </c>
      <c r="B439" s="70">
        <f t="shared" si="40"/>
        <v>38.58</v>
      </c>
      <c r="C439" s="71">
        <f t="shared" si="41"/>
        <v>44.718</v>
      </c>
      <c r="D439" s="71">
        <f t="shared" si="42"/>
        <v>55.477</v>
      </c>
      <c r="E439" s="71">
        <f t="shared" si="47"/>
        <v>63.243</v>
      </c>
      <c r="F439" s="71">
        <f t="shared" si="48"/>
        <v>69.049</v>
      </c>
      <c r="G439" s="71">
        <f t="shared" si="49"/>
        <v>72.832</v>
      </c>
      <c r="H439" s="13">
        <f t="shared" si="46"/>
        <v>0.9908127014586008</v>
      </c>
      <c r="I439" s="116">
        <f t="shared" si="38"/>
        <v>3.782999999999987</v>
      </c>
      <c r="J439">
        <f t="shared" si="39"/>
        <v>5.5</v>
      </c>
    </row>
    <row r="440" spans="1:10" ht="13.5" thickBot="1">
      <c r="A440" s="15" t="s">
        <v>75</v>
      </c>
      <c r="B440" s="73">
        <f t="shared" si="40"/>
        <v>137.08</v>
      </c>
      <c r="C440" s="74">
        <f t="shared" si="41"/>
        <v>142.633</v>
      </c>
      <c r="D440" s="74">
        <f t="shared" si="42"/>
        <v>152.177</v>
      </c>
      <c r="E440" s="74">
        <f t="shared" si="47"/>
        <v>152.331</v>
      </c>
      <c r="F440" s="74">
        <f t="shared" si="48"/>
        <v>150.435</v>
      </c>
      <c r="G440" s="74">
        <f t="shared" si="49"/>
        <v>147.933</v>
      </c>
      <c r="H440" s="16">
        <f t="shared" si="46"/>
        <v>2.473580406803059</v>
      </c>
      <c r="I440" s="116">
        <f t="shared" si="38"/>
        <v>-2.5020000000000095</v>
      </c>
      <c r="J440">
        <f t="shared" si="39"/>
        <v>-1.7</v>
      </c>
    </row>
    <row r="441" spans="6:8" ht="12.75">
      <c r="F441" s="6"/>
      <c r="G441" s="17"/>
      <c r="H441" s="54"/>
    </row>
    <row r="442" spans="1:8" ht="12.75">
      <c r="A442" t="s">
        <v>79</v>
      </c>
      <c r="H442" s="50"/>
    </row>
    <row r="443" spans="1:8" ht="12.75">
      <c r="A443" t="s">
        <v>167</v>
      </c>
      <c r="H443" s="19"/>
    </row>
    <row r="444" ht="12.75">
      <c r="H444" s="6"/>
    </row>
    <row r="446" spans="1:20" ht="18">
      <c r="A446" s="24" t="s">
        <v>168</v>
      </c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 spans="1:20" ht="12.75">
      <c r="A447" s="25" t="s">
        <v>94</v>
      </c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spans="1:20" ht="12.75">
      <c r="A448" s="25" t="s">
        <v>96</v>
      </c>
      <c r="B448" s="28">
        <v>40106.68625</v>
      </c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 spans="1:20" ht="12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 spans="1:20" ht="12.75">
      <c r="A450" s="25" t="s">
        <v>97</v>
      </c>
      <c r="B450" s="25" t="s">
        <v>169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 spans="1:20" ht="12.75">
      <c r="A451" s="25" t="s">
        <v>170</v>
      </c>
      <c r="B451" s="25" t="s">
        <v>171</v>
      </c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 spans="1:20" ht="12.75">
      <c r="A452" s="25" t="s">
        <v>172</v>
      </c>
      <c r="B452" s="25" t="s">
        <v>173</v>
      </c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 spans="1:20" ht="12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 spans="1:20" ht="13.5" thickBo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 spans="1:20" ht="12.75">
      <c r="A455" s="100" t="s">
        <v>15</v>
      </c>
      <c r="B455" s="100" t="s">
        <v>98</v>
      </c>
      <c r="C455" s="100">
        <v>1990</v>
      </c>
      <c r="D455" s="100">
        <v>1991</v>
      </c>
      <c r="E455" s="100">
        <v>1992</v>
      </c>
      <c r="F455" s="100">
        <v>1993</v>
      </c>
      <c r="G455" s="100">
        <v>1994</v>
      </c>
      <c r="H455" s="100">
        <v>1995</v>
      </c>
      <c r="I455" s="100">
        <v>1996</v>
      </c>
      <c r="J455" s="100">
        <v>1997</v>
      </c>
      <c r="K455" s="100">
        <v>1998</v>
      </c>
      <c r="L455" s="100">
        <v>1999</v>
      </c>
      <c r="M455" s="100">
        <v>2000</v>
      </c>
      <c r="N455" s="100">
        <v>2001</v>
      </c>
      <c r="O455" s="100">
        <v>2002</v>
      </c>
      <c r="P455" s="100">
        <v>2003</v>
      </c>
      <c r="Q455" s="100">
        <v>2004</v>
      </c>
      <c r="R455" s="100">
        <v>2005</v>
      </c>
      <c r="S455" s="100">
        <v>2006</v>
      </c>
      <c r="T455" s="100">
        <v>2007</v>
      </c>
    </row>
    <row r="456" spans="1:21" ht="12.75">
      <c r="A456" s="104" t="s">
        <v>175</v>
      </c>
      <c r="B456" s="104" t="s">
        <v>174</v>
      </c>
      <c r="C456" s="101">
        <v>81.59</v>
      </c>
      <c r="D456" s="101">
        <v>73.861</v>
      </c>
      <c r="E456" s="101">
        <v>68.137</v>
      </c>
      <c r="F456" s="101">
        <v>65.685</v>
      </c>
      <c r="G456" s="101">
        <v>70.033</v>
      </c>
      <c r="H456" s="101">
        <v>72.201</v>
      </c>
      <c r="I456" s="101">
        <v>69.554</v>
      </c>
      <c r="J456" s="101">
        <v>72.188</v>
      </c>
      <c r="K456" s="101">
        <v>68.089</v>
      </c>
      <c r="L456" s="101">
        <v>63.325</v>
      </c>
      <c r="M456" s="101">
        <v>66.219</v>
      </c>
      <c r="N456" s="101">
        <v>63.772</v>
      </c>
      <c r="O456" s="101">
        <v>61.797</v>
      </c>
      <c r="P456" s="101">
        <v>63.279</v>
      </c>
      <c r="Q456" s="101">
        <v>65.158</v>
      </c>
      <c r="R456" s="101">
        <v>62.76</v>
      </c>
      <c r="S456" s="101">
        <v>63.275</v>
      </c>
      <c r="T456" s="101">
        <v>62.166</v>
      </c>
      <c r="U456">
        <f>ROUND((T456/C456-1)*100,1)</f>
        <v>-23.8</v>
      </c>
    </row>
    <row r="457" spans="1:21" ht="12.75">
      <c r="A457" s="104" t="s">
        <v>176</v>
      </c>
      <c r="B457" s="104" t="s">
        <v>174</v>
      </c>
      <c r="C457" s="101">
        <v>71.248</v>
      </c>
      <c r="D457" s="101">
        <v>64.483</v>
      </c>
      <c r="E457" s="101">
        <v>58.751</v>
      </c>
      <c r="F457" s="101">
        <v>57.683</v>
      </c>
      <c r="G457" s="101">
        <v>59.037</v>
      </c>
      <c r="H457" s="101">
        <v>61.376</v>
      </c>
      <c r="I457" s="101">
        <v>58.561</v>
      </c>
      <c r="J457" s="101">
        <v>57.78</v>
      </c>
      <c r="K457" s="101">
        <v>54.754</v>
      </c>
      <c r="L457" s="101">
        <v>55.785</v>
      </c>
      <c r="M457" s="101">
        <v>57.344</v>
      </c>
      <c r="N457" s="101">
        <v>60.12</v>
      </c>
      <c r="O457" s="101">
        <v>58.456</v>
      </c>
      <c r="P457" s="101">
        <v>59.668</v>
      </c>
      <c r="Q457" s="101">
        <v>59.922</v>
      </c>
      <c r="R457" s="101">
        <v>59.234</v>
      </c>
      <c r="S457" s="101">
        <v>54.919</v>
      </c>
      <c r="T457" s="101">
        <v>54.512</v>
      </c>
      <c r="U457">
        <f>ROUND((T457/C457-1)*100,1)</f>
        <v>-23.5</v>
      </c>
    </row>
    <row r="458" spans="1:21" ht="12.75">
      <c r="A458" s="104" t="s">
        <v>177</v>
      </c>
      <c r="B458" s="104" t="s">
        <v>174</v>
      </c>
      <c r="C458" s="101">
        <v>44.445</v>
      </c>
      <c r="D458" s="101">
        <v>43.015</v>
      </c>
      <c r="E458" s="101">
        <v>42.903</v>
      </c>
      <c r="F458" s="101">
        <v>41.205</v>
      </c>
      <c r="G458" s="101">
        <v>41.442</v>
      </c>
      <c r="H458" s="101">
        <v>42.21</v>
      </c>
      <c r="I458" s="101">
        <v>42.404</v>
      </c>
      <c r="J458" s="101">
        <v>42.055</v>
      </c>
      <c r="K458" s="101">
        <v>41.531</v>
      </c>
      <c r="L458" s="101">
        <v>42.367</v>
      </c>
      <c r="M458" s="101">
        <v>43.643</v>
      </c>
      <c r="N458" s="101">
        <v>44.04</v>
      </c>
      <c r="O458" s="101">
        <v>42.278</v>
      </c>
      <c r="P458" s="101">
        <v>44.118</v>
      </c>
      <c r="Q458" s="101">
        <v>43.913</v>
      </c>
      <c r="R458" s="101">
        <v>43.519</v>
      </c>
      <c r="S458" s="101">
        <v>43.054</v>
      </c>
      <c r="T458" s="101">
        <v>43.677</v>
      </c>
      <c r="U458">
        <f>ROUND((T458/C458-1)*100,1)</f>
        <v>-1.7</v>
      </c>
    </row>
    <row r="459" spans="1:21" ht="12.75">
      <c r="A459" s="104" t="s">
        <v>178</v>
      </c>
      <c r="B459" s="104" t="s">
        <v>174</v>
      </c>
      <c r="C459" s="101">
        <v>28.314</v>
      </c>
      <c r="D459" s="101">
        <v>28.816</v>
      </c>
      <c r="E459" s="101">
        <v>29.015</v>
      </c>
      <c r="F459" s="101">
        <v>29.135</v>
      </c>
      <c r="G459" s="101">
        <v>29.437</v>
      </c>
      <c r="H459" s="101">
        <v>30.051</v>
      </c>
      <c r="I459" s="101">
        <v>31.421</v>
      </c>
      <c r="J459" s="101">
        <v>30.216</v>
      </c>
      <c r="K459" s="101">
        <v>29.772</v>
      </c>
      <c r="L459" s="101">
        <v>30.277</v>
      </c>
      <c r="M459" s="101">
        <v>30.281</v>
      </c>
      <c r="N459" s="101">
        <v>30.909</v>
      </c>
      <c r="O459" s="101">
        <v>31.737</v>
      </c>
      <c r="P459" s="101">
        <v>32.248</v>
      </c>
      <c r="Q459" s="101">
        <v>31.384</v>
      </c>
      <c r="R459" s="101">
        <v>30.13</v>
      </c>
      <c r="S459" s="101">
        <v>28.923</v>
      </c>
      <c r="T459" s="101">
        <v>29.913</v>
      </c>
      <c r="U459">
        <f>ROUND((T459/C459-1)*100,1)</f>
        <v>5.6</v>
      </c>
    </row>
    <row r="460" spans="1:21" ht="13.5" thickBot="1">
      <c r="A460" s="105" t="s">
        <v>179</v>
      </c>
      <c r="B460" s="105" t="s">
        <v>174</v>
      </c>
      <c r="C460" s="102">
        <v>51.293</v>
      </c>
      <c r="D460" s="102">
        <v>44.679</v>
      </c>
      <c r="E460" s="102">
        <v>36.13</v>
      </c>
      <c r="F460" s="102">
        <v>35.565</v>
      </c>
      <c r="G460" s="102">
        <v>35.66</v>
      </c>
      <c r="H460" s="102">
        <v>38.808</v>
      </c>
      <c r="I460" s="102">
        <v>42.503</v>
      </c>
      <c r="J460" s="102">
        <v>41.716</v>
      </c>
      <c r="K460" s="102">
        <v>41.323</v>
      </c>
      <c r="L460" s="102">
        <v>38.401</v>
      </c>
      <c r="M460" s="102">
        <v>38.727</v>
      </c>
      <c r="N460" s="102">
        <v>40.577</v>
      </c>
      <c r="O460" s="102">
        <v>40.159</v>
      </c>
      <c r="P460" s="102">
        <v>41.355</v>
      </c>
      <c r="Q460" s="102">
        <v>42.252</v>
      </c>
      <c r="R460" s="102">
        <v>43.166</v>
      </c>
      <c r="S460" s="102">
        <v>42.505</v>
      </c>
      <c r="T460" s="102">
        <v>42.298</v>
      </c>
      <c r="U460">
        <f>ROUND((T460/C460-1)*100,1)</f>
        <v>-17.5</v>
      </c>
    </row>
  </sheetData>
  <mergeCells count="21">
    <mergeCell ref="B396:H396"/>
    <mergeCell ref="A212:S212"/>
    <mergeCell ref="E398:E399"/>
    <mergeCell ref="D398:D399"/>
    <mergeCell ref="F398:F399"/>
    <mergeCell ref="H398:H399"/>
    <mergeCell ref="G398:G399"/>
    <mergeCell ref="B398:B399"/>
    <mergeCell ref="C398:C399"/>
    <mergeCell ref="J396:T396"/>
    <mergeCell ref="A252:S252"/>
    <mergeCell ref="V8:X8"/>
    <mergeCell ref="W10:X10"/>
    <mergeCell ref="A172:S172"/>
    <mergeCell ref="A332:S332"/>
    <mergeCell ref="A292:S292"/>
    <mergeCell ref="A52:S52"/>
    <mergeCell ref="A92:S92"/>
    <mergeCell ref="A9:S9"/>
    <mergeCell ref="A132:S132"/>
    <mergeCell ref="A48:S48"/>
  </mergeCells>
  <printOptions/>
  <pageMargins left="0.25" right="0.2" top="1" bottom="1" header="0.5" footer="0.5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F7">
      <selection activeCell="W11" sqref="W11"/>
    </sheetView>
  </sheetViews>
  <sheetFormatPr defaultColWidth="9.140625" defaultRowHeight="12.75"/>
  <sheetData>
    <row r="1" ht="12.75">
      <c r="A1" s="64" t="s">
        <v>163</v>
      </c>
    </row>
    <row r="2" spans="3:21" ht="12.75">
      <c r="C2" t="s">
        <v>5</v>
      </c>
      <c r="D2" t="s">
        <v>6</v>
      </c>
      <c r="E2" t="s">
        <v>147</v>
      </c>
      <c r="F2" t="s">
        <v>148</v>
      </c>
      <c r="G2" t="s">
        <v>149</v>
      </c>
      <c r="H2" t="s">
        <v>150</v>
      </c>
      <c r="I2" t="s">
        <v>7</v>
      </c>
      <c r="J2" t="s">
        <v>151</v>
      </c>
      <c r="K2" t="s">
        <v>152</v>
      </c>
      <c r="L2" t="s">
        <v>153</v>
      </c>
      <c r="M2" t="s">
        <v>154</v>
      </c>
      <c r="N2" t="s">
        <v>8</v>
      </c>
      <c r="O2" t="s">
        <v>9</v>
      </c>
      <c r="P2" t="s">
        <v>10</v>
      </c>
      <c r="Q2" t="s">
        <v>11</v>
      </c>
      <c r="R2" t="s">
        <v>0</v>
      </c>
      <c r="S2" t="s">
        <v>12</v>
      </c>
      <c r="T2" t="s">
        <v>155</v>
      </c>
      <c r="U2" t="s">
        <v>164</v>
      </c>
    </row>
    <row r="3" spans="1:21" ht="12.75">
      <c r="A3" t="str">
        <f>A17</f>
        <v>World</v>
      </c>
      <c r="D3">
        <f aca="true" t="shared" si="0" ref="D3:D9">D17-D29</f>
        <v>5977359.1389999995</v>
      </c>
      <c r="E3">
        <f aca="true" t="shared" si="1" ref="E3:T8">E17-E29</f>
        <v>6038080.574</v>
      </c>
      <c r="F3">
        <f t="shared" si="1"/>
        <v>6004812.624000001</v>
      </c>
      <c r="G3">
        <f t="shared" si="1"/>
        <v>6042635.654</v>
      </c>
      <c r="H3">
        <f t="shared" si="1"/>
        <v>6070564.225</v>
      </c>
      <c r="I3">
        <f t="shared" si="1"/>
        <v>6196875.3149999995</v>
      </c>
      <c r="J3">
        <f t="shared" si="1"/>
        <v>6334836.367000001</v>
      </c>
      <c r="K3">
        <f t="shared" si="1"/>
        <v>6355477.935</v>
      </c>
      <c r="L3">
        <f t="shared" si="1"/>
        <v>6377940.726</v>
      </c>
      <c r="M3">
        <f t="shared" si="1"/>
        <v>6491316.623</v>
      </c>
      <c r="N3">
        <f t="shared" si="1"/>
        <v>6630943.199</v>
      </c>
      <c r="O3">
        <f t="shared" si="1"/>
        <v>6656229.377</v>
      </c>
      <c r="P3">
        <f t="shared" si="1"/>
        <v>6762628.649999999</v>
      </c>
      <c r="Q3">
        <f t="shared" si="1"/>
        <v>6976956.102</v>
      </c>
      <c r="R3">
        <f t="shared" si="1"/>
        <v>7255364.405</v>
      </c>
      <c r="S3">
        <f t="shared" si="1"/>
        <v>7430201.032000001</v>
      </c>
      <c r="T3">
        <f t="shared" si="1"/>
        <v>7594014.424</v>
      </c>
      <c r="U3">
        <f aca="true" t="shared" si="2" ref="U3:U9">U17-U29</f>
        <v>7771060.1389999995</v>
      </c>
    </row>
    <row r="4" spans="1:21" ht="12.75">
      <c r="A4" t="str">
        <f aca="true" t="shared" si="3" ref="A4:A9">A18</f>
        <v>Africa</v>
      </c>
      <c r="D4">
        <f t="shared" si="0"/>
        <v>285228.936</v>
      </c>
      <c r="E4">
        <f aca="true" t="shared" si="4" ref="E4:S4">E18-E30</f>
        <v>291003.83400000003</v>
      </c>
      <c r="F4">
        <f t="shared" si="4"/>
        <v>298306.76499999996</v>
      </c>
      <c r="G4">
        <f t="shared" si="4"/>
        <v>302198.92600000004</v>
      </c>
      <c r="H4">
        <f t="shared" si="4"/>
        <v>306612.807</v>
      </c>
      <c r="I4">
        <f t="shared" si="4"/>
        <v>316875.653</v>
      </c>
      <c r="J4">
        <f t="shared" si="4"/>
        <v>327360.734</v>
      </c>
      <c r="K4">
        <f t="shared" si="4"/>
        <v>337623.12</v>
      </c>
      <c r="L4">
        <f t="shared" si="4"/>
        <v>346517.011</v>
      </c>
      <c r="M4">
        <f t="shared" si="4"/>
        <v>355007.022</v>
      </c>
      <c r="N4">
        <f t="shared" si="4"/>
        <v>364806.963</v>
      </c>
      <c r="O4">
        <f t="shared" si="4"/>
        <v>376169.409</v>
      </c>
      <c r="P4">
        <f t="shared" si="4"/>
        <v>390202.466</v>
      </c>
      <c r="Q4">
        <f t="shared" si="4"/>
        <v>405638.915</v>
      </c>
      <c r="R4">
        <f t="shared" si="4"/>
        <v>417279.463</v>
      </c>
      <c r="S4">
        <f t="shared" si="4"/>
        <v>435540.387</v>
      </c>
      <c r="T4">
        <f t="shared" si="1"/>
        <v>443352.086</v>
      </c>
      <c r="U4">
        <f t="shared" si="2"/>
        <v>453996.286</v>
      </c>
    </row>
    <row r="5" spans="1:21" ht="12.75">
      <c r="A5" t="str">
        <f t="shared" si="3"/>
        <v>Middle East</v>
      </c>
      <c r="D5">
        <f t="shared" si="0"/>
        <v>150930.462</v>
      </c>
      <c r="E5">
        <f t="shared" si="1"/>
        <v>161660.033</v>
      </c>
      <c r="F5">
        <f t="shared" si="1"/>
        <v>171490.568</v>
      </c>
      <c r="G5">
        <f t="shared" si="1"/>
        <v>179022.784</v>
      </c>
      <c r="H5">
        <f t="shared" si="1"/>
        <v>195420.417</v>
      </c>
      <c r="I5">
        <f t="shared" si="1"/>
        <v>199829.421</v>
      </c>
      <c r="J5">
        <f t="shared" si="1"/>
        <v>207485.33</v>
      </c>
      <c r="K5">
        <f t="shared" si="1"/>
        <v>210215.20400000003</v>
      </c>
      <c r="L5">
        <f t="shared" si="1"/>
        <v>217351.94</v>
      </c>
      <c r="M5">
        <f t="shared" si="1"/>
        <v>223882.363</v>
      </c>
      <c r="N5">
        <f t="shared" si="1"/>
        <v>233742.68800000002</v>
      </c>
      <c r="O5">
        <f t="shared" si="1"/>
        <v>240460.157</v>
      </c>
      <c r="P5">
        <f t="shared" si="1"/>
        <v>252774.053</v>
      </c>
      <c r="Q5">
        <f t="shared" si="1"/>
        <v>263617.125</v>
      </c>
      <c r="R5">
        <f t="shared" si="1"/>
        <v>278426.38</v>
      </c>
      <c r="S5">
        <f t="shared" si="1"/>
        <v>290058.386</v>
      </c>
      <c r="T5">
        <f t="shared" si="1"/>
        <v>308411.06600000005</v>
      </c>
      <c r="U5">
        <f t="shared" si="2"/>
        <v>319441.853</v>
      </c>
    </row>
    <row r="6" spans="1:21" ht="12.75">
      <c r="A6" t="str">
        <f t="shared" si="3"/>
        <v>China (including Hong Kong)</v>
      </c>
      <c r="D6">
        <f t="shared" si="0"/>
        <v>652037.7860000001</v>
      </c>
      <c r="E6">
        <f t="shared" si="1"/>
        <v>671633.083</v>
      </c>
      <c r="F6">
        <f t="shared" si="1"/>
        <v>685961.3979999999</v>
      </c>
      <c r="G6">
        <f t="shared" si="1"/>
        <v>717726.136</v>
      </c>
      <c r="H6">
        <f t="shared" si="1"/>
        <v>736483.3150000001</v>
      </c>
      <c r="I6">
        <f t="shared" si="1"/>
        <v>777293.926</v>
      </c>
      <c r="J6">
        <f t="shared" si="1"/>
        <v>798047.6410000001</v>
      </c>
      <c r="K6">
        <f t="shared" si="1"/>
        <v>779297.17</v>
      </c>
      <c r="L6">
        <f t="shared" si="1"/>
        <v>787088.968</v>
      </c>
      <c r="M6">
        <f t="shared" si="1"/>
        <v>765943.2710000001</v>
      </c>
      <c r="N6">
        <f t="shared" si="1"/>
        <v>763596.521</v>
      </c>
      <c r="O6">
        <f t="shared" si="1"/>
        <v>771586.226</v>
      </c>
      <c r="P6">
        <f t="shared" si="1"/>
        <v>803077.8709999999</v>
      </c>
      <c r="Q6">
        <f t="shared" si="1"/>
        <v>878674.8620000001</v>
      </c>
      <c r="R6">
        <f t="shared" si="1"/>
        <v>997761.954</v>
      </c>
      <c r="S6">
        <f t="shared" si="1"/>
        <v>1087150.524</v>
      </c>
      <c r="T6">
        <f t="shared" si="1"/>
        <v>1170066.046</v>
      </c>
      <c r="U6">
        <f t="shared" si="2"/>
        <v>1209823.649</v>
      </c>
    </row>
    <row r="7" spans="1:21" ht="12.75">
      <c r="A7" t="str">
        <f t="shared" si="3"/>
        <v>India</v>
      </c>
      <c r="D7">
        <f t="shared" si="0"/>
        <v>244851.491</v>
      </c>
      <c r="E7">
        <f t="shared" si="1"/>
        <v>252347.156</v>
      </c>
      <c r="F7">
        <f t="shared" si="1"/>
        <v>257543.85499999998</v>
      </c>
      <c r="G7">
        <f t="shared" si="1"/>
        <v>259361.739</v>
      </c>
      <c r="H7">
        <f t="shared" si="1"/>
        <v>269094.971</v>
      </c>
      <c r="I7">
        <f t="shared" si="1"/>
        <v>275918.425</v>
      </c>
      <c r="J7">
        <f t="shared" si="1"/>
        <v>279689.887</v>
      </c>
      <c r="K7">
        <f t="shared" si="1"/>
        <v>289695.809</v>
      </c>
      <c r="L7">
        <f t="shared" si="1"/>
        <v>290465.183</v>
      </c>
      <c r="M7">
        <f t="shared" si="1"/>
        <v>299482.107</v>
      </c>
      <c r="N7">
        <f t="shared" si="1"/>
        <v>301630.442</v>
      </c>
      <c r="O7">
        <f t="shared" si="1"/>
        <v>302476.329</v>
      </c>
      <c r="P7">
        <f t="shared" si="1"/>
        <v>312875.338</v>
      </c>
      <c r="Q7">
        <f t="shared" si="1"/>
        <v>319518.30500000005</v>
      </c>
      <c r="R7">
        <f t="shared" si="1"/>
        <v>329224.39999999997</v>
      </c>
      <c r="S7">
        <f t="shared" si="1"/>
        <v>341560.402</v>
      </c>
      <c r="T7">
        <f t="shared" si="1"/>
        <v>357673.66</v>
      </c>
      <c r="U7">
        <f t="shared" si="2"/>
        <v>371094.604</v>
      </c>
    </row>
    <row r="8" spans="1:21" ht="12.75">
      <c r="A8" t="str">
        <f t="shared" si="3"/>
        <v>Russia</v>
      </c>
      <c r="D8">
        <f t="shared" si="0"/>
        <v>597137.22</v>
      </c>
      <c r="E8">
        <f t="shared" si="1"/>
        <v>588078.341</v>
      </c>
      <c r="F8">
        <f t="shared" si="1"/>
        <v>541373.022</v>
      </c>
      <c r="G8">
        <f t="shared" si="1"/>
        <v>526378.695</v>
      </c>
      <c r="H8">
        <f t="shared" si="1"/>
        <v>457940.99700000003</v>
      </c>
      <c r="I8">
        <f t="shared" si="1"/>
        <v>439419.43899999995</v>
      </c>
      <c r="J8">
        <f t="shared" si="1"/>
        <v>397700.881</v>
      </c>
      <c r="K8">
        <f t="shared" si="1"/>
        <v>377655.325</v>
      </c>
      <c r="L8">
        <f t="shared" si="1"/>
        <v>374274.45300000004</v>
      </c>
      <c r="M8">
        <f t="shared" si="1"/>
        <v>386215.39900000003</v>
      </c>
      <c r="N8">
        <f t="shared" si="1"/>
        <v>396866.42100000003</v>
      </c>
      <c r="O8">
        <f t="shared" si="1"/>
        <v>398579.083</v>
      </c>
      <c r="P8">
        <f t="shared" si="1"/>
        <v>388736.319</v>
      </c>
      <c r="Q8">
        <f t="shared" si="1"/>
        <v>396884.51</v>
      </c>
      <c r="R8">
        <f t="shared" si="1"/>
        <v>397025.686</v>
      </c>
      <c r="S8">
        <f t="shared" si="1"/>
        <v>385434.138</v>
      </c>
      <c r="T8">
        <f t="shared" si="1"/>
        <v>395525.955</v>
      </c>
      <c r="U8">
        <f t="shared" si="2"/>
        <v>390846.968</v>
      </c>
    </row>
    <row r="9" spans="1:21" ht="12.75">
      <c r="A9" t="str">
        <f t="shared" si="3"/>
        <v>United States</v>
      </c>
      <c r="D9">
        <f t="shared" si="0"/>
        <v>1233755.3260000001</v>
      </c>
      <c r="E9">
        <f aca="true" t="shared" si="5" ref="E9:T9">E23-E35</f>
        <v>1231980.2959999999</v>
      </c>
      <c r="F9">
        <f t="shared" si="5"/>
        <v>1239697.1300000001</v>
      </c>
      <c r="G9">
        <f t="shared" si="5"/>
        <v>1262925.25</v>
      </c>
      <c r="H9">
        <f t="shared" si="5"/>
        <v>1294514.1430000002</v>
      </c>
      <c r="I9">
        <f t="shared" si="5"/>
        <v>1303501.5820000002</v>
      </c>
      <c r="J9">
        <f t="shared" si="5"/>
        <v>1341743.935</v>
      </c>
      <c r="K9">
        <f t="shared" si="5"/>
        <v>1357023.7540000002</v>
      </c>
      <c r="L9">
        <f t="shared" si="5"/>
        <v>1362997.02</v>
      </c>
      <c r="M9">
        <f t="shared" si="5"/>
        <v>1410826.6239999998</v>
      </c>
      <c r="N9">
        <f t="shared" si="5"/>
        <v>1463295.246</v>
      </c>
      <c r="O9">
        <f t="shared" si="5"/>
        <v>1442338.1800000002</v>
      </c>
      <c r="P9">
        <f t="shared" si="5"/>
        <v>1455145.0690000001</v>
      </c>
      <c r="Q9">
        <f t="shared" si="5"/>
        <v>1471833.3909999998</v>
      </c>
      <c r="R9">
        <f t="shared" si="5"/>
        <v>1493242.548</v>
      </c>
      <c r="S9">
        <f t="shared" si="5"/>
        <v>1493129.804</v>
      </c>
      <c r="T9">
        <f t="shared" si="5"/>
        <v>1473824.323</v>
      </c>
      <c r="U9">
        <f t="shared" si="2"/>
        <v>1490581.1730000002</v>
      </c>
    </row>
    <row r="13" ht="12.75">
      <c r="A13" t="s">
        <v>146</v>
      </c>
    </row>
    <row r="15" spans="3:21" ht="12.75">
      <c r="C15" t="s">
        <v>5</v>
      </c>
      <c r="D15" t="s">
        <v>6</v>
      </c>
      <c r="E15" t="s">
        <v>147</v>
      </c>
      <c r="F15" t="s">
        <v>148</v>
      </c>
      <c r="G15" t="s">
        <v>149</v>
      </c>
      <c r="H15" t="s">
        <v>150</v>
      </c>
      <c r="I15" t="s">
        <v>7</v>
      </c>
      <c r="J15" t="s">
        <v>151</v>
      </c>
      <c r="K15" t="s">
        <v>152</v>
      </c>
      <c r="L15" t="s">
        <v>153</v>
      </c>
      <c r="M15" t="s">
        <v>154</v>
      </c>
      <c r="N15" t="s">
        <v>8</v>
      </c>
      <c r="O15" t="s">
        <v>9</v>
      </c>
      <c r="P15" t="s">
        <v>10</v>
      </c>
      <c r="Q15" t="s">
        <v>11</v>
      </c>
      <c r="R15" t="s">
        <v>0</v>
      </c>
      <c r="S15" t="s">
        <v>12</v>
      </c>
      <c r="T15" t="s">
        <v>155</v>
      </c>
      <c r="U15" s="93">
        <v>2007</v>
      </c>
    </row>
    <row r="16" spans="1:3" ht="12.75">
      <c r="A16" t="s">
        <v>1</v>
      </c>
      <c r="B16" t="s">
        <v>2</v>
      </c>
      <c r="C16" t="s">
        <v>156</v>
      </c>
    </row>
    <row r="17" spans="1:21" ht="12.75">
      <c r="A17" t="s">
        <v>13</v>
      </c>
      <c r="B17" t="s">
        <v>3</v>
      </c>
      <c r="C17" t="s">
        <v>157</v>
      </c>
      <c r="D17">
        <v>6285621.844</v>
      </c>
      <c r="E17">
        <v>6354939.762</v>
      </c>
      <c r="F17">
        <v>6332611.906</v>
      </c>
      <c r="G17">
        <v>6369182.615</v>
      </c>
      <c r="H17">
        <v>6401434.52</v>
      </c>
      <c r="I17">
        <v>6555021.81</v>
      </c>
      <c r="J17">
        <v>6705601.643</v>
      </c>
      <c r="K17">
        <v>6749606.749</v>
      </c>
      <c r="L17">
        <v>6762534.398</v>
      </c>
      <c r="M17">
        <v>6894114.194</v>
      </c>
      <c r="N17">
        <v>7048264.975</v>
      </c>
      <c r="O17">
        <v>7072152.508</v>
      </c>
      <c r="P17">
        <v>7195232.327</v>
      </c>
      <c r="Q17">
        <v>7420490.01</v>
      </c>
      <c r="R17">
        <v>7731120.306</v>
      </c>
      <c r="S17">
        <v>7909496.558</v>
      </c>
      <c r="T17">
        <v>8084439.584</v>
      </c>
      <c r="U17">
        <v>8286068.447</v>
      </c>
    </row>
    <row r="18" spans="1:21" ht="12.75">
      <c r="A18" t="s">
        <v>145</v>
      </c>
      <c r="B18" t="s">
        <v>3</v>
      </c>
      <c r="C18" t="s">
        <v>157</v>
      </c>
      <c r="D18">
        <v>292828.864</v>
      </c>
      <c r="E18">
        <v>299273.427</v>
      </c>
      <c r="F18">
        <v>306620.366</v>
      </c>
      <c r="G18">
        <v>310198.711</v>
      </c>
      <c r="H18">
        <v>314498.16</v>
      </c>
      <c r="I18">
        <v>326357.76</v>
      </c>
      <c r="J18">
        <v>336945.974</v>
      </c>
      <c r="K18">
        <v>347533.61</v>
      </c>
      <c r="L18">
        <v>356215.945</v>
      </c>
      <c r="M18">
        <v>365735.164</v>
      </c>
      <c r="N18">
        <v>375851.235</v>
      </c>
      <c r="O18">
        <v>386729.343</v>
      </c>
      <c r="P18">
        <v>400906.568</v>
      </c>
      <c r="Q18">
        <v>415961.54</v>
      </c>
      <c r="R18">
        <v>426835.638</v>
      </c>
      <c r="S18">
        <v>443131.795</v>
      </c>
      <c r="T18">
        <v>451029.688</v>
      </c>
      <c r="U18">
        <v>462207.128</v>
      </c>
    </row>
    <row r="19" spans="1:21" ht="12.75">
      <c r="A19" t="s">
        <v>158</v>
      </c>
      <c r="B19" t="s">
        <v>3</v>
      </c>
      <c r="C19" t="s">
        <v>157</v>
      </c>
      <c r="D19">
        <v>165540.421</v>
      </c>
      <c r="E19">
        <v>175582.357</v>
      </c>
      <c r="F19">
        <v>188071.291</v>
      </c>
      <c r="G19">
        <v>197355.63</v>
      </c>
      <c r="H19">
        <v>213876.389</v>
      </c>
      <c r="I19">
        <v>217535.154</v>
      </c>
      <c r="J19">
        <v>227346.129</v>
      </c>
      <c r="K19">
        <v>231096.928</v>
      </c>
      <c r="L19">
        <v>241074.338</v>
      </c>
      <c r="M19">
        <v>247536.456</v>
      </c>
      <c r="N19">
        <v>257942.086</v>
      </c>
      <c r="O19">
        <v>266684.5</v>
      </c>
      <c r="P19">
        <v>283488.086</v>
      </c>
      <c r="Q19">
        <v>293324.713</v>
      </c>
      <c r="R19">
        <v>315011.37</v>
      </c>
      <c r="S19">
        <v>327209.931</v>
      </c>
      <c r="T19">
        <v>349103.454</v>
      </c>
      <c r="U19">
        <v>364775.455</v>
      </c>
    </row>
    <row r="20" spans="1:21" ht="12.75">
      <c r="A20" t="s">
        <v>159</v>
      </c>
      <c r="B20" t="s">
        <v>3</v>
      </c>
      <c r="C20" t="s">
        <v>157</v>
      </c>
      <c r="D20">
        <v>670239.658</v>
      </c>
      <c r="E20">
        <v>691025.535</v>
      </c>
      <c r="F20">
        <v>704828.046</v>
      </c>
      <c r="G20">
        <v>735188.807</v>
      </c>
      <c r="H20">
        <v>757052.079</v>
      </c>
      <c r="I20">
        <v>796736.774</v>
      </c>
      <c r="J20">
        <v>821336.849</v>
      </c>
      <c r="K20">
        <v>805822.29</v>
      </c>
      <c r="L20">
        <v>815442.928</v>
      </c>
      <c r="M20">
        <v>792509.594</v>
      </c>
      <c r="N20">
        <v>792255.788</v>
      </c>
      <c r="O20">
        <v>801267.893</v>
      </c>
      <c r="P20">
        <v>835498.874</v>
      </c>
      <c r="Q20">
        <v>915376.692</v>
      </c>
      <c r="R20">
        <v>1036578.258</v>
      </c>
      <c r="S20">
        <v>1128164.983</v>
      </c>
      <c r="T20">
        <v>1213400.617</v>
      </c>
      <c r="U20">
        <v>1256225.446</v>
      </c>
    </row>
    <row r="21" spans="1:21" ht="12.75">
      <c r="A21" t="s">
        <v>144</v>
      </c>
      <c r="B21" t="s">
        <v>3</v>
      </c>
      <c r="C21" t="s">
        <v>157</v>
      </c>
      <c r="D21">
        <v>252945.016</v>
      </c>
      <c r="E21">
        <v>260600.917</v>
      </c>
      <c r="F21">
        <v>266790.861</v>
      </c>
      <c r="G21">
        <v>268723.588</v>
      </c>
      <c r="H21">
        <v>279219.576</v>
      </c>
      <c r="I21">
        <v>287512.205</v>
      </c>
      <c r="J21">
        <v>291751.701</v>
      </c>
      <c r="K21">
        <v>303370.902</v>
      </c>
      <c r="L21">
        <v>304036.408</v>
      </c>
      <c r="M21">
        <v>314151.94</v>
      </c>
      <c r="N21">
        <v>320372.521</v>
      </c>
      <c r="O21">
        <v>319516.188</v>
      </c>
      <c r="P21">
        <v>331158.975</v>
      </c>
      <c r="Q21">
        <v>337489.726</v>
      </c>
      <c r="R21">
        <v>349782.1</v>
      </c>
      <c r="S21">
        <v>360646.632</v>
      </c>
      <c r="T21">
        <v>378488.267</v>
      </c>
      <c r="U21">
        <v>392905.114</v>
      </c>
    </row>
    <row r="22" spans="1:21" ht="12.75">
      <c r="A22" t="s">
        <v>14</v>
      </c>
      <c r="B22" t="s">
        <v>3</v>
      </c>
      <c r="C22" t="s">
        <v>157</v>
      </c>
      <c r="D22">
        <v>634015.304</v>
      </c>
      <c r="E22">
        <v>627771.799</v>
      </c>
      <c r="F22">
        <v>579970.342</v>
      </c>
      <c r="G22">
        <v>563376.053</v>
      </c>
      <c r="H22">
        <v>484449.167</v>
      </c>
      <c r="I22">
        <v>466429.383</v>
      </c>
      <c r="J22">
        <v>421008.837</v>
      </c>
      <c r="K22">
        <v>403367.113</v>
      </c>
      <c r="L22">
        <v>395033.292</v>
      </c>
      <c r="M22">
        <v>412373.634</v>
      </c>
      <c r="N22">
        <v>425031.412</v>
      </c>
      <c r="O22">
        <v>428448.577</v>
      </c>
      <c r="P22">
        <v>416103.999</v>
      </c>
      <c r="Q22">
        <v>426817.21</v>
      </c>
      <c r="R22">
        <v>427359.946</v>
      </c>
      <c r="S22">
        <v>421058.621</v>
      </c>
      <c r="T22">
        <v>431732.668</v>
      </c>
      <c r="U22">
        <v>429832.636</v>
      </c>
    </row>
    <row r="23" spans="1:21" ht="12.75">
      <c r="A23" t="s">
        <v>4</v>
      </c>
      <c r="B23" t="s">
        <v>3</v>
      </c>
      <c r="C23" t="s">
        <v>157</v>
      </c>
      <c r="D23">
        <v>1305327.175</v>
      </c>
      <c r="E23">
        <v>1306899.94</v>
      </c>
      <c r="F23">
        <v>1314650.189</v>
      </c>
      <c r="G23">
        <v>1338442.916</v>
      </c>
      <c r="H23">
        <v>1370441.424</v>
      </c>
      <c r="I23">
        <v>1391907.127</v>
      </c>
      <c r="J23">
        <v>1436362.208</v>
      </c>
      <c r="K23">
        <v>1455564.722</v>
      </c>
      <c r="L23">
        <v>1454529.477</v>
      </c>
      <c r="M23">
        <v>1508404.849</v>
      </c>
      <c r="N23">
        <v>1564254.301</v>
      </c>
      <c r="O23">
        <v>1536120.759</v>
      </c>
      <c r="P23">
        <v>1553280.82</v>
      </c>
      <c r="Q23">
        <v>1568819.153</v>
      </c>
      <c r="R23">
        <v>1597579.193</v>
      </c>
      <c r="S23">
        <v>1591855.765</v>
      </c>
      <c r="T23">
        <v>1572157.533</v>
      </c>
      <c r="U23">
        <v>1587832.137</v>
      </c>
    </row>
    <row r="25" ht="12.75">
      <c r="A25" t="s">
        <v>146</v>
      </c>
    </row>
    <row r="26" ht="12.75">
      <c r="U26" t="s">
        <v>160</v>
      </c>
    </row>
    <row r="27" spans="3:21" ht="12.75">
      <c r="C27" t="s">
        <v>5</v>
      </c>
      <c r="D27" t="s">
        <v>6</v>
      </c>
      <c r="E27" t="s">
        <v>147</v>
      </c>
      <c r="F27" t="s">
        <v>148</v>
      </c>
      <c r="G27" t="s">
        <v>149</v>
      </c>
      <c r="H27" t="s">
        <v>150</v>
      </c>
      <c r="I27" t="s">
        <v>7</v>
      </c>
      <c r="J27" t="s">
        <v>151</v>
      </c>
      <c r="K27" t="s">
        <v>152</v>
      </c>
      <c r="L27" t="s">
        <v>153</v>
      </c>
      <c r="M27" t="s">
        <v>154</v>
      </c>
      <c r="N27" t="s">
        <v>8</v>
      </c>
      <c r="O27" t="s">
        <v>9</v>
      </c>
      <c r="P27" t="s">
        <v>10</v>
      </c>
      <c r="Q27" t="s">
        <v>11</v>
      </c>
      <c r="R27" t="s">
        <v>0</v>
      </c>
      <c r="S27" t="s">
        <v>12</v>
      </c>
      <c r="T27" t="s">
        <v>155</v>
      </c>
      <c r="U27" s="93">
        <v>2007</v>
      </c>
    </row>
    <row r="28" spans="1:3" ht="12.75">
      <c r="A28" t="s">
        <v>1</v>
      </c>
      <c r="B28" t="s">
        <v>2</v>
      </c>
      <c r="C28" t="s">
        <v>156</v>
      </c>
    </row>
    <row r="29" spans="1:21" ht="12.75">
      <c r="A29" t="s">
        <v>13</v>
      </c>
      <c r="B29" t="s">
        <v>3</v>
      </c>
      <c r="C29" t="s">
        <v>161</v>
      </c>
      <c r="D29">
        <v>308262.705</v>
      </c>
      <c r="E29">
        <v>316859.188</v>
      </c>
      <c r="F29">
        <v>327799.282</v>
      </c>
      <c r="G29">
        <v>326546.961</v>
      </c>
      <c r="H29">
        <v>330870.295</v>
      </c>
      <c r="I29">
        <v>358146.495</v>
      </c>
      <c r="J29">
        <v>370765.276</v>
      </c>
      <c r="K29">
        <v>394128.814</v>
      </c>
      <c r="L29">
        <v>384593.672</v>
      </c>
      <c r="M29">
        <v>402797.571</v>
      </c>
      <c r="N29">
        <v>417321.776</v>
      </c>
      <c r="O29">
        <v>415923.131</v>
      </c>
      <c r="P29">
        <v>432603.677</v>
      </c>
      <c r="Q29">
        <v>443533.908</v>
      </c>
      <c r="R29">
        <v>475755.901</v>
      </c>
      <c r="S29">
        <v>479295.526</v>
      </c>
      <c r="T29">
        <v>490425.16</v>
      </c>
      <c r="U29">
        <v>515008.308</v>
      </c>
    </row>
    <row r="30" spans="1:21" ht="12.75">
      <c r="A30" t="s">
        <v>145</v>
      </c>
      <c r="B30" t="s">
        <v>3</v>
      </c>
      <c r="C30" t="s">
        <v>161</v>
      </c>
      <c r="D30">
        <v>7599.928</v>
      </c>
      <c r="E30">
        <v>8269.593</v>
      </c>
      <c r="F30">
        <v>8313.601</v>
      </c>
      <c r="G30">
        <v>7999.785</v>
      </c>
      <c r="H30">
        <v>7885.353</v>
      </c>
      <c r="I30">
        <v>9482.107</v>
      </c>
      <c r="J30">
        <v>9585.24</v>
      </c>
      <c r="K30">
        <v>9910.49</v>
      </c>
      <c r="L30">
        <v>9698.934</v>
      </c>
      <c r="M30">
        <v>10728.142</v>
      </c>
      <c r="N30">
        <v>11044.272</v>
      </c>
      <c r="O30">
        <v>10559.934</v>
      </c>
      <c r="P30">
        <v>10704.102</v>
      </c>
      <c r="Q30">
        <v>10322.625</v>
      </c>
      <c r="R30">
        <v>9556.175</v>
      </c>
      <c r="S30">
        <v>7591.408</v>
      </c>
      <c r="T30">
        <v>7677.602</v>
      </c>
      <c r="U30">
        <v>8210.842</v>
      </c>
    </row>
    <row r="31" spans="1:21" ht="12.75">
      <c r="A31" t="s">
        <v>158</v>
      </c>
      <c r="B31" t="s">
        <v>3</v>
      </c>
      <c r="C31" t="s">
        <v>161</v>
      </c>
      <c r="D31">
        <v>14609.959</v>
      </c>
      <c r="E31">
        <v>13922.324</v>
      </c>
      <c r="F31">
        <v>16580.723</v>
      </c>
      <c r="G31">
        <v>18332.846</v>
      </c>
      <c r="H31">
        <v>18455.972</v>
      </c>
      <c r="I31">
        <v>17705.733</v>
      </c>
      <c r="J31">
        <v>19860.799</v>
      </c>
      <c r="K31">
        <v>20881.724</v>
      </c>
      <c r="L31">
        <v>23722.398</v>
      </c>
      <c r="M31">
        <v>23654.093</v>
      </c>
      <c r="N31">
        <v>24199.398</v>
      </c>
      <c r="O31">
        <v>26224.343</v>
      </c>
      <c r="P31">
        <v>30714.033</v>
      </c>
      <c r="Q31">
        <v>29707.588</v>
      </c>
      <c r="R31">
        <v>36584.99</v>
      </c>
      <c r="S31">
        <v>37151.545</v>
      </c>
      <c r="T31">
        <v>40692.388</v>
      </c>
      <c r="U31">
        <v>45333.602</v>
      </c>
    </row>
    <row r="32" spans="1:21" ht="12.75">
      <c r="A32" t="s">
        <v>159</v>
      </c>
      <c r="B32" t="s">
        <v>3</v>
      </c>
      <c r="C32" t="s">
        <v>161</v>
      </c>
      <c r="D32">
        <v>18201.872</v>
      </c>
      <c r="E32">
        <v>19392.452</v>
      </c>
      <c r="F32">
        <v>18866.648</v>
      </c>
      <c r="G32">
        <v>17462.671</v>
      </c>
      <c r="H32">
        <v>20568.764</v>
      </c>
      <c r="I32">
        <v>19442.848</v>
      </c>
      <c r="J32">
        <v>23289.208</v>
      </c>
      <c r="K32">
        <v>26525.12</v>
      </c>
      <c r="L32">
        <v>28353.96</v>
      </c>
      <c r="M32">
        <v>26566.323</v>
      </c>
      <c r="N32">
        <v>28659.267</v>
      </c>
      <c r="O32">
        <v>29681.667</v>
      </c>
      <c r="P32">
        <v>32421.003</v>
      </c>
      <c r="Q32">
        <v>36701.83</v>
      </c>
      <c r="R32">
        <v>38816.304</v>
      </c>
      <c r="S32">
        <v>41014.459</v>
      </c>
      <c r="T32">
        <v>43334.571</v>
      </c>
      <c r="U32">
        <v>46401.797</v>
      </c>
    </row>
    <row r="33" spans="1:21" ht="12.75">
      <c r="A33" t="s">
        <v>144</v>
      </c>
      <c r="B33" t="s">
        <v>3</v>
      </c>
      <c r="C33" t="s">
        <v>161</v>
      </c>
      <c r="D33">
        <v>8093.525</v>
      </c>
      <c r="E33">
        <v>8253.761</v>
      </c>
      <c r="F33">
        <v>9247.006</v>
      </c>
      <c r="G33">
        <v>9361.849</v>
      </c>
      <c r="H33">
        <v>10124.605</v>
      </c>
      <c r="I33">
        <v>11593.78</v>
      </c>
      <c r="J33">
        <v>12061.814</v>
      </c>
      <c r="K33">
        <v>13675.093</v>
      </c>
      <c r="L33">
        <v>13571.225</v>
      </c>
      <c r="M33">
        <v>14669.833</v>
      </c>
      <c r="N33">
        <v>18742.079</v>
      </c>
      <c r="O33">
        <v>17039.859</v>
      </c>
      <c r="P33">
        <v>18283.637</v>
      </c>
      <c r="Q33">
        <v>17971.421</v>
      </c>
      <c r="R33">
        <v>20557.7</v>
      </c>
      <c r="S33">
        <v>19086.23</v>
      </c>
      <c r="T33">
        <v>20814.607</v>
      </c>
      <c r="U33">
        <v>21810.51</v>
      </c>
    </row>
    <row r="34" spans="1:21" ht="12.75">
      <c r="A34" t="s">
        <v>14</v>
      </c>
      <c r="B34" t="s">
        <v>3</v>
      </c>
      <c r="C34" t="s">
        <v>161</v>
      </c>
      <c r="D34">
        <v>36878.084</v>
      </c>
      <c r="E34">
        <v>39693.458</v>
      </c>
      <c r="F34">
        <v>38597.32</v>
      </c>
      <c r="G34">
        <v>36997.358</v>
      </c>
      <c r="H34">
        <v>26508.17</v>
      </c>
      <c r="I34">
        <v>27009.944</v>
      </c>
      <c r="J34">
        <v>23307.956</v>
      </c>
      <c r="K34">
        <v>25711.788</v>
      </c>
      <c r="L34">
        <v>20758.839</v>
      </c>
      <c r="M34">
        <v>26158.235</v>
      </c>
      <c r="N34">
        <v>28164.991</v>
      </c>
      <c r="O34">
        <v>29869.494</v>
      </c>
      <c r="P34">
        <v>27367.68</v>
      </c>
      <c r="Q34">
        <v>29932.7</v>
      </c>
      <c r="R34">
        <v>30334.26</v>
      </c>
      <c r="S34">
        <v>35624.483</v>
      </c>
      <c r="T34">
        <v>36206.713</v>
      </c>
      <c r="U34">
        <v>38985.668</v>
      </c>
    </row>
    <row r="35" spans="1:21" ht="12.75">
      <c r="A35" t="s">
        <v>4</v>
      </c>
      <c r="B35" t="s">
        <v>3</v>
      </c>
      <c r="C35" t="s">
        <v>162</v>
      </c>
      <c r="D35">
        <v>71571.849</v>
      </c>
      <c r="E35">
        <v>74919.644</v>
      </c>
      <c r="F35">
        <v>74953.059</v>
      </c>
      <c r="G35">
        <v>75517.666</v>
      </c>
      <c r="H35">
        <v>75927.281</v>
      </c>
      <c r="I35">
        <v>88405.545</v>
      </c>
      <c r="J35">
        <v>94618.273</v>
      </c>
      <c r="K35">
        <v>98540.968</v>
      </c>
      <c r="L35">
        <v>91532.457</v>
      </c>
      <c r="M35">
        <v>97578.225</v>
      </c>
      <c r="N35">
        <v>100959.055</v>
      </c>
      <c r="O35">
        <v>93782.579</v>
      </c>
      <c r="P35">
        <v>98135.751</v>
      </c>
      <c r="Q35">
        <v>96985.762</v>
      </c>
      <c r="R35">
        <v>104336.645</v>
      </c>
      <c r="S35">
        <v>98725.961</v>
      </c>
      <c r="T35">
        <v>98333.21</v>
      </c>
      <c r="U35">
        <v>97250.964</v>
      </c>
    </row>
    <row r="38" ht="12.75">
      <c r="A38" s="64" t="s">
        <v>89</v>
      </c>
    </row>
    <row r="40" spans="1:21" ht="13.5">
      <c r="A40" s="91"/>
      <c r="B40" s="91" t="s">
        <v>5</v>
      </c>
      <c r="C40" s="92"/>
      <c r="D40" s="91" t="s">
        <v>6</v>
      </c>
      <c r="E40" s="91" t="s">
        <v>147</v>
      </c>
      <c r="F40" s="91" t="s">
        <v>148</v>
      </c>
      <c r="G40" s="91" t="s">
        <v>149</v>
      </c>
      <c r="H40" s="91" t="s">
        <v>150</v>
      </c>
      <c r="I40" s="91" t="s">
        <v>7</v>
      </c>
      <c r="J40" s="91" t="s">
        <v>151</v>
      </c>
      <c r="K40" s="91" t="s">
        <v>152</v>
      </c>
      <c r="L40" s="91" t="s">
        <v>153</v>
      </c>
      <c r="M40" s="91" t="s">
        <v>154</v>
      </c>
      <c r="N40" s="91" t="s">
        <v>8</v>
      </c>
      <c r="O40" s="91" t="s">
        <v>9</v>
      </c>
      <c r="P40" s="91" t="s">
        <v>10</v>
      </c>
      <c r="Q40" s="91" t="s">
        <v>11</v>
      </c>
      <c r="R40" s="91" t="s">
        <v>0</v>
      </c>
      <c r="S40" s="91" t="s">
        <v>12</v>
      </c>
      <c r="T40" s="91" t="s">
        <v>155</v>
      </c>
      <c r="U40" s="91" t="s">
        <v>164</v>
      </c>
    </row>
    <row r="41" spans="1:21" ht="13.5">
      <c r="A41" s="91" t="s">
        <v>1</v>
      </c>
      <c r="B41" s="91" t="s">
        <v>165</v>
      </c>
      <c r="C41" s="92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1" ht="13.5">
      <c r="A42" s="91" t="s">
        <v>13</v>
      </c>
      <c r="B42" s="91" t="s">
        <v>166</v>
      </c>
      <c r="C42" s="92"/>
      <c r="D42" s="91">
        <v>5262.386</v>
      </c>
      <c r="E42" s="91">
        <v>5347.912</v>
      </c>
      <c r="F42" s="91">
        <v>5431.667</v>
      </c>
      <c r="G42" s="91">
        <v>5512.355</v>
      </c>
      <c r="H42" s="91">
        <v>5594.369</v>
      </c>
      <c r="I42" s="91">
        <v>5675.877</v>
      </c>
      <c r="J42" s="91">
        <v>5756.364</v>
      </c>
      <c r="K42" s="91">
        <v>5835.672</v>
      </c>
      <c r="L42" s="91">
        <v>5915.481</v>
      </c>
      <c r="M42" s="91">
        <v>5995.488</v>
      </c>
      <c r="N42" s="91">
        <v>6072.832</v>
      </c>
      <c r="O42" s="91">
        <v>6149.957</v>
      </c>
      <c r="P42" s="91">
        <v>6227.674</v>
      </c>
      <c r="Q42" s="91">
        <v>6305.824</v>
      </c>
      <c r="R42" s="91">
        <v>6382.994</v>
      </c>
      <c r="S42" s="91">
        <v>6459.743</v>
      </c>
      <c r="T42" s="91">
        <v>6535.983</v>
      </c>
      <c r="U42">
        <v>6609.27</v>
      </c>
    </row>
    <row r="43" spans="1:21" ht="13.5">
      <c r="A43" s="91" t="s">
        <v>145</v>
      </c>
      <c r="B43" s="91" t="s">
        <v>166</v>
      </c>
      <c r="C43" s="92"/>
      <c r="D43" s="91">
        <v>634.942</v>
      </c>
      <c r="E43" s="91">
        <v>652.141</v>
      </c>
      <c r="F43" s="91">
        <v>669.519</v>
      </c>
      <c r="G43" s="91">
        <v>683.732</v>
      </c>
      <c r="H43" s="91">
        <v>701.29</v>
      </c>
      <c r="I43" s="91">
        <v>719.277</v>
      </c>
      <c r="J43" s="91">
        <v>737.67</v>
      </c>
      <c r="K43" s="91">
        <v>756.467</v>
      </c>
      <c r="L43" s="91">
        <v>775.641</v>
      </c>
      <c r="M43" s="91">
        <v>795.191</v>
      </c>
      <c r="N43" s="91">
        <v>815.156</v>
      </c>
      <c r="O43" s="91">
        <v>835.045</v>
      </c>
      <c r="P43" s="91">
        <v>854.782</v>
      </c>
      <c r="Q43" s="91">
        <v>874.838</v>
      </c>
      <c r="R43" s="91">
        <v>895.217</v>
      </c>
      <c r="S43" s="91">
        <v>916.15</v>
      </c>
      <c r="T43" s="91">
        <v>937.486</v>
      </c>
      <c r="U43">
        <v>958.43</v>
      </c>
    </row>
    <row r="44" spans="1:21" ht="14.25">
      <c r="A44" s="91" t="s">
        <v>158</v>
      </c>
      <c r="B44" s="91" t="s">
        <v>166</v>
      </c>
      <c r="C44" s="92"/>
      <c r="D44" s="91">
        <v>131.454</v>
      </c>
      <c r="E44" s="91">
        <v>133.108</v>
      </c>
      <c r="F44" s="91">
        <v>136.48</v>
      </c>
      <c r="G44" s="91">
        <v>140.291</v>
      </c>
      <c r="H44" s="91">
        <v>144.081</v>
      </c>
      <c r="I44" s="91">
        <v>147.873</v>
      </c>
      <c r="J44" s="91">
        <v>151.426</v>
      </c>
      <c r="K44" s="91">
        <v>154.998</v>
      </c>
      <c r="L44" s="91">
        <v>158.645</v>
      </c>
      <c r="M44" s="91">
        <v>162.145</v>
      </c>
      <c r="N44" s="91">
        <v>165.934</v>
      </c>
      <c r="O44" s="91">
        <v>169.73</v>
      </c>
      <c r="P44" s="91">
        <v>173.537</v>
      </c>
      <c r="Q44" s="91">
        <v>177.379</v>
      </c>
      <c r="R44" s="91">
        <v>181.259</v>
      </c>
      <c r="S44" s="91">
        <v>185.285</v>
      </c>
      <c r="T44" s="91">
        <v>189.295</v>
      </c>
      <c r="U44">
        <v>193.2</v>
      </c>
    </row>
    <row r="45" spans="1:21" ht="14.25">
      <c r="A45" s="91" t="s">
        <v>159</v>
      </c>
      <c r="B45" s="91" t="s">
        <v>166</v>
      </c>
      <c r="C45" s="92"/>
      <c r="D45" s="91">
        <v>1140.89</v>
      </c>
      <c r="E45" s="91">
        <v>1156.532</v>
      </c>
      <c r="F45" s="91">
        <v>1170.771</v>
      </c>
      <c r="G45" s="91">
        <v>1184.341</v>
      </c>
      <c r="H45" s="91">
        <v>1197.87</v>
      </c>
      <c r="I45" s="91">
        <v>1211.011</v>
      </c>
      <c r="J45" s="91">
        <v>1223.986</v>
      </c>
      <c r="K45" s="91">
        <v>1236.564</v>
      </c>
      <c r="L45" s="91">
        <v>1248.479</v>
      </c>
      <c r="M45" s="91">
        <v>1260.342</v>
      </c>
      <c r="N45" s="91">
        <v>1269.31</v>
      </c>
      <c r="O45" s="91">
        <v>1278.564</v>
      </c>
      <c r="P45" s="91">
        <v>1287.139</v>
      </c>
      <c r="Q45" s="91">
        <v>1295.163</v>
      </c>
      <c r="R45" s="91">
        <v>1302.945</v>
      </c>
      <c r="S45" s="91">
        <v>1311.313</v>
      </c>
      <c r="T45" s="91">
        <v>1318.655</v>
      </c>
      <c r="U45">
        <v>1326.91</v>
      </c>
    </row>
    <row r="46" spans="1:21" ht="14.25">
      <c r="A46" s="91" t="s">
        <v>144</v>
      </c>
      <c r="B46" s="91" t="s">
        <v>166</v>
      </c>
      <c r="C46" s="92"/>
      <c r="D46" s="91">
        <v>849.515</v>
      </c>
      <c r="E46" s="91">
        <v>866.53</v>
      </c>
      <c r="F46" s="91">
        <v>882.821</v>
      </c>
      <c r="G46" s="91">
        <v>899.329</v>
      </c>
      <c r="H46" s="91">
        <v>915.697</v>
      </c>
      <c r="I46" s="91">
        <v>932.18</v>
      </c>
      <c r="J46" s="91">
        <v>948.759</v>
      </c>
      <c r="K46" s="91">
        <v>965.428</v>
      </c>
      <c r="L46" s="91">
        <v>982.182</v>
      </c>
      <c r="M46" s="91">
        <v>999.016</v>
      </c>
      <c r="N46" s="91">
        <v>1015.923</v>
      </c>
      <c r="O46" s="91">
        <v>1032.473</v>
      </c>
      <c r="P46" s="91">
        <v>1048.641</v>
      </c>
      <c r="Q46" s="91">
        <v>1064.399</v>
      </c>
      <c r="R46" s="91">
        <v>1079.721</v>
      </c>
      <c r="S46" s="91">
        <v>1094.583</v>
      </c>
      <c r="T46" s="91">
        <v>1109.811</v>
      </c>
      <c r="U46">
        <v>1123.32</v>
      </c>
    </row>
    <row r="47" spans="1:21" ht="14.25">
      <c r="A47" s="91" t="s">
        <v>14</v>
      </c>
      <c r="B47" s="91" t="s">
        <v>166</v>
      </c>
      <c r="C47" s="92"/>
      <c r="D47" s="91">
        <v>148.292</v>
      </c>
      <c r="E47" s="91">
        <v>148.624</v>
      </c>
      <c r="F47" s="91">
        <v>148.689</v>
      </c>
      <c r="G47" s="91">
        <v>148.52</v>
      </c>
      <c r="H47" s="91">
        <v>148.336</v>
      </c>
      <c r="I47" s="91">
        <v>148.141</v>
      </c>
      <c r="J47" s="91">
        <v>147.739</v>
      </c>
      <c r="K47" s="91">
        <v>147.304</v>
      </c>
      <c r="L47" s="91">
        <v>146.899</v>
      </c>
      <c r="M47" s="91">
        <v>146.309</v>
      </c>
      <c r="N47" s="91">
        <v>146.303</v>
      </c>
      <c r="O47" s="91">
        <v>145.95</v>
      </c>
      <c r="P47" s="91">
        <v>145.3</v>
      </c>
      <c r="Q47" s="91">
        <v>144.599</v>
      </c>
      <c r="R47" s="91">
        <v>143.85</v>
      </c>
      <c r="S47" s="91">
        <v>143.15</v>
      </c>
      <c r="T47" s="91">
        <v>142.5</v>
      </c>
      <c r="U47">
        <v>141.64</v>
      </c>
    </row>
    <row r="48" spans="1:21" ht="14.25">
      <c r="A48" s="91" t="s">
        <v>4</v>
      </c>
      <c r="B48" s="91" t="s">
        <v>166</v>
      </c>
      <c r="C48" s="92"/>
      <c r="D48" s="91">
        <v>250.181</v>
      </c>
      <c r="E48" s="91">
        <v>253.53</v>
      </c>
      <c r="F48" s="91">
        <v>256.922</v>
      </c>
      <c r="G48" s="91">
        <v>260.282</v>
      </c>
      <c r="H48" s="91">
        <v>263.455</v>
      </c>
      <c r="I48" s="91">
        <v>266.588</v>
      </c>
      <c r="J48" s="91">
        <v>269.714</v>
      </c>
      <c r="K48" s="91">
        <v>272.958</v>
      </c>
      <c r="L48" s="91">
        <v>276.154</v>
      </c>
      <c r="M48" s="91">
        <v>279.328</v>
      </c>
      <c r="N48" s="91">
        <v>282.459</v>
      </c>
      <c r="O48" s="91">
        <v>285.49</v>
      </c>
      <c r="P48" s="91">
        <v>288.451</v>
      </c>
      <c r="Q48" s="91">
        <v>291.311</v>
      </c>
      <c r="R48" s="91">
        <v>294.096</v>
      </c>
      <c r="S48" s="91">
        <v>296.972</v>
      </c>
      <c r="T48" s="91">
        <v>299.833</v>
      </c>
      <c r="U48">
        <v>302.09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Anca-Diana Barbu</cp:lastModifiedBy>
  <dcterms:created xsi:type="dcterms:W3CDTF">2007-12-13T13:08:39Z</dcterms:created>
  <dcterms:modified xsi:type="dcterms:W3CDTF">2009-11-20T11:10:30Z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