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figure 3a" sheetId="1" r:id="rId1"/>
    <sheet name="data for fig3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<sst xmlns="http://schemas.openxmlformats.org/spreadsheetml/2006/main" count="25" uniqueCount="25">
  <si>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New</t>
  </si>
  <si>
    <t>CSI-17</t>
  </si>
  <si>
    <t>Generation of packaging waste and GDP in EU-15</t>
  </si>
  <si>
    <t>Austria</t>
  </si>
  <si>
    <t>Belgium</t>
  </si>
  <si>
    <t>Denmark</t>
  </si>
  <si>
    <t>Finland</t>
  </si>
  <si>
    <t>France</t>
  </si>
  <si>
    <t>Germany</t>
  </si>
  <si>
    <t>Greece*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</si>
  <si>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</si>
  <si>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</si>
  <si>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</si>
  <si>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</si>
  <si>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</si>
  <si>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</si>
  <si>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</si>
  <si>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</si>
  <si>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EU15</t>
  </si>
  <si>
    <t>EU 15 - Total packaging waste generation - index</t>
  </si>
  <si>
    <t>Eu 15 - for basic packaging materials (paper, plastic, glass, metals)</t>
  </si>
  <si>
    <t>EU 15 - Packaging waste generation (glass, metals, paper, plastics) - index</t>
  </si>
  <si>
    <t>GDP growth rate EU 15 index</t>
  </si>
  <si>
    <t>GDP growth rate EU 15</t>
  </si>
  <si>
    <t>* - as no data have been provided for 2003 or 2004 - data for 2002 has been used instead</t>
  </si>
</sst>
</file>

<file path=xl/styles.xml><?xml version="1.0" encoding="utf-8"?>
<styleSheet xmlns="http://schemas.openxmlformats.org/spreadsheetml/2006/main">
  <numFmts count="3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_-* #,##0.00\ _F_B_-;\-* #,##0.00\ _F_B_-;_-* &quot;-&quot;??\ _F_B_-;_-@_-"/>
    <numFmt numFmtId="175" formatCode="_-* #,##0\ _F_B_-;\-* #,##0\ _F_B_-;_-* &quot;-&quot;\ _F_B_-;_-@_-"/>
    <numFmt numFmtId="176" formatCode="_-* #,##0\ &quot;FB&quot;_-;\-* #,##0\ &quot;FB&quot;_-;_-* &quot;-&quot;\ &quot;FB&quot;_-;_-@_-"/>
    <numFmt numFmtId="177" formatCode="_-* #,##0.00\ &quot;FB&quot;_-;\-* #,##0.00\ &quot;FB&quot;_-;_-* &quot;-&quot;??\ &quot;FB&quot;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"/>
    <numFmt numFmtId="181" formatCode="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0.00#"/>
    <numFmt numFmtId="188" formatCode="&quot;Ja&quot;;&quot;Ja&quot;;&quot;Nej&quot;"/>
    <numFmt numFmtId="189" formatCode="&quot;Sand&quot;;&quot;Sand&quot;;&quot;Falsk&quot;"/>
    <numFmt numFmtId="190" formatCode="&quot;Til&quot;;&quot;Til&quot;;&quot;Fra&quot;"/>
    <numFmt numFmtId="191" formatCode="[$€-2]\ #.##000_);[Red]\([$€-2]\ #.##0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Verdana"/>
      <family val="0"/>
    </font>
    <font>
      <sz val="8"/>
      <name val="Arial"/>
      <family val="0"/>
    </font>
    <font>
      <b/>
      <sz val="10"/>
      <name val="Arial"/>
      <family val="2"/>
    </font>
    <font>
      <sz val="10.5"/>
      <name val="Verdana"/>
      <family val="2"/>
    </font>
    <font>
      <sz val="10.25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3" fillId="0" borderId="0" xfId="21" applyNumberFormat="1">
      <alignment/>
      <protection/>
    </xf>
    <xf numFmtId="172" fontId="0" fillId="2" borderId="1" xfId="0" applyNumberFormat="1" applyFill="1" applyBorder="1" applyAlignment="1">
      <alignment/>
    </xf>
    <xf numFmtId="0" fontId="0" fillId="2" borderId="0" xfId="0" applyFill="1" applyBorder="1" applyAlignment="1">
      <alignment/>
    </xf>
    <xf numFmtId="172" fontId="0" fillId="2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182" fontId="0" fillId="4" borderId="3" xfId="0" applyNumberFormat="1" applyFill="1" applyBorder="1" applyAlignment="1">
      <alignment horizontal="right" wrapText="1"/>
    </xf>
    <xf numFmtId="182" fontId="0" fillId="4" borderId="4" xfId="0" applyNumberFormat="1" applyFill="1" applyBorder="1" applyAlignment="1">
      <alignment horizontal="right" wrapText="1"/>
    </xf>
    <xf numFmtId="182" fontId="0" fillId="4" borderId="5" xfId="0" applyNumberFormat="1" applyFill="1" applyBorder="1" applyAlignment="1">
      <alignment horizontal="right" wrapText="1"/>
    </xf>
    <xf numFmtId="182" fontId="0" fillId="0" borderId="0" xfId="0" applyNumberFormat="1" applyFill="1" applyBorder="1" applyAlignment="1">
      <alignment/>
    </xf>
    <xf numFmtId="172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re indi Packaging 100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6325"/>
          <c:w val="0.976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'[1]data for fig3a'!$A$21</c:f>
              <c:strCache>
                <c:ptCount val="1"/>
                <c:pt idx="0">
                  <c:v>EU 15 - Total packaging waste generation - index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'[1]data for fig3a'!$B$4:$J$4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'[1]data for fig3a'!$B$21:$J$21</c:f>
              <c:numCache>
                <c:ptCount val="9"/>
                <c:pt idx="0">
                  <c:v>100</c:v>
                </c:pt>
                <c:pt idx="1">
                  <c:v>100.78659712813743</c:v>
                </c:pt>
                <c:pt idx="2">
                  <c:v>103.95482899157716</c:v>
                </c:pt>
                <c:pt idx="3">
                  <c:v>102.97254166037466</c:v>
                </c:pt>
                <c:pt idx="4">
                  <c:v>105.67553967218848</c:v>
                </c:pt>
                <c:pt idx="5">
                  <c:v>109.74661637288827</c:v>
                </c:pt>
                <c:pt idx="6">
                  <c:v>111.0385997501014</c:v>
                </c:pt>
                <c:pt idx="7">
                  <c:v>112.29561494651526</c:v>
                </c:pt>
                <c:pt idx="8">
                  <c:v>115.49476554776928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 for fig3a'!$A$23</c:f>
              <c:strCache>
                <c:ptCount val="1"/>
                <c:pt idx="0">
                  <c:v>EU 15 - Packaging waste generation (glass, metals, paper, plastics) - index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'[1]data for fig3a'!$B$4:$J$4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'[1]data for fig3a'!$B$23:$J$23</c:f>
              <c:numCache>
                <c:ptCount val="9"/>
                <c:pt idx="0">
                  <c:v>100</c:v>
                </c:pt>
                <c:pt idx="1">
                  <c:v>101.55220225447475</c:v>
                </c:pt>
                <c:pt idx="2">
                  <c:v>102.7910829401808</c:v>
                </c:pt>
                <c:pt idx="3">
                  <c:v>102.90812835380127</c:v>
                </c:pt>
                <c:pt idx="4">
                  <c:v>104.58097741923866</c:v>
                </c:pt>
                <c:pt idx="5">
                  <c:v>104.19549825332228</c:v>
                </c:pt>
                <c:pt idx="6">
                  <c:v>105.46671228436632</c:v>
                </c:pt>
                <c:pt idx="7">
                  <c:v>106.10577303993949</c:v>
                </c:pt>
                <c:pt idx="8">
                  <c:v>109.80215003421327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 for fig3a'!$A$24</c:f>
              <c:strCache>
                <c:ptCount val="1"/>
                <c:pt idx="0">
                  <c:v>GDP growth rate EU 15 index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'[1]data for fig3a'!$B$4:$J$4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'[1]data for fig3a'!$B$24:$J$24</c:f>
              <c:numCache>
                <c:ptCount val="9"/>
                <c:pt idx="0">
                  <c:v>100</c:v>
                </c:pt>
                <c:pt idx="1">
                  <c:v>103</c:v>
                </c:pt>
                <c:pt idx="2">
                  <c:v>107.017</c:v>
                </c:pt>
                <c:pt idx="3">
                  <c:v>109.05032299999999</c:v>
                </c:pt>
                <c:pt idx="4">
                  <c:v>110.358926876</c:v>
                </c:pt>
                <c:pt idx="5">
                  <c:v>111.683233998512</c:v>
                </c:pt>
                <c:pt idx="6">
                  <c:v>114.25194838047777</c:v>
                </c:pt>
                <c:pt idx="7">
                  <c:v>116.30848345132637</c:v>
                </c:pt>
                <c:pt idx="8">
                  <c:v>119.68142947141483</c:v>
                </c:pt>
              </c:numCache>
            </c:numRef>
          </c:val>
          <c:smooth val="0"/>
        </c:ser>
        <c:marker val="1"/>
        <c:axId val="65775069"/>
        <c:axId val="55104710"/>
      </c:lineChart>
      <c:catAx>
        <c:axId val="6577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5104710"/>
        <c:crosses val="autoZero"/>
        <c:auto val="1"/>
        <c:lblOffset val="100"/>
        <c:noMultiLvlLbl val="0"/>
      </c:catAx>
      <c:valAx>
        <c:axId val="55104710"/>
        <c:scaling>
          <c:orientation val="minMax"/>
          <c:max val="12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Index
(1997=100)</a:t>
                </a:r>
              </a:p>
            </c:rich>
          </c:tx>
          <c:layout>
            <c:manualLayout>
              <c:xMode val="factor"/>
              <c:yMode val="factor"/>
              <c:x val="0.018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5775069"/>
        <c:crossesAt val="1"/>
        <c:crossBetween val="between"/>
        <c:dispUnits/>
        <c:majorUnit val="20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"/>
          <c:y val="0.85375"/>
          <c:w val="0.8005"/>
          <c:h val="0.14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0</xdr:rowOff>
    </xdr:from>
    <xdr:to>
      <xdr:col>17</xdr:col>
      <xdr:colOff>523875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90500" y="323850"/>
        <a:ext cx="106965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d%20figur%203a%20and%203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3a"/>
      <sheetName val="data for fig3a"/>
      <sheetName val="Figure 3b"/>
      <sheetName val="data for fig.3b"/>
    </sheetNames>
    <sheetDataSet>
      <sheetData sheetId="1">
        <row r="4">
          <cell r="B4">
            <v>1998</v>
          </cell>
          <cell r="C4">
            <v>1999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  <cell r="I4">
            <v>2005</v>
          </cell>
          <cell r="J4">
            <v>2006</v>
          </cell>
        </row>
        <row r="21">
          <cell r="A21" t="str">
            <v>EU 15 - Total packaging waste generation - index</v>
          </cell>
          <cell r="B21">
            <v>100</v>
          </cell>
          <cell r="C21">
            <v>100.78659712813743</v>
          </cell>
          <cell r="D21">
            <v>103.95482899157716</v>
          </cell>
          <cell r="E21">
            <v>102.97254166037466</v>
          </cell>
          <cell r="F21">
            <v>105.67553967218848</v>
          </cell>
          <cell r="G21">
            <v>109.74661637288827</v>
          </cell>
          <cell r="H21">
            <v>111.0385997501014</v>
          </cell>
          <cell r="I21">
            <v>112.29561494651526</v>
          </cell>
          <cell r="J21">
            <v>115.49476554776928</v>
          </cell>
        </row>
        <row r="23">
          <cell r="A23" t="str">
            <v>EU 15 - Packaging waste generation (glass, metals, paper, plastics) - index</v>
          </cell>
          <cell r="B23">
            <v>100</v>
          </cell>
          <cell r="C23">
            <v>101.55220225447475</v>
          </cell>
          <cell r="D23">
            <v>102.7910829401808</v>
          </cell>
          <cell r="E23">
            <v>102.90812835380127</v>
          </cell>
          <cell r="F23">
            <v>104.58097741923866</v>
          </cell>
          <cell r="G23">
            <v>104.19549825332228</v>
          </cell>
          <cell r="H23">
            <v>105.46671228436632</v>
          </cell>
          <cell r="I23">
            <v>106.10577303993949</v>
          </cell>
          <cell r="J23">
            <v>109.80215003421327</v>
          </cell>
        </row>
        <row r="24">
          <cell r="A24" t="str">
            <v>GDP growth rate EU 15 index</v>
          </cell>
          <cell r="B24">
            <v>100</v>
          </cell>
          <cell r="C24">
            <v>103</v>
          </cell>
          <cell r="D24">
            <v>107.017</v>
          </cell>
          <cell r="E24">
            <v>109.05032299999999</v>
          </cell>
          <cell r="F24">
            <v>110.358926876</v>
          </cell>
          <cell r="G24">
            <v>111.683233998512</v>
          </cell>
          <cell r="H24">
            <v>114.25194838047777</v>
          </cell>
          <cell r="I24">
            <v>116.30848345132637</v>
          </cell>
          <cell r="J24">
            <v>119.68142947141483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"/>
  <sheetViews>
    <sheetView tabSelected="1" view="pageBreakPreview" zoomScale="60" zoomScaleNormal="55" workbookViewId="0" topLeftCell="A1">
      <selection activeCell="T44" sqref="T44"/>
    </sheetView>
  </sheetViews>
  <sheetFormatPr defaultColWidth="9.140625" defaultRowHeight="12.75"/>
  <sheetData>
    <row r="2" ht="12.75">
      <c r="A2" s="1" t="str">
        <f>'data for fig3a'!$A$2</f>
        <v>Generation of packaging waste and GDP in EU-15</v>
      </c>
    </row>
    <row r="11" ht="12.75">
      <c r="T11" t="s">
        <v>0</v>
      </c>
    </row>
  </sheetData>
  <printOptions/>
  <pageMargins left="0.75" right="0.75" top="1" bottom="1" header="0.5" footer="0.5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workbookViewId="0" topLeftCell="A1">
      <selection activeCell="T44" sqref="T44"/>
    </sheetView>
  </sheetViews>
  <sheetFormatPr defaultColWidth="9.140625" defaultRowHeight="12.75"/>
  <cols>
    <col min="1" max="1" width="44.28125" style="0" customWidth="1"/>
    <col min="9" max="9" width="12.421875" style="0" customWidth="1"/>
    <col min="10" max="10" width="11.7109375" style="0" customWidth="1"/>
    <col min="11" max="11" width="11.28125" style="0" customWidth="1"/>
    <col min="12" max="12" width="12.00390625" style="0" customWidth="1"/>
  </cols>
  <sheetData>
    <row r="1" ht="12.75">
      <c r="A1" t="s">
        <v>1</v>
      </c>
    </row>
    <row r="2" ht="12.75">
      <c r="A2" s="1" t="s">
        <v>2</v>
      </c>
    </row>
    <row r="4" spans="2:10" ht="12.75">
      <c r="B4" s="2">
        <v>1998</v>
      </c>
      <c r="C4" s="2">
        <v>1999</v>
      </c>
      <c r="D4" s="2">
        <v>2000</v>
      </c>
      <c r="E4" s="2">
        <v>2001</v>
      </c>
      <c r="F4" s="2">
        <v>2002</v>
      </c>
      <c r="G4" s="3">
        <v>2003</v>
      </c>
      <c r="H4" s="3">
        <v>2004</v>
      </c>
      <c r="I4" s="4">
        <v>2005</v>
      </c>
      <c r="J4" s="4">
        <v>2006</v>
      </c>
    </row>
    <row r="5" spans="1:10" ht="12.75">
      <c r="A5" s="5" t="s">
        <v>3</v>
      </c>
      <c r="B5" s="6">
        <v>1115</v>
      </c>
      <c r="C5" s="6">
        <v>1130</v>
      </c>
      <c r="D5" s="6">
        <v>1170</v>
      </c>
      <c r="E5" s="6">
        <v>1096.65</v>
      </c>
      <c r="F5" s="6">
        <v>1059</v>
      </c>
      <c r="G5" s="7">
        <v>1159.972</v>
      </c>
      <c r="H5" s="7">
        <v>1101.839</v>
      </c>
      <c r="I5" s="7">
        <f>1111400/1000</f>
        <v>1111.4</v>
      </c>
      <c r="J5" s="8">
        <v>1166.352</v>
      </c>
    </row>
    <row r="6" spans="1:10" ht="12.75">
      <c r="A6" s="5" t="s">
        <v>4</v>
      </c>
      <c r="B6" s="6">
        <v>1426.36</v>
      </c>
      <c r="C6" s="6">
        <v>1477.83</v>
      </c>
      <c r="D6" s="6">
        <v>1496.29</v>
      </c>
      <c r="E6" s="6">
        <v>1423.542</v>
      </c>
      <c r="F6" s="6">
        <v>1490</v>
      </c>
      <c r="G6" s="7">
        <v>1623.591</v>
      </c>
      <c r="H6" s="7">
        <v>1631.905</v>
      </c>
      <c r="I6" s="7">
        <f>1659443.13/1000</f>
        <v>1659.4431299999999</v>
      </c>
      <c r="J6" s="8">
        <v>1665.5330000000001</v>
      </c>
    </row>
    <row r="7" spans="1:10" ht="12.75">
      <c r="A7" s="5" t="s">
        <v>5</v>
      </c>
      <c r="B7" s="6">
        <v>837.927</v>
      </c>
      <c r="C7" s="6">
        <v>846.061</v>
      </c>
      <c r="D7" s="6">
        <v>852.258</v>
      </c>
      <c r="E7" s="6">
        <v>864.616</v>
      </c>
      <c r="F7" s="6">
        <v>856.716</v>
      </c>
      <c r="G7" s="7">
        <v>956.774</v>
      </c>
      <c r="H7" s="7">
        <v>948.87</v>
      </c>
      <c r="I7" s="7">
        <f>983011/1000</f>
        <v>983.011</v>
      </c>
      <c r="J7" s="8">
        <v>970.89</v>
      </c>
    </row>
    <row r="8" spans="1:10" ht="12.75">
      <c r="A8" s="5" t="s">
        <v>6</v>
      </c>
      <c r="B8" s="6">
        <v>424.1</v>
      </c>
      <c r="C8" s="6">
        <v>442.6</v>
      </c>
      <c r="D8" s="6">
        <v>442.5</v>
      </c>
      <c r="E8" s="6">
        <v>457.1</v>
      </c>
      <c r="F8" s="6">
        <v>451.3</v>
      </c>
      <c r="G8" s="7">
        <v>616</v>
      </c>
      <c r="H8" s="7">
        <v>649.5</v>
      </c>
      <c r="I8" s="7">
        <f>688820/1000</f>
        <v>688.82</v>
      </c>
      <c r="J8" s="8">
        <v>677</v>
      </c>
    </row>
    <row r="9" spans="1:10" ht="12.75">
      <c r="A9" s="5" t="s">
        <v>7</v>
      </c>
      <c r="B9" s="6">
        <v>11641</v>
      </c>
      <c r="C9" s="6">
        <v>11999</v>
      </c>
      <c r="D9" s="6">
        <v>12499</v>
      </c>
      <c r="E9" s="6">
        <v>12336</v>
      </c>
      <c r="F9" s="6">
        <v>12275</v>
      </c>
      <c r="G9" s="7">
        <v>12333.7395232</v>
      </c>
      <c r="H9" s="7">
        <v>12382.97</v>
      </c>
      <c r="I9" s="7">
        <f>12360928/1000</f>
        <v>12360.928</v>
      </c>
      <c r="J9" s="8">
        <v>12667.985</v>
      </c>
    </row>
    <row r="10" spans="1:10" ht="12.75">
      <c r="A10" s="5" t="s">
        <v>8</v>
      </c>
      <c r="B10" s="6">
        <v>14090.2</v>
      </c>
      <c r="C10" s="6">
        <v>14626.8</v>
      </c>
      <c r="D10" s="6">
        <v>15121.1</v>
      </c>
      <c r="E10" s="6">
        <v>15017.8</v>
      </c>
      <c r="F10" s="6">
        <v>15434.7</v>
      </c>
      <c r="G10" s="7">
        <v>15465.8</v>
      </c>
      <c r="H10" s="7">
        <v>15516.9</v>
      </c>
      <c r="I10" s="7">
        <f>15470500/1000</f>
        <v>15470.5</v>
      </c>
      <c r="J10" s="8">
        <v>16132.765000000001</v>
      </c>
    </row>
    <row r="11" spans="1:10" ht="12.75">
      <c r="A11" s="5" t="s">
        <v>9</v>
      </c>
      <c r="B11" s="6">
        <v>794.8</v>
      </c>
      <c r="C11" s="6">
        <v>855.5</v>
      </c>
      <c r="D11" s="6">
        <v>934.5</v>
      </c>
      <c r="E11" s="6">
        <v>974.5</v>
      </c>
      <c r="F11" s="6">
        <v>994.7</v>
      </c>
      <c r="G11" s="6">
        <v>994.7</v>
      </c>
      <c r="H11" s="6">
        <v>994.7</v>
      </c>
      <c r="I11" s="7">
        <f>1061005/1000</f>
        <v>1061.005</v>
      </c>
      <c r="J11" s="8">
        <v>1056</v>
      </c>
    </row>
    <row r="12" spans="1:10" ht="12.75">
      <c r="A12" s="5" t="s">
        <v>10</v>
      </c>
      <c r="B12" s="6">
        <v>682.688</v>
      </c>
      <c r="C12" s="6">
        <v>704.038</v>
      </c>
      <c r="D12" s="6">
        <v>795.197</v>
      </c>
      <c r="E12" s="6">
        <v>820.32</v>
      </c>
      <c r="F12" s="6">
        <v>849.571</v>
      </c>
      <c r="G12" s="7">
        <v>819.863</v>
      </c>
      <c r="H12" s="7">
        <v>850.91</v>
      </c>
      <c r="I12" s="7">
        <f>925222/1000</f>
        <v>925.222</v>
      </c>
      <c r="J12" s="8">
        <v>1028.472</v>
      </c>
    </row>
    <row r="13" spans="1:10" ht="12.75">
      <c r="A13" s="5" t="s">
        <v>11</v>
      </c>
      <c r="B13" s="6">
        <v>10846</v>
      </c>
      <c r="C13" s="6">
        <v>11122</v>
      </c>
      <c r="D13" s="6">
        <v>11168.2</v>
      </c>
      <c r="E13" s="6">
        <v>11262</v>
      </c>
      <c r="F13" s="6">
        <v>11367</v>
      </c>
      <c r="G13" s="7">
        <v>11536.525</v>
      </c>
      <c r="H13" s="7">
        <v>11989.4</v>
      </c>
      <c r="I13" s="7">
        <f>11952800/1000</f>
        <v>11952.8</v>
      </c>
      <c r="J13" s="8">
        <v>12219.55</v>
      </c>
    </row>
    <row r="14" spans="1:10" ht="12.75">
      <c r="A14" s="5" t="s">
        <v>12</v>
      </c>
      <c r="B14" s="6">
        <v>77.496</v>
      </c>
      <c r="C14" s="6">
        <v>78.511</v>
      </c>
      <c r="D14" s="6">
        <v>79.701</v>
      </c>
      <c r="E14" s="6">
        <v>79.44</v>
      </c>
      <c r="F14" s="6">
        <v>84.952</v>
      </c>
      <c r="G14" s="7">
        <v>87.739</v>
      </c>
      <c r="H14" s="7">
        <v>93.312</v>
      </c>
      <c r="I14" s="7">
        <f>98832/1000</f>
        <v>98.832</v>
      </c>
      <c r="J14" s="8">
        <v>105.07</v>
      </c>
    </row>
    <row r="15" spans="1:10" ht="12.75">
      <c r="A15" s="5" t="s">
        <v>13</v>
      </c>
      <c r="B15" s="6">
        <v>2525</v>
      </c>
      <c r="C15" s="6">
        <v>2593</v>
      </c>
      <c r="D15" s="6">
        <v>2903</v>
      </c>
      <c r="E15" s="6">
        <v>2984</v>
      </c>
      <c r="F15" s="6">
        <v>3117</v>
      </c>
      <c r="G15" s="7">
        <v>3394</v>
      </c>
      <c r="H15" s="7">
        <v>3214</v>
      </c>
      <c r="I15" s="7">
        <f>3349000/1000</f>
        <v>3349</v>
      </c>
      <c r="J15" s="8">
        <v>3445</v>
      </c>
    </row>
    <row r="16" spans="1:10" ht="12.75">
      <c r="A16" s="5" t="s">
        <v>14</v>
      </c>
      <c r="B16" s="6">
        <v>1025.025</v>
      </c>
      <c r="C16" s="6">
        <v>1211.172</v>
      </c>
      <c r="D16" s="6">
        <v>1248.259</v>
      </c>
      <c r="E16" s="6">
        <v>1285.418</v>
      </c>
      <c r="F16" s="6">
        <v>1298.269</v>
      </c>
      <c r="G16" s="7">
        <v>1298</v>
      </c>
      <c r="H16" s="7">
        <v>1430.266</v>
      </c>
      <c r="I16" s="7">
        <f>1498121/1000</f>
        <v>1498.121</v>
      </c>
      <c r="J16" s="8">
        <v>1732.815</v>
      </c>
    </row>
    <row r="17" spans="1:10" ht="12.75">
      <c r="A17" s="5" t="s">
        <v>15</v>
      </c>
      <c r="B17" s="6">
        <v>6318.358</v>
      </c>
      <c r="C17" s="6">
        <v>6239.979</v>
      </c>
      <c r="D17" s="6">
        <v>6628.035</v>
      </c>
      <c r="E17" s="6">
        <v>5950.509</v>
      </c>
      <c r="F17" s="6">
        <v>6374.0740000000005</v>
      </c>
      <c r="G17" s="7">
        <v>7375.134</v>
      </c>
      <c r="H17" s="7">
        <v>7443.71</v>
      </c>
      <c r="I17" s="7">
        <f>7798421/1000</f>
        <v>7798.421</v>
      </c>
      <c r="J17" s="8">
        <v>8006.787</v>
      </c>
    </row>
    <row r="18" spans="1:10" ht="12.75">
      <c r="A18" s="5" t="s">
        <v>16</v>
      </c>
      <c r="B18" s="6">
        <v>955.2</v>
      </c>
      <c r="C18" s="6">
        <v>972</v>
      </c>
      <c r="D18" s="6">
        <v>976.8</v>
      </c>
      <c r="E18" s="6">
        <v>1010.154</v>
      </c>
      <c r="F18" s="6">
        <v>1029.386</v>
      </c>
      <c r="G18" s="7">
        <v>1422.6212</v>
      </c>
      <c r="H18" s="7">
        <v>1479.537</v>
      </c>
      <c r="I18" s="7">
        <f>1512080.09/1000</f>
        <v>1512.0800900000002</v>
      </c>
      <c r="J18" s="8">
        <v>1419.862</v>
      </c>
    </row>
    <row r="19" spans="1:10" ht="12.75">
      <c r="A19" s="5" t="s">
        <v>17</v>
      </c>
      <c r="B19" s="6">
        <v>10244</v>
      </c>
      <c r="C19" s="6">
        <v>9200.244</v>
      </c>
      <c r="D19" s="6">
        <v>9179.981</v>
      </c>
      <c r="E19" s="6">
        <v>9313.9</v>
      </c>
      <c r="F19" s="6">
        <v>9897.255000000001</v>
      </c>
      <c r="G19" s="7">
        <v>10059.371</v>
      </c>
      <c r="H19" s="7">
        <v>10230.001</v>
      </c>
      <c r="I19" s="7">
        <f>10280196/1000</f>
        <v>10280.196</v>
      </c>
      <c r="J19" s="8">
        <v>10471.264000000001</v>
      </c>
    </row>
    <row r="20" spans="1:10" ht="12.75">
      <c r="A20" s="5" t="s">
        <v>18</v>
      </c>
      <c r="B20" s="6">
        <f aca="true" t="shared" si="0" ref="B20:J20">SUM(B5:B19)</f>
        <v>63003.153999999995</v>
      </c>
      <c r="C20" s="6">
        <f t="shared" si="0"/>
        <v>63498.73499999999</v>
      </c>
      <c r="D20" s="6">
        <f t="shared" si="0"/>
        <v>65494.820999999996</v>
      </c>
      <c r="E20" s="6">
        <f t="shared" si="0"/>
        <v>64875.949</v>
      </c>
      <c r="F20" s="6">
        <f t="shared" si="0"/>
        <v>66578.923</v>
      </c>
      <c r="G20" s="7">
        <f t="shared" si="0"/>
        <v>69143.8297232</v>
      </c>
      <c r="H20" s="7">
        <f t="shared" si="0"/>
        <v>69957.81999999999</v>
      </c>
      <c r="I20" s="7">
        <f t="shared" si="0"/>
        <v>70749.77922000001</v>
      </c>
      <c r="J20" s="7">
        <f t="shared" si="0"/>
        <v>72765.34500000002</v>
      </c>
    </row>
    <row r="21" spans="1:10" ht="12.75">
      <c r="A21" s="2" t="s">
        <v>19</v>
      </c>
      <c r="B21" s="9">
        <v>100</v>
      </c>
      <c r="C21" s="9">
        <f aca="true" t="shared" si="1" ref="C21:J21">C20/$B$20*100</f>
        <v>100.78659712813743</v>
      </c>
      <c r="D21" s="9">
        <f t="shared" si="1"/>
        <v>103.95482899157716</v>
      </c>
      <c r="E21" s="9">
        <f t="shared" si="1"/>
        <v>102.97254166037466</v>
      </c>
      <c r="F21" s="9">
        <f t="shared" si="1"/>
        <v>105.67553967218848</v>
      </c>
      <c r="G21" s="9">
        <f t="shared" si="1"/>
        <v>109.74661637288827</v>
      </c>
      <c r="H21" s="9">
        <f t="shared" si="1"/>
        <v>111.0385997501014</v>
      </c>
      <c r="I21" s="9">
        <f t="shared" si="1"/>
        <v>112.29561494651526</v>
      </c>
      <c r="J21" s="9">
        <f t="shared" si="1"/>
        <v>115.49476554776928</v>
      </c>
    </row>
    <row r="22" spans="1:10" ht="12.75">
      <c r="A22" t="s">
        <v>20</v>
      </c>
      <c r="B22">
        <v>55534</v>
      </c>
      <c r="C22">
        <v>56396</v>
      </c>
      <c r="D22">
        <v>57084</v>
      </c>
      <c r="E22">
        <v>57149</v>
      </c>
      <c r="F22">
        <v>58078</v>
      </c>
      <c r="G22" s="7">
        <v>57863.928</v>
      </c>
      <c r="H22" s="7">
        <v>58569.88399999999</v>
      </c>
      <c r="I22" s="7">
        <v>58924.78</v>
      </c>
      <c r="J22" s="8">
        <v>60977.526000000005</v>
      </c>
    </row>
    <row r="23" spans="1:10" ht="12.75">
      <c r="A23" s="2" t="s">
        <v>21</v>
      </c>
      <c r="B23" s="9">
        <v>100</v>
      </c>
      <c r="C23" s="9">
        <f aca="true" t="shared" si="2" ref="C23:J23">C22/$B$22*100</f>
        <v>101.55220225447475</v>
      </c>
      <c r="D23" s="9">
        <f t="shared" si="2"/>
        <v>102.7910829401808</v>
      </c>
      <c r="E23" s="9">
        <f t="shared" si="2"/>
        <v>102.90812835380127</v>
      </c>
      <c r="F23" s="9">
        <f t="shared" si="2"/>
        <v>104.58097741923866</v>
      </c>
      <c r="G23" s="9">
        <f t="shared" si="2"/>
        <v>104.19549825332228</v>
      </c>
      <c r="H23" s="9">
        <f t="shared" si="2"/>
        <v>105.46671228436632</v>
      </c>
      <c r="I23" s="9">
        <f t="shared" si="2"/>
        <v>106.10577303993949</v>
      </c>
      <c r="J23" s="9">
        <f t="shared" si="2"/>
        <v>109.80215003421327</v>
      </c>
    </row>
    <row r="24" spans="1:10" ht="12.75">
      <c r="A24" s="10" t="s">
        <v>22</v>
      </c>
      <c r="B24" s="11">
        <v>100</v>
      </c>
      <c r="C24" s="11">
        <f aca="true" t="shared" si="3" ref="C24:J24">B24+(B24*C25)</f>
        <v>103</v>
      </c>
      <c r="D24" s="11">
        <f t="shared" si="3"/>
        <v>107.017</v>
      </c>
      <c r="E24" s="11">
        <f t="shared" si="3"/>
        <v>109.05032299999999</v>
      </c>
      <c r="F24" s="11">
        <f t="shared" si="3"/>
        <v>110.358926876</v>
      </c>
      <c r="G24" s="11">
        <f t="shared" si="3"/>
        <v>111.683233998512</v>
      </c>
      <c r="H24" s="11">
        <f t="shared" si="3"/>
        <v>114.25194838047777</v>
      </c>
      <c r="I24" s="11">
        <f t="shared" si="3"/>
        <v>116.30848345132637</v>
      </c>
      <c r="J24" s="11">
        <f t="shared" si="3"/>
        <v>119.68142947141483</v>
      </c>
    </row>
    <row r="25" spans="1:10" ht="12.75">
      <c r="A25" s="12" t="s">
        <v>23</v>
      </c>
      <c r="B25" s="13"/>
      <c r="C25" s="14">
        <v>0.03</v>
      </c>
      <c r="D25" s="15">
        <v>0.039</v>
      </c>
      <c r="E25" s="15">
        <v>0.019</v>
      </c>
      <c r="F25" s="15">
        <v>0.012</v>
      </c>
      <c r="G25" s="15">
        <v>0.012</v>
      </c>
      <c r="H25" s="15">
        <v>0.023</v>
      </c>
      <c r="I25" s="16">
        <v>0.018</v>
      </c>
      <c r="J25" s="17">
        <v>0.029</v>
      </c>
    </row>
    <row r="27" ht="19.5" customHeight="1">
      <c r="A27" t="s">
        <v>24</v>
      </c>
    </row>
    <row r="28" spans="8:9" ht="12.75">
      <c r="H28" s="18"/>
      <c r="I28" s="18"/>
    </row>
    <row r="30" spans="3:7" ht="12.75">
      <c r="C30" s="18"/>
      <c r="D30" s="18"/>
      <c r="E30" s="18"/>
      <c r="F30" s="18"/>
      <c r="G30" s="18"/>
    </row>
    <row r="31" ht="12.75">
      <c r="H31" s="7"/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2009-02-16T16:36:50Z</dcterms:created>
  <dcterms:modified xsi:type="dcterms:W3CDTF">2009-02-16T16:37:24Z</dcterms:modified>
  <cp:category/>
  <cp:version/>
  <cp:contentType/>
  <cp:contentStatus/>
</cp:coreProperties>
</file>