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5" windowWidth="18390" windowHeight="8100" activeTab="1"/>
  </bookViews>
  <sheets>
    <sheet name="Fig 3 percountry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'[7]OUT_FILE_SO2'!$A$12:$L$203</definedName>
    <definedName name="NO2_EM_FACT">'[7]OUT_FILE_NO2'!$A$17:$P$256</definedName>
    <definedName name="population">'[2]New Cronos Data'!$A$244:$N$275</definedName>
    <definedName name="populationxxxx">'[2]New Cronos Data'!$A$244:$N$275</definedName>
    <definedName name="SO2_EM_FACT">'[7]OUT_FILE_SO2'!$A$12:$L$203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'[7]OUT_FILE_SO2'!$A$12:$L$203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<sst xmlns="http://schemas.openxmlformats.org/spreadsheetml/2006/main" count="219" uniqueCount="76">
  <si>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</si>
  <si>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</si>
  <si>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</si>
  <si>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</si>
  <si>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</si>
  <si>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</si>
  <si>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</si>
  <si>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</si>
  <si>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</si>
  <si>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</si>
  <si>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</si>
  <si>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</si>
  <si>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</si>
  <si>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</si>
  <si>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</si>
  <si>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</si>
  <si>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</si>
  <si>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</si>
  <si>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</si>
  <si>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</si>
  <si>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</si>
  <si>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</si>
  <si>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</si>
  <si>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</si>
  <si>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</si>
  <si>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</si>
  <si>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</si>
  <si>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</si>
  <si>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</si>
  <si>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</si>
  <si>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</si>
  <si>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</si>
  <si>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EEA32</t>
  </si>
  <si>
    <t>EU27</t>
  </si>
  <si>
    <t>Country</t>
  </si>
  <si>
    <t>GHG emissions (Mt/CO2 eq)</t>
  </si>
  <si>
    <t>% of energy emissions</t>
  </si>
  <si>
    <t>Energy related GHG emissions</t>
  </si>
  <si>
    <t>Non-energy related GHG emissions</t>
  </si>
  <si>
    <t>1 Energy IPCC code</t>
  </si>
  <si>
    <t>Replace cells</t>
  </si>
  <si>
    <t>from 1990</t>
  </si>
  <si>
    <t>Total emissions % change</t>
  </si>
  <si>
    <t>Count if +</t>
  </si>
  <si>
    <t>Count if -</t>
  </si>
  <si>
    <t>total</t>
  </si>
  <si>
    <t>Check</t>
  </si>
  <si>
    <t>Energy emissions % change</t>
  </si>
  <si>
    <t>&lt; 66%</t>
  </si>
  <si>
    <t>&gt;50%</t>
  </si>
  <si>
    <t>&lt;45%</t>
  </si>
  <si>
    <t>Emissions - 1990 - Tg (million tonnes)</t>
  </si>
  <si>
    <t>Emissions - 2007 - Tg (million tonnes)</t>
  </si>
  <si>
    <t>Emissions - 2008 - Tg (million tonnes)</t>
  </si>
  <si>
    <t>1. Energy</t>
  </si>
  <si>
    <t>Croatia</t>
  </si>
  <si>
    <t>Total emissions (sectors 1-7, excluding 5. LULUCF)</t>
  </si>
  <si>
    <t>Total GHG emissions: (sectors 1-7, excluding 5. LULUCF)</t>
  </si>
  <si>
    <t>http://dataservice.eea.europa.eu/PivotApp/pivot.aspx?pivotid=475</t>
  </si>
  <si>
    <t>from 2008</t>
  </si>
  <si>
    <t>Share of total emissions (sectors 1-7, excluding 5. LULUCF) (%)</t>
  </si>
  <si>
    <t>Tg (million tonnes)</t>
  </si>
  <si>
    <t>1.A.5. Other (Not elsewhere specified)</t>
  </si>
  <si>
    <t>3. Solvent and Other Product Use</t>
  </si>
  <si>
    <t>1.A.1.C. Manufacture of Solid Fuels and Other Energy Industries</t>
  </si>
  <si>
    <t>1.A.4.C. Agriculture/Forestry/Fisheries</t>
  </si>
  <si>
    <t>1.B. Fugitive Emissions from Fuels</t>
  </si>
  <si>
    <t>1.A.1.B. Petroleum Refining</t>
  </si>
  <si>
    <t>6. Waste</t>
  </si>
  <si>
    <t>1.A.4.A. Commercial/Institutional</t>
  </si>
  <si>
    <t>2. Industrial Processes</t>
  </si>
  <si>
    <t>1.A.4.B. Residential</t>
  </si>
  <si>
    <t>4. Agriculture</t>
  </si>
  <si>
    <t>1.A.2. Manufacturing Industries and Construction</t>
  </si>
  <si>
    <t>1.A.3. Transport</t>
  </si>
  <si>
    <t>1.A.1.A. Public Electricity and Heat Production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</si>
</sst>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  <numFmt numFmtId="194" formatCode="0.00000000"/>
    <numFmt numFmtId="195" formatCode="0.0000000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.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4" fontId="16" fillId="0" borderId="7" applyFill="0" applyBorder="0" applyProtection="0">
      <alignment horizontal="right" vertical="center"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>
      <alignment/>
      <protection/>
    </xf>
  </cellStyleXfs>
  <cellXfs count="68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57" applyBorder="1">
      <alignment/>
      <protection/>
    </xf>
    <xf numFmtId="0" fontId="22" fillId="0" borderId="0" xfId="0" applyFont="1" applyBorder="1" applyAlignment="1">
      <alignment/>
    </xf>
    <xf numFmtId="0" fontId="22" fillId="0" borderId="0" xfId="57" applyFont="1" applyBorder="1">
      <alignment/>
      <protection/>
    </xf>
    <xf numFmtId="174" fontId="0" fillId="0" borderId="0" xfId="62" applyNumberFormat="1" applyFont="1" applyBorder="1" applyAlignment="1">
      <alignment/>
    </xf>
    <xf numFmtId="174" fontId="0" fillId="0" borderId="0" xfId="62" applyNumberFormat="1" applyFont="1" applyBorder="1" applyAlignment="1">
      <alignment/>
    </xf>
    <xf numFmtId="0" fontId="0" fillId="0" borderId="0" xfId="57" applyFill="1" applyBorder="1">
      <alignment/>
      <protection/>
    </xf>
    <xf numFmtId="0" fontId="0" fillId="0" borderId="12" xfId="0" applyBorder="1" applyAlignment="1">
      <alignment/>
    </xf>
    <xf numFmtId="0" fontId="24" fillId="24" borderId="0" xfId="0" applyFont="1" applyFill="1" applyBorder="1" applyAlignment="1">
      <alignment/>
    </xf>
    <xf numFmtId="0" fontId="23" fillId="24" borderId="0" xfId="57" applyFont="1" applyFill="1" applyBorder="1">
      <alignment/>
      <protection/>
    </xf>
    <xf numFmtId="0" fontId="23" fillId="24" borderId="0" xfId="0" applyFont="1" applyFill="1" applyBorder="1" applyAlignment="1">
      <alignment/>
    </xf>
    <xf numFmtId="174" fontId="0" fillId="0" borderId="12" xfId="62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5" xfId="57" applyBorder="1">
      <alignment/>
      <protection/>
    </xf>
    <xf numFmtId="0" fontId="0" fillId="0" borderId="16" xfId="0" applyBorder="1" applyAlignment="1">
      <alignment/>
    </xf>
    <xf numFmtId="0" fontId="22" fillId="0" borderId="17" xfId="0" applyFont="1" applyBorder="1" applyAlignment="1">
      <alignment/>
    </xf>
    <xf numFmtId="0" fontId="0" fillId="0" borderId="18" xfId="0" applyBorder="1" applyAlignment="1">
      <alignment/>
    </xf>
    <xf numFmtId="0" fontId="2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9" fontId="0" fillId="0" borderId="0" xfId="62" applyFont="1" applyBorder="1" applyAlignment="1">
      <alignment/>
    </xf>
    <xf numFmtId="9" fontId="0" fillId="0" borderId="17" xfId="62" applyFont="1" applyBorder="1" applyAlignment="1">
      <alignment/>
    </xf>
    <xf numFmtId="9" fontId="0" fillId="0" borderId="12" xfId="62" applyFont="1" applyBorder="1" applyAlignment="1">
      <alignment/>
    </xf>
    <xf numFmtId="9" fontId="0" fillId="0" borderId="15" xfId="62" applyFont="1" applyBorder="1" applyAlignment="1">
      <alignment/>
    </xf>
    <xf numFmtId="9" fontId="0" fillId="0" borderId="19" xfId="62" applyFont="1" applyBorder="1" applyAlignment="1">
      <alignment/>
    </xf>
    <xf numFmtId="9" fontId="0" fillId="0" borderId="11" xfId="62" applyFont="1" applyBorder="1" applyAlignment="1">
      <alignment/>
    </xf>
    <xf numFmtId="0" fontId="22" fillId="0" borderId="22" xfId="0" applyFont="1" applyBorder="1" applyAlignment="1">
      <alignment/>
    </xf>
    <xf numFmtId="0" fontId="0" fillId="0" borderId="14" xfId="0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0" fillId="22" borderId="15" xfId="0" applyFont="1" applyFill="1" applyBorder="1" applyAlignment="1">
      <alignment/>
    </xf>
    <xf numFmtId="0" fontId="0" fillId="22" borderId="0" xfId="57" applyFont="1" applyFill="1" applyBorder="1">
      <alignment/>
      <protection/>
    </xf>
    <xf numFmtId="0" fontId="23" fillId="22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21" xfId="57" applyBorder="1">
      <alignment/>
      <protection/>
    </xf>
    <xf numFmtId="0" fontId="0" fillId="0" borderId="20" xfId="57" applyBorder="1">
      <alignment/>
      <protection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22" fillId="0" borderId="19" xfId="57" applyFont="1" applyBorder="1">
      <alignment/>
      <protection/>
    </xf>
    <xf numFmtId="0" fontId="0" fillId="0" borderId="11" xfId="57" applyBorder="1">
      <alignment/>
      <protection/>
    </xf>
    <xf numFmtId="0" fontId="22" fillId="0" borderId="20" xfId="0" applyFont="1" applyBorder="1" applyAlignment="1">
      <alignment/>
    </xf>
    <xf numFmtId="1" fontId="0" fillId="0" borderId="0" xfId="62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74" fontId="0" fillId="0" borderId="17" xfId="62" applyNumberFormat="1" applyFont="1" applyBorder="1" applyAlignment="1">
      <alignment/>
    </xf>
    <xf numFmtId="174" fontId="0" fillId="0" borderId="18" xfId="62" applyNumberFormat="1" applyFont="1" applyBorder="1" applyAlignment="1">
      <alignment/>
    </xf>
    <xf numFmtId="174" fontId="0" fillId="0" borderId="19" xfId="62" applyNumberFormat="1" applyFont="1" applyBorder="1" applyAlignment="1">
      <alignment/>
    </xf>
    <xf numFmtId="174" fontId="0" fillId="0" borderId="20" xfId="62" applyNumberFormat="1" applyFont="1" applyBorder="1" applyAlignment="1">
      <alignment/>
    </xf>
    <xf numFmtId="174" fontId="0" fillId="0" borderId="13" xfId="62" applyNumberFormat="1" applyFont="1" applyBorder="1" applyAlignment="1">
      <alignment/>
    </xf>
    <xf numFmtId="174" fontId="0" fillId="0" borderId="21" xfId="62" applyNumberFormat="1" applyFont="1" applyBorder="1" applyAlignment="1">
      <alignment/>
    </xf>
    <xf numFmtId="174" fontId="0" fillId="0" borderId="15" xfId="62" applyNumberFormat="1" applyFont="1" applyBorder="1" applyAlignment="1">
      <alignment/>
    </xf>
    <xf numFmtId="174" fontId="0" fillId="0" borderId="16" xfId="62" applyNumberFormat="1" applyFont="1" applyBorder="1" applyAlignment="1">
      <alignment/>
    </xf>
    <xf numFmtId="9" fontId="0" fillId="0" borderId="0" xfId="62" applyNumberFormat="1" applyFont="1" applyBorder="1" applyAlignment="1">
      <alignment/>
    </xf>
    <xf numFmtId="174" fontId="0" fillId="0" borderId="14" xfId="62" applyNumberFormat="1" applyFont="1" applyBorder="1" applyAlignment="1">
      <alignment/>
    </xf>
    <xf numFmtId="174" fontId="0" fillId="0" borderId="11" xfId="62" applyNumberFormat="1" applyFont="1" applyBorder="1" applyAlignment="1">
      <alignment/>
    </xf>
    <xf numFmtId="0" fontId="0" fillId="10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17" borderId="0" xfId="0" applyFont="1" applyFill="1" applyBorder="1" applyAlignment="1">
      <alignment/>
    </xf>
    <xf numFmtId="9" fontId="0" fillId="0" borderId="0" xfId="62" applyFont="1" applyBorder="1" applyAlignment="1">
      <alignment/>
    </xf>
    <xf numFmtId="9" fontId="0" fillId="0" borderId="0" xfId="62" applyFont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ální_BGR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CRF2002 (1)" xfId="66"/>
  </cellStyles>
  <dxfs count="3">
    <dxf>
      <font>
        <color indexed="11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5275"/>
          <c:w val="0.81525"/>
          <c:h val="0.918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Data!$B$3</c:f>
              <c:strCache>
                <c:ptCount val="1"/>
                <c:pt idx="0">
                  <c:v>Energy related GHG emissions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Data!$A$5:$A$36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Data!$D$5:$D$36</c:f>
              <c:numCache>
                <c:ptCount val="32"/>
                <c:pt idx="0">
                  <c:v>64.7270665282356</c:v>
                </c:pt>
                <c:pt idx="1">
                  <c:v>109.269940653117</c:v>
                </c:pt>
                <c:pt idx="2">
                  <c:v>54.4513108039749</c:v>
                </c:pt>
                <c:pt idx="3">
                  <c:v>7.77296159933365</c:v>
                </c:pt>
                <c:pt idx="4">
                  <c:v>114.623452629181</c:v>
                </c:pt>
                <c:pt idx="5">
                  <c:v>50.2305042600322</c:v>
                </c:pt>
                <c:pt idx="6">
                  <c:v>17.0908104686795</c:v>
                </c:pt>
                <c:pt idx="7">
                  <c:v>54.9865342128693</c:v>
                </c:pt>
                <c:pt idx="8">
                  <c:v>376.576250115591</c:v>
                </c:pt>
                <c:pt idx="9">
                  <c:v>772.788187416658</c:v>
                </c:pt>
                <c:pt idx="10">
                  <c:v>104.025185558194</c:v>
                </c:pt>
                <c:pt idx="11">
                  <c:v>55.4759461663365</c:v>
                </c:pt>
                <c:pt idx="12">
                  <c:v>2.09160803791427</c:v>
                </c:pt>
                <c:pt idx="13">
                  <c:v>45.6934690105584</c:v>
                </c:pt>
                <c:pt idx="14">
                  <c:v>452.907350915347</c:v>
                </c:pt>
                <c:pt idx="15">
                  <c:v>8.50563253743725</c:v>
                </c:pt>
                <c:pt idx="16">
                  <c:v>0.23212119356826</c:v>
                </c:pt>
                <c:pt idx="17">
                  <c:v>13.2111994916985</c:v>
                </c:pt>
                <c:pt idx="18">
                  <c:v>11.0042694304754</c:v>
                </c:pt>
                <c:pt idx="19">
                  <c:v>2.65944014827815</c:v>
                </c:pt>
                <c:pt idx="20">
                  <c:v>172.055963688728</c:v>
                </c:pt>
                <c:pt idx="21">
                  <c:v>39.0287887666317</c:v>
                </c:pt>
                <c:pt idx="22">
                  <c:v>315.469678729512</c:v>
                </c:pt>
                <c:pt idx="23">
                  <c:v>55.4758267566491</c:v>
                </c:pt>
                <c:pt idx="24">
                  <c:v>100.14382912717</c:v>
                </c:pt>
                <c:pt idx="25">
                  <c:v>32.1324640070825</c:v>
                </c:pt>
                <c:pt idx="26">
                  <c:v>17.4731953403714</c:v>
                </c:pt>
                <c:pt idx="27">
                  <c:v>318.349985581281</c:v>
                </c:pt>
                <c:pt idx="28">
                  <c:v>46.6762198880763</c:v>
                </c:pt>
                <c:pt idx="29">
                  <c:v>43.3562852214281</c:v>
                </c:pt>
                <c:pt idx="30">
                  <c:v>277.706971102314</c:v>
                </c:pt>
                <c:pt idx="31">
                  <c:v>533.228487358546</c:v>
                </c:pt>
              </c:numCache>
            </c:numRef>
          </c:val>
        </c:ser>
        <c:ser>
          <c:idx val="0"/>
          <c:order val="1"/>
          <c:tx>
            <c:strRef>
              <c:f>Data!$E$3</c:f>
              <c:strCache>
                <c:ptCount val="1"/>
                <c:pt idx="0">
                  <c:v>Non-energy related GHG emissions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Data!$A$5:$A$36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Italy</c:v>
                </c:pt>
                <c:pt idx="15">
                  <c:v>Latvia</c:v>
                </c:pt>
                <c:pt idx="16">
                  <c:v>Liechtenstein</c:v>
                </c:pt>
                <c:pt idx="17">
                  <c:v>Lithuania</c:v>
                </c:pt>
                <c:pt idx="18">
                  <c:v>Luxembourg</c:v>
                </c:pt>
                <c:pt idx="19">
                  <c:v>Malta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Spain</c:v>
                </c:pt>
                <c:pt idx="28">
                  <c:v>Sweden</c:v>
                </c:pt>
                <c:pt idx="29">
                  <c:v>Switzerland</c:v>
                </c:pt>
                <c:pt idx="30">
                  <c:v>Turkey</c:v>
                </c:pt>
                <c:pt idx="31">
                  <c:v>United Kingdom</c:v>
                </c:pt>
              </c:strCache>
            </c:strRef>
          </c:cat>
          <c:val>
            <c:numRef>
              <c:f>Data!$G$5:$G$36</c:f>
              <c:numCache>
                <c:ptCount val="32"/>
                <c:pt idx="0">
                  <c:v>21.914142163257807</c:v>
                </c:pt>
                <c:pt idx="1">
                  <c:v>23.982976462177987</c:v>
                </c:pt>
                <c:pt idx="2">
                  <c:v>19.016379321740295</c:v>
                </c:pt>
                <c:pt idx="3">
                  <c:v>2.4466680603338506</c:v>
                </c:pt>
                <c:pt idx="4">
                  <c:v>26.788439551089</c:v>
                </c:pt>
                <c:pt idx="5">
                  <c:v>13.614525542099699</c:v>
                </c:pt>
                <c:pt idx="6">
                  <c:v>3.1627741091366985</c:v>
                </c:pt>
                <c:pt idx="7">
                  <c:v>15.152181908092103</c:v>
                </c:pt>
                <c:pt idx="8">
                  <c:v>150.45014379068897</c:v>
                </c:pt>
                <c:pt idx="9">
                  <c:v>185.27254169010791</c:v>
                </c:pt>
                <c:pt idx="10">
                  <c:v>22.862316869427005</c:v>
                </c:pt>
                <c:pt idx="11">
                  <c:v>17.662706773801105</c:v>
                </c:pt>
                <c:pt idx="12">
                  <c:v>2.7884885190009605</c:v>
                </c:pt>
                <c:pt idx="13">
                  <c:v>21.745807669851303</c:v>
                </c:pt>
                <c:pt idx="14">
                  <c:v>88.57801342462403</c:v>
                </c:pt>
                <c:pt idx="15">
                  <c:v>3.3989296460238503</c:v>
                </c:pt>
                <c:pt idx="16">
                  <c:v>0.031261652024604014</c:v>
                </c:pt>
                <c:pt idx="17">
                  <c:v>11.115797814521601</c:v>
                </c:pt>
                <c:pt idx="18">
                  <c:v>1.4896685684031006</c:v>
                </c:pt>
                <c:pt idx="19">
                  <c:v>0.29264409324967033</c:v>
                </c:pt>
                <c:pt idx="20">
                  <c:v>34.85485157207199</c:v>
                </c:pt>
                <c:pt idx="21">
                  <c:v>14.6769933241576</c:v>
                </c:pt>
                <c:pt idx="22">
                  <c:v>80.08878143295198</c:v>
                </c:pt>
                <c:pt idx="23">
                  <c:v>22.905246978090204</c:v>
                </c:pt>
                <c:pt idx="24">
                  <c:v>45.772039682431995</c:v>
                </c:pt>
                <c:pt idx="25">
                  <c:v>16.698643080426805</c:v>
                </c:pt>
                <c:pt idx="26">
                  <c:v>3.8116353990985985</c:v>
                </c:pt>
                <c:pt idx="27">
                  <c:v>87.390299886825</c:v>
                </c:pt>
                <c:pt idx="28">
                  <c:v>17.286875283643404</c:v>
                </c:pt>
                <c:pt idx="29">
                  <c:v>9.867588330109797</c:v>
                </c:pt>
                <c:pt idx="30">
                  <c:v>88.79518228378197</c:v>
                </c:pt>
                <c:pt idx="31">
                  <c:v>94.97786629908</c:v>
                </c:pt>
              </c:numCache>
            </c:numRef>
          </c:val>
        </c:ser>
        <c:overlap val="100"/>
        <c:gapWidth val="50"/>
        <c:axId val="62967166"/>
        <c:axId val="29833583"/>
      </c:barChart>
      <c:catAx>
        <c:axId val="62967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3583"/>
        <c:crosses val="autoZero"/>
        <c:auto val="1"/>
        <c:lblOffset val="100"/>
        <c:tickLblSkip val="1"/>
        <c:noMultiLvlLbl val="0"/>
      </c:catAx>
      <c:valAx>
        <c:axId val="2983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Mtonne of CO2 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18975"/>
          <c:w val="0.1075"/>
          <c:h val="0.3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nifer_Ward\Local%20Settings\Temp\wz8904\ENER01_fig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. 1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"/>
    </sheetView>
  </sheetViews>
  <sheetFormatPr defaultColWidth="14.57421875" defaultRowHeight="12.75"/>
  <cols>
    <col min="1" max="1" width="25.57421875" style="2" customWidth="1"/>
    <col min="2" max="3" width="14.57421875" style="2" customWidth="1"/>
    <col min="4" max="4" width="23.57421875" style="2" customWidth="1"/>
    <col min="5" max="5" width="22.421875" style="2" customWidth="1"/>
    <col min="6" max="16384" width="14.57421875" style="2" customWidth="1"/>
  </cols>
  <sheetData>
    <row r="1" spans="1:12" ht="13.5" thickBot="1">
      <c r="A1" s="11" t="s">
        <v>58</v>
      </c>
      <c r="B1" s="12"/>
      <c r="C1" s="13"/>
      <c r="D1" s="12"/>
      <c r="E1" s="12"/>
      <c r="F1" s="12"/>
      <c r="G1" s="38" t="s">
        <v>40</v>
      </c>
      <c r="H1" s="39"/>
      <c r="I1" s="40"/>
      <c r="J1" s="40"/>
      <c r="K1" s="40"/>
      <c r="L1" s="40"/>
    </row>
    <row r="2" spans="1:17" ht="13.5" thickBot="1">
      <c r="A2" s="1" t="s">
        <v>35</v>
      </c>
      <c r="B2" s="15" t="s">
        <v>39</v>
      </c>
      <c r="C2" s="34"/>
      <c r="D2" s="41"/>
      <c r="E2" s="43"/>
      <c r="F2" s="44"/>
      <c r="G2" s="41"/>
      <c r="H2" s="15" t="s">
        <v>57</v>
      </c>
      <c r="I2" s="16"/>
      <c r="J2" s="26"/>
      <c r="K2" s="15" t="s">
        <v>36</v>
      </c>
      <c r="L2" s="34"/>
      <c r="M2" s="26"/>
      <c r="N2" s="33" t="s">
        <v>47</v>
      </c>
      <c r="O2" s="36"/>
      <c r="P2" s="33" t="s">
        <v>42</v>
      </c>
      <c r="Q2" s="36"/>
    </row>
    <row r="3" spans="1:17" ht="13.5" thickBot="1">
      <c r="A3" s="1"/>
      <c r="B3" s="33" t="s">
        <v>37</v>
      </c>
      <c r="C3" s="3"/>
      <c r="D3" s="42"/>
      <c r="E3" s="45" t="s">
        <v>38</v>
      </c>
      <c r="F3" s="46"/>
      <c r="G3" s="42"/>
      <c r="H3" s="15"/>
      <c r="I3" s="16"/>
      <c r="J3" s="26"/>
      <c r="K3" s="15"/>
      <c r="L3" s="34"/>
      <c r="M3" s="26"/>
      <c r="N3" s="21" t="s">
        <v>41</v>
      </c>
      <c r="O3" s="47" t="s">
        <v>59</v>
      </c>
      <c r="P3" s="21" t="s">
        <v>41</v>
      </c>
      <c r="Q3" s="47" t="s">
        <v>59</v>
      </c>
    </row>
    <row r="4" spans="1:17" ht="13.5" thickBot="1">
      <c r="A4" s="33" t="s">
        <v>34</v>
      </c>
      <c r="B4" s="33">
        <v>1990</v>
      </c>
      <c r="C4" s="35">
        <v>2007</v>
      </c>
      <c r="D4" s="36">
        <v>2008</v>
      </c>
      <c r="E4" s="33">
        <v>1990</v>
      </c>
      <c r="F4" s="35">
        <v>2007</v>
      </c>
      <c r="G4" s="36">
        <v>2008</v>
      </c>
      <c r="H4" s="33">
        <v>1990</v>
      </c>
      <c r="I4" s="35">
        <v>2007</v>
      </c>
      <c r="J4" s="36">
        <v>2008</v>
      </c>
      <c r="K4" s="33">
        <v>1990</v>
      </c>
      <c r="L4" s="35">
        <v>2007</v>
      </c>
      <c r="M4" s="36">
        <v>2008</v>
      </c>
      <c r="N4" s="23"/>
      <c r="O4" s="18"/>
      <c r="P4" s="23"/>
      <c r="Q4" s="18"/>
    </row>
    <row r="5" spans="1:19" ht="12.75">
      <c r="A5" s="17" t="s">
        <v>0</v>
      </c>
      <c r="B5" s="37">
        <f>VLOOKUP($A5,$A$42:$E$76,3,0)</f>
        <v>55.4039268282315</v>
      </c>
      <c r="C5" s="37">
        <f>VLOOKUP($A5,$A$42:$E$76,4,0)</f>
        <v>65.4630782534321</v>
      </c>
      <c r="D5" s="37">
        <f>VLOOKUP($A5,$A$42:$E$76,5,0)</f>
        <v>64.7270665282356</v>
      </c>
      <c r="E5" s="2">
        <f>H5-B5</f>
        <v>22.766988402303404</v>
      </c>
      <c r="F5" s="2">
        <f>I5-C5</f>
        <v>21.494274296849696</v>
      </c>
      <c r="G5" s="2">
        <f>J5-D5</f>
        <v>21.914142163257807</v>
      </c>
      <c r="H5" s="37">
        <f>VLOOKUP($A5,$A$80:$E$114,3,0)</f>
        <v>78.1709152305349</v>
      </c>
      <c r="I5" s="37">
        <f>VLOOKUP($A5,$A$80:$E$114,4,0)</f>
        <v>86.9573525502818</v>
      </c>
      <c r="J5" s="37">
        <f>VLOOKUP($A5,$A$80:$E$114,5,0)</f>
        <v>86.6412086914934</v>
      </c>
      <c r="K5" s="30">
        <f>B5/H5</f>
        <v>0.7087537182446826</v>
      </c>
      <c r="L5" s="27">
        <f>C5/I5</f>
        <v>0.7528182072422116</v>
      </c>
      <c r="M5" s="27">
        <f>D5/J5</f>
        <v>0.7470702164222072</v>
      </c>
      <c r="N5" s="54">
        <f>(D5-B5)/B5</f>
        <v>0.16827579259695039</v>
      </c>
      <c r="O5" s="55">
        <f>(D5-C5)/C5</f>
        <v>-0.011243157896534102</v>
      </c>
      <c r="P5" s="59">
        <f>(J5-H5)/H5</f>
        <v>0.10835607381567229</v>
      </c>
      <c r="Q5" s="55">
        <f>(J5-I5)/I5</f>
        <v>-0.0036356196401631257</v>
      </c>
      <c r="R5" s="2">
        <f>J5-I5</f>
        <v>-0.3161438587883936</v>
      </c>
      <c r="S5" s="7">
        <f>R5/SUM($R$5:$R$36)</f>
        <v>0.002823901849698738</v>
      </c>
    </row>
    <row r="6" spans="1:42" ht="12.75">
      <c r="A6" s="17" t="s">
        <v>1</v>
      </c>
      <c r="B6" s="37">
        <f aca="true" t="shared" si="0" ref="B6:B38">VLOOKUP($A6,$A$42:$E$76,3,0)</f>
        <v>112.462937872892</v>
      </c>
      <c r="C6" s="37">
        <f aca="true" t="shared" si="1" ref="C6:C38">VLOOKUP($A6,$A$42:$E$76,4,0)</f>
        <v>105.462938557665</v>
      </c>
      <c r="D6" s="37">
        <f aca="true" t="shared" si="2" ref="D6:D38">VLOOKUP($A6,$A$42:$E$76,5,0)</f>
        <v>109.269940653117</v>
      </c>
      <c r="E6" s="2">
        <f aca="true" t="shared" si="3" ref="E6:E38">H6-B6</f>
        <v>30.931461368753006</v>
      </c>
      <c r="F6" s="2">
        <f aca="true" t="shared" si="4" ref="F6:F38">I6-C6</f>
        <v>24.746714306589993</v>
      </c>
      <c r="G6" s="2">
        <f aca="true" t="shared" si="5" ref="G6:G38">J6-D6</f>
        <v>23.982976462177987</v>
      </c>
      <c r="H6" s="37">
        <f aca="true" t="shared" si="6" ref="H6:H38">VLOOKUP($A6,$A$80:$E$114,3,0)</f>
        <v>143.394399241645</v>
      </c>
      <c r="I6" s="37">
        <f aca="true" t="shared" si="7" ref="I6:I38">VLOOKUP($A6,$A$80:$E$114,4,0)</f>
        <v>130.209652864255</v>
      </c>
      <c r="J6" s="37">
        <f aca="true" t="shared" si="8" ref="J6:J38">VLOOKUP($A6,$A$80:$E$114,5,0)</f>
        <v>133.252917115295</v>
      </c>
      <c r="K6" s="30">
        <f aca="true" t="shared" si="9" ref="K6:K38">B6/H6</f>
        <v>0.7842910076520632</v>
      </c>
      <c r="L6" s="27">
        <f aca="true" t="shared" si="10" ref="L6:L38">C6/I6</f>
        <v>0.8099471601203889</v>
      </c>
      <c r="M6" s="27">
        <f aca="true" t="shared" si="11" ref="M6:M38">D6/J6</f>
        <v>0.8200191261747231</v>
      </c>
      <c r="N6" s="56">
        <f aca="true" t="shared" si="12" ref="N6:N38">(D6-B6)/B6</f>
        <v>-0.02839155085370247</v>
      </c>
      <c r="O6" s="57">
        <f aca="true" t="shared" si="13" ref="O6:O38">(D6-C6)/C6</f>
        <v>0.03609800890737</v>
      </c>
      <c r="P6" s="7">
        <f aca="true" t="shared" si="14" ref="P6:P38">(J6-H6)/H6</f>
        <v>-0.07072439495534143</v>
      </c>
      <c r="Q6" s="57">
        <f aca="true" t="shared" si="15" ref="Q6:Q38">(J6-I6)/I6</f>
        <v>0.02337203259586781</v>
      </c>
      <c r="R6" s="2">
        <f aca="true" t="shared" si="16" ref="R6:R36">J6-I6</f>
        <v>3.04326425104</v>
      </c>
      <c r="S6" s="7">
        <f aca="true" t="shared" si="17" ref="S6:S36">R6/SUM($R$5:$R$36)</f>
        <v>-0.02718344610763448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19" ht="12.75">
      <c r="A7" s="17" t="s">
        <v>2</v>
      </c>
      <c r="B7" s="37">
        <f t="shared" si="0"/>
        <v>81.5317868819854</v>
      </c>
      <c r="C7" s="37">
        <f t="shared" si="1"/>
        <v>55.8836196230175</v>
      </c>
      <c r="D7" s="37">
        <f t="shared" si="2"/>
        <v>54.4513108039749</v>
      </c>
      <c r="E7" s="2">
        <f t="shared" si="3"/>
        <v>35.83133823056261</v>
      </c>
      <c r="F7" s="2">
        <f t="shared" si="4"/>
        <v>20.027300109594897</v>
      </c>
      <c r="G7" s="2">
        <f t="shared" si="5"/>
        <v>19.016379321740295</v>
      </c>
      <c r="H7" s="37">
        <f t="shared" si="6"/>
        <v>117.363125112548</v>
      </c>
      <c r="I7" s="37">
        <f t="shared" si="7"/>
        <v>75.9109197326124</v>
      </c>
      <c r="J7" s="37">
        <f t="shared" si="8"/>
        <v>73.4676901257152</v>
      </c>
      <c r="K7" s="30">
        <f t="shared" si="9"/>
        <v>0.6946967951287822</v>
      </c>
      <c r="L7" s="27">
        <f t="shared" si="10"/>
        <v>0.7361736601250678</v>
      </c>
      <c r="M7" s="27">
        <f t="shared" si="11"/>
        <v>0.7411599672019065</v>
      </c>
      <c r="N7" s="56">
        <f t="shared" si="12"/>
        <v>-0.33214623539661414</v>
      </c>
      <c r="O7" s="57">
        <f t="shared" si="13"/>
        <v>-0.025630208435043104</v>
      </c>
      <c r="P7" s="7">
        <f t="shared" si="14"/>
        <v>-0.37401385609609744</v>
      </c>
      <c r="Q7" s="57">
        <f t="shared" si="15"/>
        <v>-0.03218548287259862</v>
      </c>
      <c r="R7" s="2">
        <f t="shared" si="16"/>
        <v>-2.443229606897205</v>
      </c>
      <c r="S7" s="7">
        <f t="shared" si="17"/>
        <v>0.0218237375623791</v>
      </c>
    </row>
    <row r="8" spans="1:19" ht="12.75">
      <c r="A8" s="17" t="s">
        <v>3</v>
      </c>
      <c r="B8" s="37">
        <f t="shared" si="0"/>
        <v>3.55842340465146</v>
      </c>
      <c r="C8" s="37">
        <f t="shared" si="1"/>
        <v>7.51170773427376</v>
      </c>
      <c r="D8" s="37">
        <f t="shared" si="2"/>
        <v>7.77296159933365</v>
      </c>
      <c r="E8" s="2">
        <f t="shared" si="3"/>
        <v>1.7128441957496299</v>
      </c>
      <c r="F8" s="2">
        <f t="shared" si="4"/>
        <v>2.34340860260039</v>
      </c>
      <c r="G8" s="2">
        <f t="shared" si="5"/>
        <v>2.4466680603338506</v>
      </c>
      <c r="H8" s="37">
        <f t="shared" si="6"/>
        <v>5.27126760040109</v>
      </c>
      <c r="I8" s="37">
        <f t="shared" si="7"/>
        <v>9.85511633687415</v>
      </c>
      <c r="J8" s="37">
        <f t="shared" si="8"/>
        <v>10.2196296596675</v>
      </c>
      <c r="K8" s="30">
        <f t="shared" si="9"/>
        <v>0.6750602842437178</v>
      </c>
      <c r="L8" s="27">
        <f t="shared" si="10"/>
        <v>0.762214009201268</v>
      </c>
      <c r="M8" s="27">
        <f t="shared" si="11"/>
        <v>0.7605913186864489</v>
      </c>
      <c r="N8" s="56">
        <f t="shared" si="12"/>
        <v>1.184383564129293</v>
      </c>
      <c r="O8" s="57">
        <f t="shared" si="13"/>
        <v>0.034779556700251166</v>
      </c>
      <c r="P8" s="7">
        <f t="shared" si="14"/>
        <v>0.9387423356935799</v>
      </c>
      <c r="Q8" s="57">
        <f t="shared" si="15"/>
        <v>0.036987216622646826</v>
      </c>
      <c r="R8" s="2">
        <f t="shared" si="16"/>
        <v>0.3645133227933499</v>
      </c>
      <c r="S8" s="7">
        <f t="shared" si="17"/>
        <v>-0.003255953952168829</v>
      </c>
    </row>
    <row r="9" spans="1:19" ht="12.75">
      <c r="A9" s="17" t="s">
        <v>4</v>
      </c>
      <c r="B9" s="37">
        <f t="shared" si="0"/>
        <v>156.236781357535</v>
      </c>
      <c r="C9" s="37">
        <f t="shared" si="1"/>
        <v>119.7510817725</v>
      </c>
      <c r="D9" s="37">
        <f t="shared" si="2"/>
        <v>114.623452629181</v>
      </c>
      <c r="E9" s="2">
        <f t="shared" si="3"/>
        <v>38.947444840321</v>
      </c>
      <c r="F9" s="2">
        <f t="shared" si="4"/>
        <v>27.71158260429401</v>
      </c>
      <c r="G9" s="2">
        <f t="shared" si="5"/>
        <v>26.788439551089</v>
      </c>
      <c r="H9" s="37">
        <f t="shared" si="6"/>
        <v>195.184226197856</v>
      </c>
      <c r="I9" s="37">
        <f t="shared" si="7"/>
        <v>147.462664376794</v>
      </c>
      <c r="J9" s="37">
        <f t="shared" si="8"/>
        <v>141.41189218027</v>
      </c>
      <c r="K9" s="30">
        <f t="shared" si="9"/>
        <v>0.8004580308613647</v>
      </c>
      <c r="L9" s="27">
        <f t="shared" si="10"/>
        <v>0.8120772961657206</v>
      </c>
      <c r="M9" s="27">
        <f t="shared" si="11"/>
        <v>0.8105644501458233</v>
      </c>
      <c r="N9" s="56">
        <f t="shared" si="12"/>
        <v>-0.26634783670514384</v>
      </c>
      <c r="O9" s="57">
        <f t="shared" si="13"/>
        <v>-0.04281906323869654</v>
      </c>
      <c r="P9" s="7">
        <f t="shared" si="14"/>
        <v>-0.2754952849677391</v>
      </c>
      <c r="Q9" s="57">
        <f t="shared" si="15"/>
        <v>-0.04103257066523077</v>
      </c>
      <c r="R9" s="2">
        <f t="shared" si="16"/>
        <v>-6.050772196524008</v>
      </c>
      <c r="S9" s="7">
        <f t="shared" si="17"/>
        <v>0.054047505029369065</v>
      </c>
    </row>
    <row r="10" spans="1:19" ht="12.75">
      <c r="A10" s="17" t="s">
        <v>5</v>
      </c>
      <c r="B10" s="37">
        <f t="shared" si="0"/>
        <v>52.1678874215107</v>
      </c>
      <c r="C10" s="37">
        <f t="shared" si="1"/>
        <v>53.2195022074377</v>
      </c>
      <c r="D10" s="37">
        <f t="shared" si="2"/>
        <v>50.2305042600322</v>
      </c>
      <c r="E10" s="2">
        <f t="shared" si="3"/>
        <v>16.755054941320395</v>
      </c>
      <c r="F10" s="2">
        <f t="shared" si="4"/>
        <v>13.623659338701003</v>
      </c>
      <c r="G10" s="2">
        <f t="shared" si="5"/>
        <v>13.614525542099699</v>
      </c>
      <c r="H10" s="37">
        <f t="shared" si="6"/>
        <v>68.9229423628311</v>
      </c>
      <c r="I10" s="37">
        <f t="shared" si="7"/>
        <v>66.8431615461387</v>
      </c>
      <c r="J10" s="37">
        <f t="shared" si="8"/>
        <v>63.8450298021319</v>
      </c>
      <c r="K10" s="30">
        <f t="shared" si="9"/>
        <v>0.756901630038997</v>
      </c>
      <c r="L10" s="27">
        <f t="shared" si="10"/>
        <v>0.7961846952840909</v>
      </c>
      <c r="M10" s="27">
        <f t="shared" si="11"/>
        <v>0.7867566890595282</v>
      </c>
      <c r="N10" s="56">
        <f t="shared" si="12"/>
        <v>-0.03713746630805003</v>
      </c>
      <c r="O10" s="57">
        <f t="shared" si="13"/>
        <v>-0.05616358333745882</v>
      </c>
      <c r="P10" s="7">
        <f t="shared" si="14"/>
        <v>-0.07367521447310735</v>
      </c>
      <c r="Q10" s="57">
        <f t="shared" si="15"/>
        <v>-0.044853230676968135</v>
      </c>
      <c r="R10" s="2">
        <f t="shared" si="16"/>
        <v>-2.9981317440068054</v>
      </c>
      <c r="S10" s="7">
        <f t="shared" si="17"/>
        <v>0.026780307578924717</v>
      </c>
    </row>
    <row r="11" spans="1:19" ht="12.75">
      <c r="A11" s="17" t="s">
        <v>6</v>
      </c>
      <c r="B11" s="37">
        <f t="shared" si="0"/>
        <v>36.0765366693685</v>
      </c>
      <c r="C11" s="37">
        <f t="shared" si="1"/>
        <v>18.9701990907951</v>
      </c>
      <c r="D11" s="37">
        <f t="shared" si="2"/>
        <v>17.0908104686795</v>
      </c>
      <c r="E11" s="2">
        <f t="shared" si="3"/>
        <v>4.766905014835302</v>
      </c>
      <c r="F11" s="2">
        <f t="shared" si="4"/>
        <v>3.084697346246603</v>
      </c>
      <c r="G11" s="2">
        <f t="shared" si="5"/>
        <v>3.1627741091366985</v>
      </c>
      <c r="H11" s="37">
        <f t="shared" si="6"/>
        <v>40.8434416842038</v>
      </c>
      <c r="I11" s="37">
        <f t="shared" si="7"/>
        <v>22.0548964370417</v>
      </c>
      <c r="J11" s="37">
        <f t="shared" si="8"/>
        <v>20.2535845778162</v>
      </c>
      <c r="K11" s="30">
        <f t="shared" si="9"/>
        <v>0.8832883611598554</v>
      </c>
      <c r="L11" s="27">
        <f t="shared" si="10"/>
        <v>0.8601354871444428</v>
      </c>
      <c r="M11" s="27">
        <f t="shared" si="11"/>
        <v>0.8438412668638966</v>
      </c>
      <c r="N11" s="56">
        <f t="shared" si="12"/>
        <v>-0.5262624396207414</v>
      </c>
      <c r="O11" s="57">
        <f t="shared" si="13"/>
        <v>-0.0990705797614709</v>
      </c>
      <c r="P11" s="7">
        <f t="shared" si="14"/>
        <v>-0.5041166037276121</v>
      </c>
      <c r="Q11" s="57">
        <f t="shared" si="15"/>
        <v>-0.08167401122773621</v>
      </c>
      <c r="R11" s="2">
        <f t="shared" si="16"/>
        <v>-1.8013118592255033</v>
      </c>
      <c r="S11" s="7">
        <f t="shared" si="17"/>
        <v>0.016089915238732825</v>
      </c>
    </row>
    <row r="12" spans="1:19" ht="12.75">
      <c r="A12" s="17" t="s">
        <v>7</v>
      </c>
      <c r="B12" s="37">
        <f t="shared" si="0"/>
        <v>54.5172393409642</v>
      </c>
      <c r="C12" s="37">
        <f t="shared" si="1"/>
        <v>63.1780233312127</v>
      </c>
      <c r="D12" s="37">
        <f t="shared" si="2"/>
        <v>54.9865342128693</v>
      </c>
      <c r="E12" s="2">
        <f t="shared" si="3"/>
        <v>15.839502009620794</v>
      </c>
      <c r="F12" s="2">
        <f t="shared" si="4"/>
        <v>14.891478409887796</v>
      </c>
      <c r="G12" s="2">
        <f t="shared" si="5"/>
        <v>15.152181908092103</v>
      </c>
      <c r="H12" s="37">
        <f t="shared" si="6"/>
        <v>70.356741350585</v>
      </c>
      <c r="I12" s="37">
        <f t="shared" si="7"/>
        <v>78.0695017411005</v>
      </c>
      <c r="J12" s="37">
        <f t="shared" si="8"/>
        <v>70.1387161209614</v>
      </c>
      <c r="K12" s="30">
        <f t="shared" si="9"/>
        <v>0.7748687374434647</v>
      </c>
      <c r="L12" s="27">
        <f t="shared" si="10"/>
        <v>0.8092535743436412</v>
      </c>
      <c r="M12" s="27">
        <f t="shared" si="11"/>
        <v>0.7839683594726682</v>
      </c>
      <c r="N12" s="56">
        <f t="shared" si="12"/>
        <v>0.00860819215312818</v>
      </c>
      <c r="O12" s="57">
        <f t="shared" si="13"/>
        <v>-0.12965725558394361</v>
      </c>
      <c r="P12" s="7">
        <f t="shared" si="14"/>
        <v>-0.0030988534351979228</v>
      </c>
      <c r="Q12" s="57">
        <f t="shared" si="15"/>
        <v>-0.10158622052488195</v>
      </c>
      <c r="R12" s="2">
        <f t="shared" si="16"/>
        <v>-7.9307856201390905</v>
      </c>
      <c r="S12" s="7">
        <f t="shared" si="17"/>
        <v>0.07084040875601895</v>
      </c>
    </row>
    <row r="13" spans="1:19" ht="12.75">
      <c r="A13" s="17" t="s">
        <v>8</v>
      </c>
      <c r="B13" s="37">
        <f t="shared" si="0"/>
        <v>382.558804696939</v>
      </c>
      <c r="C13" s="37">
        <f t="shared" si="1"/>
        <v>380.181115300267</v>
      </c>
      <c r="D13" s="37">
        <f t="shared" si="2"/>
        <v>376.576250115591</v>
      </c>
      <c r="E13" s="2">
        <f t="shared" si="3"/>
        <v>180.68147382588904</v>
      </c>
      <c r="F13" s="2">
        <f t="shared" si="4"/>
        <v>150.00603632497</v>
      </c>
      <c r="G13" s="2">
        <f t="shared" si="5"/>
        <v>150.45014379068897</v>
      </c>
      <c r="H13" s="37">
        <f t="shared" si="6"/>
        <v>563.240278522828</v>
      </c>
      <c r="I13" s="37">
        <f t="shared" si="7"/>
        <v>530.187151625237</v>
      </c>
      <c r="J13" s="37">
        <f t="shared" si="8"/>
        <v>527.02639390628</v>
      </c>
      <c r="K13" s="30">
        <f t="shared" si="9"/>
        <v>0.6792106660060782</v>
      </c>
      <c r="L13" s="27">
        <f t="shared" si="10"/>
        <v>0.7170696500940448</v>
      </c>
      <c r="M13" s="27">
        <f t="shared" si="11"/>
        <v>0.7145301534605054</v>
      </c>
      <c r="N13" s="56">
        <f t="shared" si="12"/>
        <v>-0.01563826138072376</v>
      </c>
      <c r="O13" s="57">
        <f t="shared" si="13"/>
        <v>-0.009481968039966595</v>
      </c>
      <c r="P13" s="7">
        <f t="shared" si="14"/>
        <v>-0.06429562301816154</v>
      </c>
      <c r="Q13" s="57">
        <f t="shared" si="15"/>
        <v>-0.0059615886753725264</v>
      </c>
      <c r="R13" s="2">
        <f t="shared" si="16"/>
        <v>-3.1607577189570293</v>
      </c>
      <c r="S13" s="7">
        <f t="shared" si="17"/>
        <v>0.028232936749806016</v>
      </c>
    </row>
    <row r="14" spans="1:19" ht="12.75">
      <c r="A14" s="17" t="s">
        <v>9</v>
      </c>
      <c r="B14" s="37">
        <f t="shared" si="0"/>
        <v>989.661118800656</v>
      </c>
      <c r="C14" s="37">
        <f t="shared" si="1"/>
        <v>769.714027860871</v>
      </c>
      <c r="D14" s="37">
        <f t="shared" si="2"/>
        <v>772.788187416658</v>
      </c>
      <c r="E14" s="2">
        <f t="shared" si="3"/>
        <v>242.09184790331403</v>
      </c>
      <c r="F14" s="2">
        <f t="shared" si="4"/>
        <v>187.6211661963389</v>
      </c>
      <c r="G14" s="2">
        <f t="shared" si="5"/>
        <v>185.27254169010791</v>
      </c>
      <c r="H14" s="37">
        <f t="shared" si="6"/>
        <v>1231.75296670397</v>
      </c>
      <c r="I14" s="37">
        <f t="shared" si="7"/>
        <v>957.33519405721</v>
      </c>
      <c r="J14" s="37">
        <f t="shared" si="8"/>
        <v>958.060729106766</v>
      </c>
      <c r="K14" s="30">
        <f t="shared" si="9"/>
        <v>0.8034574671647643</v>
      </c>
      <c r="L14" s="27">
        <f t="shared" si="10"/>
        <v>0.8040172686003574</v>
      </c>
      <c r="M14" s="27">
        <f t="shared" si="11"/>
        <v>0.8066171213772179</v>
      </c>
      <c r="N14" s="56">
        <f t="shared" si="12"/>
        <v>-0.2191385791197097</v>
      </c>
      <c r="O14" s="57">
        <f t="shared" si="13"/>
        <v>0.003993898310948619</v>
      </c>
      <c r="P14" s="7">
        <f t="shared" si="14"/>
        <v>-0.22219734394435695</v>
      </c>
      <c r="Q14" s="57">
        <f t="shared" si="15"/>
        <v>0.000757869400456469</v>
      </c>
      <c r="R14" s="2">
        <f t="shared" si="16"/>
        <v>0.7255350495560151</v>
      </c>
      <c r="S14" s="7">
        <f t="shared" si="17"/>
        <v>-0.006480719810008579</v>
      </c>
    </row>
    <row r="15" spans="1:19" ht="12.75">
      <c r="A15" s="17" t="s">
        <v>10</v>
      </c>
      <c r="B15" s="37">
        <f t="shared" si="0"/>
        <v>77.5565004629374</v>
      </c>
      <c r="C15" s="37">
        <f t="shared" si="1"/>
        <v>107.99553471912</v>
      </c>
      <c r="D15" s="37">
        <f t="shared" si="2"/>
        <v>104.025185558194</v>
      </c>
      <c r="E15" s="2">
        <f t="shared" si="3"/>
        <v>25.730731390826605</v>
      </c>
      <c r="F15" s="2">
        <f t="shared" si="4"/>
        <v>23.880538735806994</v>
      </c>
      <c r="G15" s="2">
        <f t="shared" si="5"/>
        <v>22.862316869427005</v>
      </c>
      <c r="H15" s="37">
        <f t="shared" si="6"/>
        <v>103.287231853764</v>
      </c>
      <c r="I15" s="37">
        <f t="shared" si="7"/>
        <v>131.876073454927</v>
      </c>
      <c r="J15" s="37">
        <f t="shared" si="8"/>
        <v>126.887502427621</v>
      </c>
      <c r="K15" s="30">
        <f t="shared" si="9"/>
        <v>0.7508817795866902</v>
      </c>
      <c r="L15" s="27">
        <f t="shared" si="10"/>
        <v>0.8189168200858744</v>
      </c>
      <c r="M15" s="27">
        <f t="shared" si="11"/>
        <v>0.8198221540181383</v>
      </c>
      <c r="N15" s="56">
        <f t="shared" si="12"/>
        <v>0.34128261251170594</v>
      </c>
      <c r="O15" s="57">
        <f t="shared" si="13"/>
        <v>-0.036764012245990366</v>
      </c>
      <c r="P15" s="7">
        <f t="shared" si="14"/>
        <v>0.22849165526355386</v>
      </c>
      <c r="Q15" s="57">
        <f t="shared" si="15"/>
        <v>-0.03782771883188502</v>
      </c>
      <c r="R15" s="2">
        <f t="shared" si="16"/>
        <v>-4.988571027305994</v>
      </c>
      <c r="S15" s="7">
        <f t="shared" si="17"/>
        <v>0.04455957172583265</v>
      </c>
    </row>
    <row r="16" spans="1:19" ht="12.75">
      <c r="A16" s="17" t="s">
        <v>11</v>
      </c>
      <c r="B16" s="37">
        <f t="shared" si="0"/>
        <v>70.4957152720917</v>
      </c>
      <c r="C16" s="37">
        <f t="shared" si="1"/>
        <v>56.6790257435614</v>
      </c>
      <c r="D16" s="37">
        <f t="shared" si="2"/>
        <v>55.4759461663365</v>
      </c>
      <c r="E16" s="2">
        <f t="shared" si="3"/>
        <v>26.869232551627903</v>
      </c>
      <c r="F16" s="2">
        <f t="shared" si="4"/>
        <v>19.03509181362101</v>
      </c>
      <c r="G16" s="2">
        <f t="shared" si="5"/>
        <v>17.662706773801105</v>
      </c>
      <c r="H16" s="37">
        <f t="shared" si="6"/>
        <v>97.3649478237196</v>
      </c>
      <c r="I16" s="37">
        <f t="shared" si="7"/>
        <v>75.7141175571824</v>
      </c>
      <c r="J16" s="37">
        <f t="shared" si="8"/>
        <v>73.1386529401376</v>
      </c>
      <c r="K16" s="30">
        <f t="shared" si="9"/>
        <v>0.7240358758238645</v>
      </c>
      <c r="L16" s="27">
        <f t="shared" si="10"/>
        <v>0.7485925686283681</v>
      </c>
      <c r="M16" s="27">
        <f t="shared" si="11"/>
        <v>0.7585037997861727</v>
      </c>
      <c r="N16" s="56">
        <f t="shared" si="12"/>
        <v>-0.21305931924775187</v>
      </c>
      <c r="O16" s="57">
        <f t="shared" si="13"/>
        <v>-0.021226186608572128</v>
      </c>
      <c r="P16" s="7">
        <f t="shared" si="14"/>
        <v>-0.248819471740939</v>
      </c>
      <c r="Q16" s="57">
        <f t="shared" si="15"/>
        <v>-0.03401564596060576</v>
      </c>
      <c r="R16" s="2">
        <f t="shared" si="16"/>
        <v>-2.5754646170448012</v>
      </c>
      <c r="S16" s="7">
        <f t="shared" si="17"/>
        <v>0.02300490455129939</v>
      </c>
    </row>
    <row r="17" spans="1:19" ht="12.75">
      <c r="A17" s="17" t="s">
        <v>12</v>
      </c>
      <c r="B17" s="37">
        <f t="shared" si="0"/>
        <v>1.78328923879221</v>
      </c>
      <c r="C17" s="37">
        <f t="shared" si="1"/>
        <v>2.23437324806087</v>
      </c>
      <c r="D17" s="37">
        <f t="shared" si="2"/>
        <v>2.09160803791427</v>
      </c>
      <c r="E17" s="2">
        <f t="shared" si="3"/>
        <v>1.63165433364184</v>
      </c>
      <c r="F17" s="2">
        <f t="shared" si="4"/>
        <v>2.2735155285870206</v>
      </c>
      <c r="G17" s="2">
        <f t="shared" si="5"/>
        <v>2.7884885190009605</v>
      </c>
      <c r="H17" s="37">
        <f t="shared" si="6"/>
        <v>3.41494357243405</v>
      </c>
      <c r="I17" s="37">
        <f t="shared" si="7"/>
        <v>4.50788877664789</v>
      </c>
      <c r="J17" s="37">
        <f t="shared" si="8"/>
        <v>4.88009655691523</v>
      </c>
      <c r="K17" s="30">
        <f t="shared" si="9"/>
        <v>0.5222016706768436</v>
      </c>
      <c r="L17" s="27">
        <f t="shared" si="10"/>
        <v>0.4956584686906076</v>
      </c>
      <c r="M17" s="27">
        <f t="shared" si="11"/>
        <v>0.4285997241080003</v>
      </c>
      <c r="N17" s="56">
        <f t="shared" si="12"/>
        <v>0.17289332118152564</v>
      </c>
      <c r="O17" s="57">
        <f t="shared" si="13"/>
        <v>-0.06389496932551471</v>
      </c>
      <c r="P17" s="7">
        <f t="shared" si="14"/>
        <v>0.4290416381424632</v>
      </c>
      <c r="Q17" s="57">
        <f t="shared" si="15"/>
        <v>0.08256809311611218</v>
      </c>
      <c r="R17" s="2">
        <f t="shared" si="16"/>
        <v>0.37220778026734</v>
      </c>
      <c r="S17" s="7">
        <f t="shared" si="17"/>
        <v>-0.0033246833995049306</v>
      </c>
    </row>
    <row r="18" spans="1:19" ht="12.75">
      <c r="A18" s="17" t="s">
        <v>13</v>
      </c>
      <c r="B18" s="37">
        <f t="shared" si="0"/>
        <v>31.0283055585832</v>
      </c>
      <c r="C18" s="37">
        <f t="shared" si="1"/>
        <v>45.3501712755069</v>
      </c>
      <c r="D18" s="37">
        <f t="shared" si="2"/>
        <v>45.6934690105584</v>
      </c>
      <c r="E18" s="2">
        <f t="shared" si="3"/>
        <v>23.7828830242791</v>
      </c>
      <c r="F18" s="2">
        <f t="shared" si="4"/>
        <v>22.297649346906404</v>
      </c>
      <c r="G18" s="2">
        <f t="shared" si="5"/>
        <v>21.745807669851303</v>
      </c>
      <c r="H18" s="37">
        <f t="shared" si="6"/>
        <v>54.8111885828623</v>
      </c>
      <c r="I18" s="37">
        <f t="shared" si="7"/>
        <v>67.6478206224133</v>
      </c>
      <c r="J18" s="37">
        <f t="shared" si="8"/>
        <v>67.4392766804097</v>
      </c>
      <c r="K18" s="30">
        <f t="shared" si="9"/>
        <v>0.5660943752692995</v>
      </c>
      <c r="L18" s="27">
        <f t="shared" si="10"/>
        <v>0.670386286775384</v>
      </c>
      <c r="M18" s="58">
        <f t="shared" si="11"/>
        <v>0.6775498086537426</v>
      </c>
      <c r="N18" s="56">
        <f t="shared" si="12"/>
        <v>0.4726382310592676</v>
      </c>
      <c r="O18" s="57">
        <f t="shared" si="13"/>
        <v>0.007569932491895822</v>
      </c>
      <c r="P18" s="7">
        <f t="shared" si="14"/>
        <v>0.23039252430106583</v>
      </c>
      <c r="Q18" s="57">
        <f t="shared" si="15"/>
        <v>-0.003082788774048185</v>
      </c>
      <c r="R18" s="2">
        <f t="shared" si="16"/>
        <v>-0.20854394200360105</v>
      </c>
      <c r="S18" s="7">
        <f t="shared" si="17"/>
        <v>0.0018627836891230345</v>
      </c>
    </row>
    <row r="19" spans="1:19" ht="12.75">
      <c r="A19" s="17" t="s">
        <v>14</v>
      </c>
      <c r="B19" s="37">
        <f t="shared" si="0"/>
        <v>418.576506711791</v>
      </c>
      <c r="C19" s="37">
        <f t="shared" si="1"/>
        <v>459.055939031914</v>
      </c>
      <c r="D19" s="37">
        <f t="shared" si="2"/>
        <v>452.907350915347</v>
      </c>
      <c r="E19" s="2">
        <f t="shared" si="3"/>
        <v>98.47254307098103</v>
      </c>
      <c r="F19" s="2">
        <f t="shared" si="4"/>
        <v>93.57274910697197</v>
      </c>
      <c r="G19" s="2">
        <f t="shared" si="5"/>
        <v>88.57801342462403</v>
      </c>
      <c r="H19" s="37">
        <f t="shared" si="6"/>
        <v>517.049049782772</v>
      </c>
      <c r="I19" s="37">
        <f t="shared" si="7"/>
        <v>552.628688138886</v>
      </c>
      <c r="J19" s="37">
        <f t="shared" si="8"/>
        <v>541.485364339971</v>
      </c>
      <c r="K19" s="30">
        <f t="shared" si="9"/>
        <v>0.8095489332929781</v>
      </c>
      <c r="L19" s="27">
        <f t="shared" si="10"/>
        <v>0.8306769968419457</v>
      </c>
      <c r="M19" s="27">
        <f t="shared" si="11"/>
        <v>0.8364166065086657</v>
      </c>
      <c r="N19" s="56">
        <f t="shared" si="12"/>
        <v>0.08201808666532344</v>
      </c>
      <c r="O19" s="57">
        <f t="shared" si="13"/>
        <v>-0.013393984466323486</v>
      </c>
      <c r="P19" s="7">
        <f t="shared" si="14"/>
        <v>0.04726111491253189</v>
      </c>
      <c r="Q19" s="57">
        <f t="shared" si="15"/>
        <v>-0.02016421521011303</v>
      </c>
      <c r="R19" s="2">
        <f t="shared" si="16"/>
        <v>-11.143323798914935</v>
      </c>
      <c r="S19" s="7">
        <f t="shared" si="17"/>
        <v>0.09953586575474264</v>
      </c>
    </row>
    <row r="20" spans="1:19" ht="12.75">
      <c r="A20" s="17" t="s">
        <v>15</v>
      </c>
      <c r="B20" s="37">
        <f t="shared" si="0"/>
        <v>19.344854900282</v>
      </c>
      <c r="C20" s="37">
        <f t="shared" si="1"/>
        <v>8.92436778328424</v>
      </c>
      <c r="D20" s="37">
        <f t="shared" si="2"/>
        <v>8.50563253743725</v>
      </c>
      <c r="E20" s="2">
        <f t="shared" si="3"/>
        <v>7.448353786814799</v>
      </c>
      <c r="F20" s="2">
        <f t="shared" si="4"/>
        <v>3.3601879504766607</v>
      </c>
      <c r="G20" s="2">
        <f t="shared" si="5"/>
        <v>3.3989296460238503</v>
      </c>
      <c r="H20" s="37">
        <f t="shared" si="6"/>
        <v>26.7932086870968</v>
      </c>
      <c r="I20" s="37">
        <f t="shared" si="7"/>
        <v>12.2845557337609</v>
      </c>
      <c r="J20" s="37">
        <f t="shared" si="8"/>
        <v>11.9045621834611</v>
      </c>
      <c r="K20" s="30">
        <f t="shared" si="9"/>
        <v>0.7220059055337478</v>
      </c>
      <c r="L20" s="27">
        <f t="shared" si="10"/>
        <v>0.7264705355813511</v>
      </c>
      <c r="M20" s="27">
        <f t="shared" si="11"/>
        <v>0.7144851197681211</v>
      </c>
      <c r="N20" s="56">
        <f t="shared" si="12"/>
        <v>-0.5603155163850178</v>
      </c>
      <c r="O20" s="57">
        <f t="shared" si="13"/>
        <v>-0.04692043806523748</v>
      </c>
      <c r="P20" s="7">
        <f t="shared" si="14"/>
        <v>-0.5556873264979959</v>
      </c>
      <c r="Q20" s="57">
        <f t="shared" si="15"/>
        <v>-0.030932624551939316</v>
      </c>
      <c r="R20" s="2">
        <f t="shared" si="16"/>
        <v>-0.3799935502997993</v>
      </c>
      <c r="S20" s="7">
        <f t="shared" si="17"/>
        <v>0.0033942284809126543</v>
      </c>
    </row>
    <row r="21" spans="1:19" ht="12.75">
      <c r="A21" s="17" t="s">
        <v>16</v>
      </c>
      <c r="B21" s="37">
        <f t="shared" si="0"/>
        <v>0.203478413284434</v>
      </c>
      <c r="C21" s="37">
        <f t="shared" si="1"/>
        <v>0.213021188156587</v>
      </c>
      <c r="D21" s="37">
        <f t="shared" si="2"/>
        <v>0.23212119356826</v>
      </c>
      <c r="E21" s="2">
        <f t="shared" si="3"/>
        <v>0.026075683988471987</v>
      </c>
      <c r="F21" s="2">
        <f t="shared" si="4"/>
        <v>0.03040961004067902</v>
      </c>
      <c r="G21" s="2">
        <f t="shared" si="5"/>
        <v>0.031261652024604014</v>
      </c>
      <c r="H21" s="37">
        <f t="shared" si="6"/>
        <v>0.229554097272906</v>
      </c>
      <c r="I21" s="37">
        <f t="shared" si="7"/>
        <v>0.243430798197266</v>
      </c>
      <c r="J21" s="37">
        <f t="shared" si="8"/>
        <v>0.263382845592864</v>
      </c>
      <c r="K21" s="30">
        <f t="shared" si="9"/>
        <v>0.8864072377785884</v>
      </c>
      <c r="L21" s="27">
        <f t="shared" si="10"/>
        <v>0.8750790357428958</v>
      </c>
      <c r="M21" s="27">
        <f t="shared" si="11"/>
        <v>0.8813071824999259</v>
      </c>
      <c r="N21" s="56">
        <f t="shared" si="12"/>
        <v>0.14076569509998807</v>
      </c>
      <c r="O21" s="57">
        <f t="shared" si="13"/>
        <v>0.08966246774303516</v>
      </c>
      <c r="P21" s="7">
        <f t="shared" si="14"/>
        <v>0.14736721636355996</v>
      </c>
      <c r="Q21" s="57">
        <f t="shared" si="15"/>
        <v>0.08196188626646043</v>
      </c>
      <c r="R21" s="2">
        <f t="shared" si="16"/>
        <v>0.019952047395598</v>
      </c>
      <c r="S21" s="7">
        <f t="shared" si="17"/>
        <v>-0.00017821830783503603</v>
      </c>
    </row>
    <row r="22" spans="1:19" ht="12.75">
      <c r="A22" s="17" t="s">
        <v>17</v>
      </c>
      <c r="B22" s="37">
        <f t="shared" si="0"/>
        <v>33.5993330286706</v>
      </c>
      <c r="C22" s="37">
        <f t="shared" si="1"/>
        <v>13.4409053543904</v>
      </c>
      <c r="D22" s="37">
        <f t="shared" si="2"/>
        <v>13.2111994916985</v>
      </c>
      <c r="E22" s="2">
        <f t="shared" si="3"/>
        <v>16.1239925309092</v>
      </c>
      <c r="F22" s="2">
        <f t="shared" si="4"/>
        <v>12.0217818784884</v>
      </c>
      <c r="G22" s="2">
        <f t="shared" si="5"/>
        <v>11.115797814521601</v>
      </c>
      <c r="H22" s="37">
        <f t="shared" si="6"/>
        <v>49.7233255595798</v>
      </c>
      <c r="I22" s="37">
        <f t="shared" si="7"/>
        <v>25.4626872328788</v>
      </c>
      <c r="J22" s="37">
        <f t="shared" si="8"/>
        <v>24.3269973062201</v>
      </c>
      <c r="K22" s="30">
        <f t="shared" si="9"/>
        <v>0.6757257816235761</v>
      </c>
      <c r="L22" s="27">
        <f t="shared" si="10"/>
        <v>0.5278667263773628</v>
      </c>
      <c r="M22" s="27">
        <f t="shared" si="11"/>
        <v>0.5430674129404605</v>
      </c>
      <c r="N22" s="56">
        <f t="shared" si="12"/>
        <v>-0.6068017338193805</v>
      </c>
      <c r="O22" s="57">
        <f t="shared" si="13"/>
        <v>-0.017090058789594027</v>
      </c>
      <c r="P22" s="7">
        <f t="shared" si="14"/>
        <v>-0.51075281002533</v>
      </c>
      <c r="Q22" s="57">
        <f t="shared" si="15"/>
        <v>-0.04460212373783687</v>
      </c>
      <c r="R22" s="2">
        <f t="shared" si="16"/>
        <v>-1.1356899266586993</v>
      </c>
      <c r="S22" s="7">
        <f t="shared" si="17"/>
        <v>0.01014435927006995</v>
      </c>
    </row>
    <row r="23" spans="1:19" ht="12.75">
      <c r="A23" s="17" t="s">
        <v>18</v>
      </c>
      <c r="B23" s="37">
        <f t="shared" si="0"/>
        <v>10.6337098080654</v>
      </c>
      <c r="C23" s="37">
        <f t="shared" si="1"/>
        <v>11.2538443997635</v>
      </c>
      <c r="D23" s="37">
        <f t="shared" si="2"/>
        <v>11.0042694304754</v>
      </c>
      <c r="E23" s="2">
        <f t="shared" si="3"/>
        <v>2.4847028738701002</v>
      </c>
      <c r="F23" s="2">
        <f t="shared" si="4"/>
        <v>1.5366393728944008</v>
      </c>
      <c r="G23" s="2">
        <f t="shared" si="5"/>
        <v>1.4896685684031006</v>
      </c>
      <c r="H23" s="37">
        <f t="shared" si="6"/>
        <v>13.1184126819355</v>
      </c>
      <c r="I23" s="37">
        <f t="shared" si="7"/>
        <v>12.7904837726579</v>
      </c>
      <c r="J23" s="37">
        <f t="shared" si="8"/>
        <v>12.4939379988785</v>
      </c>
      <c r="K23" s="30">
        <f t="shared" si="9"/>
        <v>0.8105942438225304</v>
      </c>
      <c r="L23" s="27">
        <f t="shared" si="10"/>
        <v>0.8798607308208888</v>
      </c>
      <c r="M23" s="27">
        <f t="shared" si="11"/>
        <v>0.8807686921019763</v>
      </c>
      <c r="N23" s="56">
        <f t="shared" si="12"/>
        <v>0.034847633525690244</v>
      </c>
      <c r="O23" s="57">
        <f t="shared" si="13"/>
        <v>-0.022176863338660018</v>
      </c>
      <c r="P23" s="7">
        <f t="shared" si="14"/>
        <v>-0.047602914940838965</v>
      </c>
      <c r="Q23" s="57">
        <f t="shared" si="15"/>
        <v>-0.023184875494179736</v>
      </c>
      <c r="R23" s="2">
        <f t="shared" si="16"/>
        <v>-0.2965457737793997</v>
      </c>
      <c r="S23" s="7">
        <f t="shared" si="17"/>
        <v>0.0026488452513528126</v>
      </c>
    </row>
    <row r="24" spans="1:19" ht="12.75">
      <c r="A24" s="17" t="s">
        <v>19</v>
      </c>
      <c r="B24" s="37">
        <f t="shared" si="0"/>
        <v>1.85459567582019</v>
      </c>
      <c r="C24" s="37">
        <f t="shared" si="1"/>
        <v>2.70334642812321</v>
      </c>
      <c r="D24" s="37">
        <f t="shared" si="2"/>
        <v>2.65944014827815</v>
      </c>
      <c r="E24" s="2">
        <f t="shared" si="3"/>
        <v>0.19234201405174</v>
      </c>
      <c r="F24" s="2">
        <f t="shared" si="4"/>
        <v>0.30312735340816976</v>
      </c>
      <c r="G24" s="2">
        <f t="shared" si="5"/>
        <v>0.29264409324967033</v>
      </c>
      <c r="H24" s="37">
        <f t="shared" si="6"/>
        <v>2.04693768987193</v>
      </c>
      <c r="I24" s="37">
        <f t="shared" si="7"/>
        <v>3.00647378153138</v>
      </c>
      <c r="J24" s="37">
        <f t="shared" si="8"/>
        <v>2.95208424152782</v>
      </c>
      <c r="K24" s="30">
        <f t="shared" si="9"/>
        <v>0.9060342603473317</v>
      </c>
      <c r="L24" s="27">
        <f t="shared" si="10"/>
        <v>0.8991751216091535</v>
      </c>
      <c r="M24" s="27">
        <f t="shared" si="11"/>
        <v>0.9008686509914041</v>
      </c>
      <c r="N24" s="56">
        <f t="shared" si="12"/>
        <v>0.433973012528469</v>
      </c>
      <c r="O24" s="57">
        <f t="shared" si="13"/>
        <v>-0.016241455178773383</v>
      </c>
      <c r="P24" s="7">
        <f t="shared" si="14"/>
        <v>0.4421954591654043</v>
      </c>
      <c r="Q24" s="57">
        <f t="shared" si="15"/>
        <v>-0.018090808021567303</v>
      </c>
      <c r="R24" s="2">
        <f t="shared" si="16"/>
        <v>-0.05438954000355967</v>
      </c>
      <c r="S24" s="7">
        <f t="shared" si="17"/>
        <v>0.00048582541887400526</v>
      </c>
    </row>
    <row r="25" spans="1:19" ht="12.75">
      <c r="A25" s="17" t="s">
        <v>20</v>
      </c>
      <c r="B25" s="37">
        <f t="shared" si="0"/>
        <v>154.029431216257</v>
      </c>
      <c r="C25" s="37">
        <f t="shared" si="1"/>
        <v>167.777931193606</v>
      </c>
      <c r="D25" s="37">
        <f t="shared" si="2"/>
        <v>172.055963688728</v>
      </c>
      <c r="E25" s="2">
        <f t="shared" si="3"/>
        <v>57.97339254282801</v>
      </c>
      <c r="F25" s="2">
        <f t="shared" si="4"/>
        <v>39.13485775128899</v>
      </c>
      <c r="G25" s="2">
        <f t="shared" si="5"/>
        <v>34.85485157207199</v>
      </c>
      <c r="H25" s="37">
        <f t="shared" si="6"/>
        <v>212.002823759085</v>
      </c>
      <c r="I25" s="37">
        <f t="shared" si="7"/>
        <v>206.912788944895</v>
      </c>
      <c r="J25" s="37">
        <f t="shared" si="8"/>
        <v>206.9108152608</v>
      </c>
      <c r="K25" s="30">
        <f t="shared" si="9"/>
        <v>0.7265442435393804</v>
      </c>
      <c r="L25" s="27">
        <f t="shared" si="10"/>
        <v>0.8108630309859127</v>
      </c>
      <c r="M25" s="27">
        <f t="shared" si="11"/>
        <v>0.8315464973247565</v>
      </c>
      <c r="N25" s="56">
        <f t="shared" si="12"/>
        <v>0.11703303927131825</v>
      </c>
      <c r="O25" s="57">
        <f t="shared" si="13"/>
        <v>0.025498183609055255</v>
      </c>
      <c r="P25" s="7">
        <f t="shared" si="14"/>
        <v>-0.024018588092352182</v>
      </c>
      <c r="Q25" s="57">
        <f t="shared" si="15"/>
        <v>-9.538724527643379E-06</v>
      </c>
      <c r="R25" s="2">
        <f t="shared" si="16"/>
        <v>-0.0019736840949917678</v>
      </c>
      <c r="S25" s="7">
        <f t="shared" si="17"/>
        <v>1.762960124523175E-05</v>
      </c>
    </row>
    <row r="26" spans="1:19" ht="12.75">
      <c r="A26" s="17" t="s">
        <v>21</v>
      </c>
      <c r="B26" s="37">
        <f t="shared" si="0"/>
        <v>29.5623097329909</v>
      </c>
      <c r="C26" s="37">
        <f t="shared" si="1"/>
        <v>40.2438565443806</v>
      </c>
      <c r="D26" s="37">
        <f t="shared" si="2"/>
        <v>39.0287887666317</v>
      </c>
      <c r="E26" s="2">
        <f t="shared" si="3"/>
        <v>20.184904254611897</v>
      </c>
      <c r="F26" s="2">
        <f t="shared" si="4"/>
        <v>14.9007507934813</v>
      </c>
      <c r="G26" s="2">
        <f t="shared" si="5"/>
        <v>14.6769933241576</v>
      </c>
      <c r="H26" s="37">
        <f t="shared" si="6"/>
        <v>49.7472139876028</v>
      </c>
      <c r="I26" s="37">
        <f t="shared" si="7"/>
        <v>55.1446073378619</v>
      </c>
      <c r="J26" s="37">
        <f t="shared" si="8"/>
        <v>53.7057820907893</v>
      </c>
      <c r="K26" s="30">
        <f t="shared" si="9"/>
        <v>0.5942505592445427</v>
      </c>
      <c r="L26" s="27">
        <f t="shared" si="10"/>
        <v>0.7297877070338562</v>
      </c>
      <c r="M26" s="27">
        <f t="shared" si="11"/>
        <v>0.7267148386491006</v>
      </c>
      <c r="N26" s="56">
        <f t="shared" si="12"/>
        <v>0.32022122490234284</v>
      </c>
      <c r="O26" s="57">
        <f t="shared" si="13"/>
        <v>-0.030192627697321516</v>
      </c>
      <c r="P26" s="7">
        <f t="shared" si="14"/>
        <v>0.0795736642492782</v>
      </c>
      <c r="Q26" s="57">
        <f t="shared" si="15"/>
        <v>-0.026091857690764858</v>
      </c>
      <c r="R26" s="2">
        <f t="shared" si="16"/>
        <v>-1.4388252470726002</v>
      </c>
      <c r="S26" s="7">
        <f t="shared" si="17"/>
        <v>0.012852064538508526</v>
      </c>
    </row>
    <row r="27" spans="1:19" ht="12.75">
      <c r="A27" s="17" t="s">
        <v>22</v>
      </c>
      <c r="B27" s="37">
        <f t="shared" si="0"/>
        <v>368.742985661296</v>
      </c>
      <c r="C27" s="37">
        <f t="shared" si="1"/>
        <v>319.796498222583</v>
      </c>
      <c r="D27" s="37">
        <f t="shared" si="2"/>
        <v>315.469678729512</v>
      </c>
      <c r="E27" s="2">
        <f t="shared" si="3"/>
        <v>84.57043582762799</v>
      </c>
      <c r="F27" s="2">
        <f t="shared" si="4"/>
        <v>80.08083969356301</v>
      </c>
      <c r="G27" s="2">
        <f t="shared" si="5"/>
        <v>80.08878143295198</v>
      </c>
      <c r="H27" s="37">
        <f t="shared" si="6"/>
        <v>453.313421488924</v>
      </c>
      <c r="I27" s="37">
        <f t="shared" si="7"/>
        <v>399.877337916146</v>
      </c>
      <c r="J27" s="37">
        <f t="shared" si="8"/>
        <v>395.558460162464</v>
      </c>
      <c r="K27" s="30">
        <f t="shared" si="9"/>
        <v>0.8134393736901647</v>
      </c>
      <c r="L27" s="27">
        <f t="shared" si="10"/>
        <v>0.7997364889171191</v>
      </c>
      <c r="M27" s="27">
        <f t="shared" si="11"/>
        <v>0.7975298483059675</v>
      </c>
      <c r="N27" s="56">
        <f t="shared" si="12"/>
        <v>-0.1444727330507583</v>
      </c>
      <c r="O27" s="57">
        <f t="shared" si="13"/>
        <v>-0.013529915171427188</v>
      </c>
      <c r="P27" s="7">
        <f t="shared" si="14"/>
        <v>-0.12740624607310724</v>
      </c>
      <c r="Q27" s="57">
        <f t="shared" si="15"/>
        <v>-0.010800506415764202</v>
      </c>
      <c r="R27" s="2">
        <f t="shared" si="16"/>
        <v>-4.318877753682045</v>
      </c>
      <c r="S27" s="7">
        <f t="shared" si="17"/>
        <v>0.038577649187893095</v>
      </c>
    </row>
    <row r="28" spans="1:19" ht="12.75">
      <c r="A28" s="17" t="s">
        <v>23</v>
      </c>
      <c r="B28" s="37">
        <f t="shared" si="0"/>
        <v>40.3826397936936</v>
      </c>
      <c r="C28" s="37">
        <f t="shared" si="1"/>
        <v>56.9812632407328</v>
      </c>
      <c r="D28" s="37">
        <f t="shared" si="2"/>
        <v>55.4758267566491</v>
      </c>
      <c r="E28" s="2">
        <f t="shared" si="3"/>
        <v>18.9089308832379</v>
      </c>
      <c r="F28" s="2">
        <f t="shared" si="4"/>
        <v>22.890304158664392</v>
      </c>
      <c r="G28" s="2">
        <f t="shared" si="5"/>
        <v>22.905246978090204</v>
      </c>
      <c r="H28" s="37">
        <f t="shared" si="6"/>
        <v>59.2915706769315</v>
      </c>
      <c r="I28" s="37">
        <f t="shared" si="7"/>
        <v>79.8715673993972</v>
      </c>
      <c r="J28" s="37">
        <f t="shared" si="8"/>
        <v>78.3810737347393</v>
      </c>
      <c r="K28" s="30">
        <f t="shared" si="9"/>
        <v>0.6810856810275938</v>
      </c>
      <c r="L28" s="27">
        <f t="shared" si="10"/>
        <v>0.7134111060547793</v>
      </c>
      <c r="M28" s="27">
        <f t="shared" si="11"/>
        <v>0.7077706914859683</v>
      </c>
      <c r="N28" s="56">
        <f t="shared" si="12"/>
        <v>0.37375434196633534</v>
      </c>
      <c r="O28" s="57">
        <f t="shared" si="13"/>
        <v>-0.026419850990729667</v>
      </c>
      <c r="P28" s="7">
        <f t="shared" si="14"/>
        <v>0.3219598138464383</v>
      </c>
      <c r="Q28" s="57">
        <f t="shared" si="15"/>
        <v>-0.018661129525663213</v>
      </c>
      <c r="R28" s="2">
        <f t="shared" si="16"/>
        <v>-1.4904936646578903</v>
      </c>
      <c r="S28" s="7">
        <f t="shared" si="17"/>
        <v>0.013313583989018454</v>
      </c>
    </row>
    <row r="29" spans="1:19" ht="12.75">
      <c r="A29" s="17" t="s">
        <v>24</v>
      </c>
      <c r="B29" s="37">
        <f t="shared" si="0"/>
        <v>172.271529277958</v>
      </c>
      <c r="C29" s="37">
        <f t="shared" si="1"/>
        <v>104.017358794602</v>
      </c>
      <c r="D29" s="37">
        <f t="shared" si="2"/>
        <v>100.14382912717</v>
      </c>
      <c r="E29" s="2">
        <f t="shared" si="3"/>
        <v>69.825439672653</v>
      </c>
      <c r="F29" s="2">
        <f t="shared" si="4"/>
        <v>48.626925328815005</v>
      </c>
      <c r="G29" s="2">
        <f t="shared" si="5"/>
        <v>45.772039682431995</v>
      </c>
      <c r="H29" s="37">
        <f t="shared" si="6"/>
        <v>242.096968950611</v>
      </c>
      <c r="I29" s="37">
        <f t="shared" si="7"/>
        <v>152.644284123417</v>
      </c>
      <c r="J29" s="37">
        <f t="shared" si="8"/>
        <v>145.915868809602</v>
      </c>
      <c r="K29" s="30">
        <f t="shared" si="9"/>
        <v>0.711580694399781</v>
      </c>
      <c r="L29" s="27">
        <f t="shared" si="10"/>
        <v>0.6814363170683887</v>
      </c>
      <c r="M29" s="27">
        <f t="shared" si="11"/>
        <v>0.6863121190598019</v>
      </c>
      <c r="N29" s="56">
        <f t="shared" si="12"/>
        <v>-0.4186861314408537</v>
      </c>
      <c r="O29" s="57">
        <f t="shared" si="13"/>
        <v>-0.03723926191089777</v>
      </c>
      <c r="P29" s="7">
        <f t="shared" si="14"/>
        <v>-0.3972833718567969</v>
      </c>
      <c r="Q29" s="57">
        <f t="shared" si="15"/>
        <v>-0.04407905184562899</v>
      </c>
      <c r="R29" s="2">
        <f t="shared" si="16"/>
        <v>-6.72841531381502</v>
      </c>
      <c r="S29" s="7">
        <f t="shared" si="17"/>
        <v>0.06010043820886362</v>
      </c>
    </row>
    <row r="30" spans="1:19" ht="12.75">
      <c r="A30" s="17" t="s">
        <v>25</v>
      </c>
      <c r="B30" s="37">
        <f t="shared" si="0"/>
        <v>55.305289202379</v>
      </c>
      <c r="C30" s="37">
        <f t="shared" si="1"/>
        <v>30.6174444038615</v>
      </c>
      <c r="D30" s="37">
        <f t="shared" si="2"/>
        <v>32.1324640070825</v>
      </c>
      <c r="E30" s="2">
        <f t="shared" si="3"/>
        <v>18.590223454631698</v>
      </c>
      <c r="F30" s="2">
        <f t="shared" si="4"/>
        <v>17.1248153271498</v>
      </c>
      <c r="G30" s="2">
        <f t="shared" si="5"/>
        <v>16.698643080426805</v>
      </c>
      <c r="H30" s="37">
        <f t="shared" si="6"/>
        <v>73.8955126570107</v>
      </c>
      <c r="I30" s="37">
        <f t="shared" si="7"/>
        <v>47.7422597310113</v>
      </c>
      <c r="J30" s="37">
        <f t="shared" si="8"/>
        <v>48.8311070875093</v>
      </c>
      <c r="K30" s="30">
        <f t="shared" si="9"/>
        <v>0.7484255432272452</v>
      </c>
      <c r="L30" s="27">
        <f t="shared" si="10"/>
        <v>0.641306979945353</v>
      </c>
      <c r="M30" s="27">
        <f t="shared" si="11"/>
        <v>0.6580326747353591</v>
      </c>
      <c r="N30" s="56">
        <f t="shared" si="12"/>
        <v>-0.41899835494033916</v>
      </c>
      <c r="O30" s="57">
        <f t="shared" si="13"/>
        <v>0.04948223578810254</v>
      </c>
      <c r="P30" s="7">
        <f t="shared" si="14"/>
        <v>-0.339187112563099</v>
      </c>
      <c r="Q30" s="57">
        <f t="shared" si="15"/>
        <v>0.02280678297660746</v>
      </c>
      <c r="R30" s="2">
        <f t="shared" si="16"/>
        <v>1.0888473564980004</v>
      </c>
      <c r="S30" s="7">
        <f t="shared" si="17"/>
        <v>-0.009725945890071384</v>
      </c>
    </row>
    <row r="31" spans="1:19" ht="12.75">
      <c r="A31" s="17" t="s">
        <v>26</v>
      </c>
      <c r="B31" s="37">
        <f t="shared" si="0"/>
        <v>14.4002033060615</v>
      </c>
      <c r="C31" s="37">
        <f t="shared" si="1"/>
        <v>16.4325385140359</v>
      </c>
      <c r="D31" s="37">
        <f t="shared" si="2"/>
        <v>17.4731953403714</v>
      </c>
      <c r="E31" s="2">
        <f t="shared" si="3"/>
        <v>4.0781618260359025</v>
      </c>
      <c r="F31" s="2">
        <f t="shared" si="4"/>
        <v>4.1380865912726</v>
      </c>
      <c r="G31" s="2">
        <f t="shared" si="5"/>
        <v>3.8116353990985985</v>
      </c>
      <c r="H31" s="37">
        <f t="shared" si="6"/>
        <v>18.4783651320974</v>
      </c>
      <c r="I31" s="37">
        <f t="shared" si="7"/>
        <v>20.5706251053085</v>
      </c>
      <c r="J31" s="37">
        <f t="shared" si="8"/>
        <v>21.28483073947</v>
      </c>
      <c r="K31" s="30">
        <f t="shared" si="9"/>
        <v>0.7793007229328947</v>
      </c>
      <c r="L31" s="27">
        <f t="shared" si="10"/>
        <v>0.7988351559523237</v>
      </c>
      <c r="M31" s="27">
        <f t="shared" si="11"/>
        <v>0.8209224472699044</v>
      </c>
      <c r="N31" s="56">
        <f t="shared" si="12"/>
        <v>0.2133992117330998</v>
      </c>
      <c r="O31" s="57">
        <f t="shared" si="13"/>
        <v>0.06332903619526707</v>
      </c>
      <c r="P31" s="7">
        <f t="shared" si="14"/>
        <v>0.15187845825698584</v>
      </c>
      <c r="Q31" s="57">
        <f t="shared" si="15"/>
        <v>0.0347196854983852</v>
      </c>
      <c r="R31" s="2">
        <f t="shared" si="16"/>
        <v>0.7142056341614982</v>
      </c>
      <c r="S31" s="7">
        <f t="shared" si="17"/>
        <v>-0.00637952171237292</v>
      </c>
    </row>
    <row r="32" spans="1:19" ht="12.75">
      <c r="A32" s="17" t="s">
        <v>27</v>
      </c>
      <c r="B32" s="37">
        <f t="shared" si="0"/>
        <v>212.225925029201</v>
      </c>
      <c r="C32" s="37">
        <f t="shared" si="1"/>
        <v>345.409827823367</v>
      </c>
      <c r="D32" s="37">
        <f t="shared" si="2"/>
        <v>318.349985581281</v>
      </c>
      <c r="E32" s="2">
        <f t="shared" si="3"/>
        <v>72.89736265101402</v>
      </c>
      <c r="F32" s="2">
        <f t="shared" si="4"/>
        <v>93.26695437561602</v>
      </c>
      <c r="G32" s="2">
        <f t="shared" si="5"/>
        <v>87.390299886825</v>
      </c>
      <c r="H32" s="37">
        <f t="shared" si="6"/>
        <v>285.123287680215</v>
      </c>
      <c r="I32" s="37">
        <f t="shared" si="7"/>
        <v>438.676782198983</v>
      </c>
      <c r="J32" s="37">
        <f t="shared" si="8"/>
        <v>405.740285468106</v>
      </c>
      <c r="K32" s="30">
        <f t="shared" si="9"/>
        <v>0.7443303798714144</v>
      </c>
      <c r="L32" s="27">
        <f t="shared" si="10"/>
        <v>0.7873902650874505</v>
      </c>
      <c r="M32" s="27">
        <f t="shared" si="11"/>
        <v>0.7846151762179541</v>
      </c>
      <c r="N32" s="56">
        <f t="shared" si="12"/>
        <v>0.500052293505037</v>
      </c>
      <c r="O32" s="57">
        <f t="shared" si="13"/>
        <v>-0.07834126322521333</v>
      </c>
      <c r="P32" s="7">
        <f t="shared" si="14"/>
        <v>0.4230345362851282</v>
      </c>
      <c r="Q32" s="57">
        <f t="shared" si="15"/>
        <v>-0.07508146787658593</v>
      </c>
      <c r="R32" s="2">
        <f t="shared" si="16"/>
        <v>-32.936496730877025</v>
      </c>
      <c r="S32" s="7">
        <f t="shared" si="17"/>
        <v>0.294199717803706</v>
      </c>
    </row>
    <row r="33" spans="1:19" ht="12.75">
      <c r="A33" s="17" t="s">
        <v>28</v>
      </c>
      <c r="B33" s="37">
        <f t="shared" si="0"/>
        <v>53.2033519333559</v>
      </c>
      <c r="C33" s="37">
        <f t="shared" si="1"/>
        <v>48.5202536415865</v>
      </c>
      <c r="D33" s="37">
        <f t="shared" si="2"/>
        <v>46.6762198880763</v>
      </c>
      <c r="E33" s="2">
        <f t="shared" si="3"/>
        <v>19.234601415801997</v>
      </c>
      <c r="F33" s="2">
        <f t="shared" si="4"/>
        <v>17.642762106174096</v>
      </c>
      <c r="G33" s="2">
        <f t="shared" si="5"/>
        <v>17.286875283643404</v>
      </c>
      <c r="H33" s="37">
        <f t="shared" si="6"/>
        <v>72.4379533491579</v>
      </c>
      <c r="I33" s="37">
        <f t="shared" si="7"/>
        <v>66.1630157477606</v>
      </c>
      <c r="J33" s="37">
        <f t="shared" si="8"/>
        <v>63.9630951717197</v>
      </c>
      <c r="K33" s="30">
        <f t="shared" si="9"/>
        <v>0.7344679063047327</v>
      </c>
      <c r="L33" s="27">
        <f t="shared" si="10"/>
        <v>0.7333440456608684</v>
      </c>
      <c r="M33" s="27">
        <f t="shared" si="11"/>
        <v>0.729736729637084</v>
      </c>
      <c r="N33" s="56">
        <f t="shared" si="12"/>
        <v>-0.12268272219870056</v>
      </c>
      <c r="O33" s="57">
        <f t="shared" si="13"/>
        <v>-0.03800544339961343</v>
      </c>
      <c r="P33" s="7">
        <f t="shared" si="14"/>
        <v>-0.1169947214906606</v>
      </c>
      <c r="Q33" s="57">
        <f t="shared" si="15"/>
        <v>-0.03325000457095029</v>
      </c>
      <c r="R33" s="2">
        <f t="shared" si="16"/>
        <v>-2.1999205760408955</v>
      </c>
      <c r="S33" s="7">
        <f t="shared" si="17"/>
        <v>0.01965042056385588</v>
      </c>
    </row>
    <row r="34" spans="1:19" ht="12.75">
      <c r="A34" s="17" t="s">
        <v>29</v>
      </c>
      <c r="B34" s="37">
        <f t="shared" si="0"/>
        <v>42.1123591926498</v>
      </c>
      <c r="C34" s="37">
        <f t="shared" si="1"/>
        <v>41.9184329217148</v>
      </c>
      <c r="D34" s="37">
        <f t="shared" si="2"/>
        <v>43.3562852214281</v>
      </c>
      <c r="E34" s="2">
        <f t="shared" si="3"/>
        <v>10.841658552614305</v>
      </c>
      <c r="F34" s="2">
        <f t="shared" si="4"/>
        <v>9.7013412767622</v>
      </c>
      <c r="G34" s="2">
        <f t="shared" si="5"/>
        <v>9.867588330109797</v>
      </c>
      <c r="H34" s="37">
        <f t="shared" si="6"/>
        <v>52.9540177452641</v>
      </c>
      <c r="I34" s="37">
        <f t="shared" si="7"/>
        <v>51.619774198477</v>
      </c>
      <c r="J34" s="37">
        <f t="shared" si="8"/>
        <v>53.2238735515379</v>
      </c>
      <c r="K34" s="30">
        <f t="shared" si="9"/>
        <v>0.7952627767591077</v>
      </c>
      <c r="L34" s="27">
        <f t="shared" si="10"/>
        <v>0.8120615320892196</v>
      </c>
      <c r="M34" s="27">
        <f t="shared" si="11"/>
        <v>0.814602213787488</v>
      </c>
      <c r="N34" s="56">
        <f t="shared" si="12"/>
        <v>0.029538265075289737</v>
      </c>
      <c r="O34" s="57">
        <f t="shared" si="13"/>
        <v>0.03430119399736566</v>
      </c>
      <c r="P34" s="7">
        <f t="shared" si="14"/>
        <v>0.00509604025839815</v>
      </c>
      <c r="Q34" s="57">
        <f t="shared" si="15"/>
        <v>0.03107528806486378</v>
      </c>
      <c r="R34" s="2">
        <f t="shared" si="16"/>
        <v>1.6040993530608958</v>
      </c>
      <c r="S34" s="7">
        <f t="shared" si="17"/>
        <v>-0.01432834769452594</v>
      </c>
    </row>
    <row r="35" spans="1:19" ht="12.75">
      <c r="A35" s="17" t="s">
        <v>30</v>
      </c>
      <c r="B35" s="37">
        <f t="shared" si="0"/>
        <v>132.12842562869</v>
      </c>
      <c r="C35" s="37">
        <f t="shared" si="1"/>
        <v>288.691319106071</v>
      </c>
      <c r="D35" s="37">
        <f t="shared" si="2"/>
        <v>277.706971102314</v>
      </c>
      <c r="E35" s="2">
        <f t="shared" si="3"/>
        <v>54.900838091492005</v>
      </c>
      <c r="F35" s="2">
        <f t="shared" si="4"/>
        <v>91.28428929209201</v>
      </c>
      <c r="G35" s="2">
        <f t="shared" si="5"/>
        <v>88.79518228378197</v>
      </c>
      <c r="H35" s="37">
        <f t="shared" si="6"/>
        <v>187.029263720182</v>
      </c>
      <c r="I35" s="37">
        <f t="shared" si="7"/>
        <v>379.975608398163</v>
      </c>
      <c r="J35" s="37">
        <f t="shared" si="8"/>
        <v>366.502153386096</v>
      </c>
      <c r="K35" s="30">
        <f t="shared" si="9"/>
        <v>0.7064585669671983</v>
      </c>
      <c r="L35" s="27">
        <f t="shared" si="10"/>
        <v>0.7597627656235281</v>
      </c>
      <c r="M35" s="27">
        <f t="shared" si="11"/>
        <v>0.7577226178252774</v>
      </c>
      <c r="N35" s="56">
        <f t="shared" si="12"/>
        <v>1.1017958079870853</v>
      </c>
      <c r="O35" s="57">
        <f t="shared" si="13"/>
        <v>-0.038048764464999704</v>
      </c>
      <c r="P35" s="7">
        <f t="shared" si="14"/>
        <v>0.9595979051408059</v>
      </c>
      <c r="Q35" s="57">
        <f t="shared" si="15"/>
        <v>-0.03545873659855727</v>
      </c>
      <c r="R35" s="2">
        <f t="shared" si="16"/>
        <v>-13.473455012067006</v>
      </c>
      <c r="S35" s="7">
        <f t="shared" si="17"/>
        <v>0.12034937093582912</v>
      </c>
    </row>
    <row r="36" spans="1:19" ht="12.75">
      <c r="A36" s="17" t="s">
        <v>31</v>
      </c>
      <c r="B36" s="37">
        <f t="shared" si="0"/>
        <v>609.619505082084</v>
      </c>
      <c r="C36" s="37">
        <f t="shared" si="1"/>
        <v>543.707628140289</v>
      </c>
      <c r="D36" s="37">
        <f t="shared" si="2"/>
        <v>533.228487358546</v>
      </c>
      <c r="E36" s="2">
        <f t="shared" si="3"/>
        <v>162.07190683889803</v>
      </c>
      <c r="F36" s="2">
        <f t="shared" si="4"/>
        <v>96.31208705148401</v>
      </c>
      <c r="G36" s="2">
        <f t="shared" si="5"/>
        <v>94.97786629908</v>
      </c>
      <c r="H36" s="37">
        <f t="shared" si="6"/>
        <v>771.691411920982</v>
      </c>
      <c r="I36" s="37">
        <f t="shared" si="7"/>
        <v>640.019715191773</v>
      </c>
      <c r="J36" s="37">
        <f t="shared" si="8"/>
        <v>628.206353657626</v>
      </c>
      <c r="K36" s="30">
        <f t="shared" si="9"/>
        <v>0.789978345831982</v>
      </c>
      <c r="L36" s="27">
        <f t="shared" si="10"/>
        <v>0.8495169996089489</v>
      </c>
      <c r="M36" s="27">
        <f t="shared" si="11"/>
        <v>0.8488110383696578</v>
      </c>
      <c r="N36" s="56">
        <f t="shared" si="12"/>
        <v>-0.12530933982050343</v>
      </c>
      <c r="O36" s="57">
        <f t="shared" si="13"/>
        <v>-0.019273484938193943</v>
      </c>
      <c r="P36" s="7">
        <f t="shared" si="14"/>
        <v>-0.18593579771242585</v>
      </c>
      <c r="Q36" s="57">
        <f t="shared" si="15"/>
        <v>-0.018457808804541766</v>
      </c>
      <c r="R36" s="2">
        <f t="shared" si="16"/>
        <v>-11.81336153414702</v>
      </c>
      <c r="S36" s="7">
        <f t="shared" si="17"/>
        <v>0.10552086513806548</v>
      </c>
    </row>
    <row r="37" spans="1:17" ht="12.75">
      <c r="A37" s="19" t="s">
        <v>32</v>
      </c>
      <c r="B37" s="37">
        <f>VLOOKUP($A37,$A$42:$E$76,3,0)</f>
        <v>4473.23568740167</v>
      </c>
      <c r="C37" s="37">
        <f>VLOOKUP($A37,$A$42:$E$76,4,0)</f>
        <v>4351.30017545018</v>
      </c>
      <c r="D37" s="37">
        <f>VLOOKUP($A37,$A$42:$E$76,5,0)</f>
        <v>4269.42093674527</v>
      </c>
      <c r="E37" s="24">
        <f t="shared" si="3"/>
        <v>1387.1652280051003</v>
      </c>
      <c r="F37" s="10">
        <f t="shared" si="4"/>
        <v>1178.9660219796397</v>
      </c>
      <c r="G37" s="20">
        <f t="shared" si="5"/>
        <v>1148.8924111823198</v>
      </c>
      <c r="H37" s="37">
        <f t="shared" si="6"/>
        <v>5860.40091540677</v>
      </c>
      <c r="I37" s="37">
        <f t="shared" si="7"/>
        <v>5530.26619742982</v>
      </c>
      <c r="J37" s="37">
        <f t="shared" si="8"/>
        <v>5418.31334792759</v>
      </c>
      <c r="K37" s="28">
        <f t="shared" si="9"/>
        <v>0.7632985783688798</v>
      </c>
      <c r="L37" s="29">
        <f t="shared" si="10"/>
        <v>0.7868156830266938</v>
      </c>
      <c r="M37" s="29">
        <f t="shared" si="11"/>
        <v>0.7879612459804025</v>
      </c>
      <c r="N37" s="50">
        <f t="shared" si="12"/>
        <v>-0.04556315939945192</v>
      </c>
      <c r="O37" s="51">
        <f t="shared" si="13"/>
        <v>-0.01881718920861134</v>
      </c>
      <c r="P37" s="14">
        <f t="shared" si="14"/>
        <v>-0.07543640338956134</v>
      </c>
      <c r="Q37" s="51">
        <f t="shared" si="15"/>
        <v>-0.02024366377775078</v>
      </c>
    </row>
    <row r="38" spans="1:17" ht="13.5" thickBot="1">
      <c r="A38" s="21" t="s">
        <v>33</v>
      </c>
      <c r="B38" s="37">
        <f t="shared" si="0"/>
        <v>4267.44582519526</v>
      </c>
      <c r="C38" s="37">
        <f t="shared" si="1"/>
        <v>3977.9991724418</v>
      </c>
      <c r="D38" s="37">
        <f t="shared" si="2"/>
        <v>3907.00516242341</v>
      </c>
      <c r="E38" s="25">
        <f t="shared" si="3"/>
        <v>1299.5800970887603</v>
      </c>
      <c r="F38" s="3">
        <f t="shared" si="4"/>
        <v>1060.77571547867</v>
      </c>
      <c r="G38" s="22">
        <f t="shared" si="5"/>
        <v>1032.7328970732497</v>
      </c>
      <c r="H38" s="37">
        <f t="shared" si="6"/>
        <v>5567.02592228402</v>
      </c>
      <c r="I38" s="37">
        <f t="shared" si="7"/>
        <v>5038.77488792047</v>
      </c>
      <c r="J38" s="37">
        <f t="shared" si="8"/>
        <v>4939.73805949666</v>
      </c>
      <c r="K38" s="31">
        <f t="shared" si="9"/>
        <v>0.766557563188861</v>
      </c>
      <c r="L38" s="32">
        <f t="shared" si="10"/>
        <v>0.7894774545253682</v>
      </c>
      <c r="M38" s="32">
        <f t="shared" si="11"/>
        <v>0.790933672062263</v>
      </c>
      <c r="N38" s="52">
        <f t="shared" si="12"/>
        <v>-0.08446285612901898</v>
      </c>
      <c r="O38" s="53">
        <f t="shared" si="13"/>
        <v>-0.01784666284251937</v>
      </c>
      <c r="P38" s="60">
        <f t="shared" si="14"/>
        <v>-0.11267917044833861</v>
      </c>
      <c r="Q38" s="53">
        <f t="shared" si="15"/>
        <v>-0.01965494204974957</v>
      </c>
    </row>
    <row r="39" spans="1:15" ht="12.75">
      <c r="A39" s="5"/>
      <c r="D39" s="7"/>
      <c r="E39" s="4"/>
      <c r="F39" s="7"/>
      <c r="G39" s="7"/>
      <c r="H39" s="8"/>
      <c r="I39" s="8"/>
      <c r="M39" s="61" t="s">
        <v>48</v>
      </c>
      <c r="N39" s="65" t="s">
        <v>49</v>
      </c>
      <c r="O39" s="62" t="s">
        <v>50</v>
      </c>
    </row>
    <row r="40" spans="1:17" ht="12.75">
      <c r="A40" s="5"/>
      <c r="D40" s="7"/>
      <c r="E40" s="7"/>
      <c r="F40" s="7"/>
      <c r="G40" s="7"/>
      <c r="H40" s="8"/>
      <c r="I40" s="8"/>
      <c r="M40" s="2" t="s">
        <v>43</v>
      </c>
      <c r="N40" s="48">
        <f>COUNTIF(N5:N36,"&gt;0")</f>
        <v>17</v>
      </c>
      <c r="O40" s="48">
        <f>COUNTIF(O5:O36,"&gt;0")</f>
        <v>9</v>
      </c>
      <c r="P40" s="48">
        <f>COUNTIF(P5:P36,"&gt;0")</f>
        <v>14</v>
      </c>
      <c r="Q40" s="48">
        <f>COUNTIF(Q5:Q36,"&gt;0")</f>
        <v>8</v>
      </c>
    </row>
    <row r="41" spans="1:17" ht="12.75">
      <c r="A41" s="63"/>
      <c r="B41" s="63"/>
      <c r="C41" s="63" t="s">
        <v>51</v>
      </c>
      <c r="D41" s="63" t="s">
        <v>52</v>
      </c>
      <c r="E41" s="63" t="s">
        <v>53</v>
      </c>
      <c r="F41" s="7"/>
      <c r="G41" s="7"/>
      <c r="H41" s="8"/>
      <c r="I41" s="8"/>
      <c r="M41" s="2" t="s">
        <v>44</v>
      </c>
      <c r="N41" s="48">
        <f>COUNTIF(N5:N36,"&lt;0")</f>
        <v>15</v>
      </c>
      <c r="O41" s="48">
        <f>COUNTIF(O5:O36,"&lt;0")</f>
        <v>23</v>
      </c>
      <c r="P41" s="48">
        <f>COUNTIF(P5:P36,"&lt;0")</f>
        <v>18</v>
      </c>
      <c r="Q41" s="48">
        <f>COUNTIF(Q5:Q36,"&lt;0")</f>
        <v>24</v>
      </c>
    </row>
    <row r="42" spans="1:16" ht="12.75">
      <c r="A42" s="63" t="s">
        <v>33</v>
      </c>
      <c r="B42" s="63" t="s">
        <v>54</v>
      </c>
      <c r="C42" s="63">
        <v>4267.44582519526</v>
      </c>
      <c r="D42" s="63">
        <v>3977.9991724418</v>
      </c>
      <c r="E42" s="63">
        <v>3907.00516242341</v>
      </c>
      <c r="F42" s="63"/>
      <c r="G42" s="4"/>
      <c r="H42" s="4"/>
      <c r="K42" s="2" t="s">
        <v>46</v>
      </c>
      <c r="L42" s="2" t="s">
        <v>45</v>
      </c>
      <c r="M42" s="49">
        <f>N40+N41</f>
        <v>32</v>
      </c>
      <c r="N42" s="49">
        <f>O40+O41</f>
        <v>32</v>
      </c>
      <c r="O42" s="49">
        <f>P40+P41</f>
        <v>32</v>
      </c>
      <c r="P42" s="49">
        <f>Q40+Q41</f>
        <v>32</v>
      </c>
    </row>
    <row r="43" spans="1:8" ht="12.75">
      <c r="A43" s="63" t="s">
        <v>32</v>
      </c>
      <c r="B43" s="63" t="s">
        <v>54</v>
      </c>
      <c r="C43" s="63">
        <v>4473.23568740167</v>
      </c>
      <c r="D43" s="63">
        <v>4351.30017545018</v>
      </c>
      <c r="E43" s="63">
        <v>4269.42093674527</v>
      </c>
      <c r="F43" s="63"/>
      <c r="G43" s="66"/>
      <c r="H43" s="9"/>
    </row>
    <row r="44" spans="1:8" ht="12.75">
      <c r="A44" s="63" t="s">
        <v>0</v>
      </c>
      <c r="B44" s="63" t="s">
        <v>54</v>
      </c>
      <c r="C44" s="63">
        <v>55.4039268282315</v>
      </c>
      <c r="D44" s="63">
        <v>65.4630782534321</v>
      </c>
      <c r="E44" s="63">
        <v>64.7270665282356</v>
      </c>
      <c r="F44" s="63"/>
      <c r="G44" s="66"/>
      <c r="H44" s="4"/>
    </row>
    <row r="45" spans="1:8" ht="12.75">
      <c r="A45" s="63" t="s">
        <v>1</v>
      </c>
      <c r="B45" s="63" t="s">
        <v>54</v>
      </c>
      <c r="C45" s="63">
        <v>112.462937872892</v>
      </c>
      <c r="D45" s="63">
        <v>105.462938557665</v>
      </c>
      <c r="E45" s="63">
        <v>109.269940653117</v>
      </c>
      <c r="F45" s="63"/>
      <c r="G45" s="66"/>
      <c r="H45" s="4"/>
    </row>
    <row r="46" spans="1:8" ht="12.75">
      <c r="A46" s="63" t="s">
        <v>2</v>
      </c>
      <c r="B46" s="63" t="s">
        <v>54</v>
      </c>
      <c r="C46" s="63">
        <v>81.5317868819854</v>
      </c>
      <c r="D46" s="63">
        <v>55.8836196230175</v>
      </c>
      <c r="E46" s="63">
        <v>54.4513108039749</v>
      </c>
      <c r="F46" s="63"/>
      <c r="G46" s="66"/>
      <c r="H46" s="4"/>
    </row>
    <row r="47" spans="1:8" ht="12.75">
      <c r="A47" s="63" t="s">
        <v>55</v>
      </c>
      <c r="B47" s="63" t="s">
        <v>54</v>
      </c>
      <c r="C47" s="63">
        <v>22.1603620648244</v>
      </c>
      <c r="D47" s="63">
        <v>23.628359241513</v>
      </c>
      <c r="E47" s="63">
        <v>22.4725900302354</v>
      </c>
      <c r="F47" s="63"/>
      <c r="G47" s="66"/>
      <c r="H47" s="4"/>
    </row>
    <row r="48" spans="1:8" ht="12.75">
      <c r="A48" s="63" t="s">
        <v>3</v>
      </c>
      <c r="B48" s="63" t="s">
        <v>54</v>
      </c>
      <c r="C48" s="63">
        <v>3.55842340465146</v>
      </c>
      <c r="D48" s="63">
        <v>7.51170773427376</v>
      </c>
      <c r="E48" s="63">
        <v>7.77296159933365</v>
      </c>
      <c r="F48" s="63"/>
      <c r="G48" s="66"/>
      <c r="H48" s="4"/>
    </row>
    <row r="49" spans="1:8" ht="12.75">
      <c r="A49" s="63" t="s">
        <v>4</v>
      </c>
      <c r="B49" s="63" t="s">
        <v>54</v>
      </c>
      <c r="C49" s="63">
        <v>156.236781357535</v>
      </c>
      <c r="D49" s="63">
        <v>119.7510817725</v>
      </c>
      <c r="E49" s="63">
        <v>114.623452629181</v>
      </c>
      <c r="F49" s="63"/>
      <c r="G49" s="66"/>
      <c r="H49" s="4"/>
    </row>
    <row r="50" spans="1:8" ht="12.75">
      <c r="A50" s="63" t="s">
        <v>5</v>
      </c>
      <c r="B50" s="63" t="s">
        <v>54</v>
      </c>
      <c r="C50" s="63">
        <v>52.1678874215107</v>
      </c>
      <c r="D50" s="63">
        <v>53.2195022074377</v>
      </c>
      <c r="E50" s="63">
        <v>50.2305042600322</v>
      </c>
      <c r="F50" s="63"/>
      <c r="G50" s="66"/>
      <c r="H50" s="4"/>
    </row>
    <row r="51" spans="1:8" ht="12.75">
      <c r="A51" s="63" t="s">
        <v>6</v>
      </c>
      <c r="B51" s="63" t="s">
        <v>54</v>
      </c>
      <c r="C51" s="63">
        <v>36.0765366693685</v>
      </c>
      <c r="D51" s="63">
        <v>18.9701990907951</v>
      </c>
      <c r="E51" s="63">
        <v>17.0908104686795</v>
      </c>
      <c r="F51" s="63"/>
      <c r="G51" s="66"/>
      <c r="H51" s="4"/>
    </row>
    <row r="52" spans="1:8" ht="12.75">
      <c r="A52" s="63" t="s">
        <v>7</v>
      </c>
      <c r="B52" s="63" t="s">
        <v>54</v>
      </c>
      <c r="C52" s="63">
        <v>54.5172393409642</v>
      </c>
      <c r="D52" s="63">
        <v>63.1780233312127</v>
      </c>
      <c r="E52" s="63">
        <v>54.9865342128693</v>
      </c>
      <c r="F52" s="63"/>
      <c r="G52" s="66"/>
      <c r="H52" s="4"/>
    </row>
    <row r="53" spans="1:8" ht="12.75">
      <c r="A53" s="63" t="s">
        <v>8</v>
      </c>
      <c r="B53" s="63" t="s">
        <v>54</v>
      </c>
      <c r="C53" s="63">
        <v>382.558804696939</v>
      </c>
      <c r="D53" s="63">
        <v>380.181115300267</v>
      </c>
      <c r="E53" s="63">
        <v>376.576250115591</v>
      </c>
      <c r="F53" s="63"/>
      <c r="G53" s="66"/>
      <c r="H53" s="4"/>
    </row>
    <row r="54" spans="1:8" ht="12.75">
      <c r="A54" s="63" t="s">
        <v>9</v>
      </c>
      <c r="B54" s="63" t="s">
        <v>54</v>
      </c>
      <c r="C54" s="63">
        <v>989.661118800656</v>
      </c>
      <c r="D54" s="63">
        <v>769.714027860871</v>
      </c>
      <c r="E54" s="63">
        <v>772.788187416658</v>
      </c>
      <c r="F54" s="63"/>
      <c r="G54" s="66"/>
      <c r="H54" s="4"/>
    </row>
    <row r="55" spans="1:8" ht="12.75">
      <c r="A55" s="63" t="s">
        <v>10</v>
      </c>
      <c r="B55" s="63" t="s">
        <v>54</v>
      </c>
      <c r="C55" s="63">
        <v>77.5565004629374</v>
      </c>
      <c r="D55" s="63">
        <v>107.99553471912</v>
      </c>
      <c r="E55" s="63">
        <v>104.025185558194</v>
      </c>
      <c r="F55" s="63"/>
      <c r="G55" s="66"/>
      <c r="H55" s="4"/>
    </row>
    <row r="56" spans="1:8" ht="12.75">
      <c r="A56" s="63" t="s">
        <v>11</v>
      </c>
      <c r="B56" s="63" t="s">
        <v>54</v>
      </c>
      <c r="C56" s="63">
        <v>70.4957152720917</v>
      </c>
      <c r="D56" s="63">
        <v>56.6790257435614</v>
      </c>
      <c r="E56" s="63">
        <v>55.4759461663365</v>
      </c>
      <c r="F56" s="63"/>
      <c r="G56" s="66"/>
      <c r="H56" s="4"/>
    </row>
    <row r="57" spans="1:8" ht="12.75">
      <c r="A57" s="63" t="s">
        <v>12</v>
      </c>
      <c r="B57" s="63" t="s">
        <v>54</v>
      </c>
      <c r="C57" s="63">
        <v>1.78328923879221</v>
      </c>
      <c r="D57" s="63">
        <v>2.23437324806087</v>
      </c>
      <c r="E57" s="63">
        <v>2.09160803791427</v>
      </c>
      <c r="F57" s="63"/>
      <c r="G57" s="66"/>
      <c r="H57" s="4"/>
    </row>
    <row r="58" spans="1:8" ht="12.75">
      <c r="A58" s="63" t="s">
        <v>13</v>
      </c>
      <c r="B58" s="63" t="s">
        <v>54</v>
      </c>
      <c r="C58" s="63">
        <v>31.0283055585832</v>
      </c>
      <c r="D58" s="63">
        <v>45.3501712755069</v>
      </c>
      <c r="E58" s="63">
        <v>45.6934690105584</v>
      </c>
      <c r="F58" s="63"/>
      <c r="G58" s="66"/>
      <c r="H58" s="4"/>
    </row>
    <row r="59" spans="1:8" ht="12.75">
      <c r="A59" s="63" t="s">
        <v>14</v>
      </c>
      <c r="B59" s="63" t="s">
        <v>54</v>
      </c>
      <c r="C59" s="63">
        <v>418.576506711791</v>
      </c>
      <c r="D59" s="63">
        <v>459.055939031914</v>
      </c>
      <c r="E59" s="63">
        <v>452.907350915347</v>
      </c>
      <c r="F59" s="63"/>
      <c r="G59" s="66"/>
      <c r="H59" s="4"/>
    </row>
    <row r="60" spans="1:8" ht="12.75">
      <c r="A60" s="63" t="s">
        <v>15</v>
      </c>
      <c r="B60" s="63" t="s">
        <v>54</v>
      </c>
      <c r="C60" s="63">
        <v>19.344854900282</v>
      </c>
      <c r="D60" s="63">
        <v>8.92436778328424</v>
      </c>
      <c r="E60" s="63">
        <v>8.50563253743725</v>
      </c>
      <c r="F60" s="63"/>
      <c r="G60" s="66"/>
      <c r="H60" s="4"/>
    </row>
    <row r="61" spans="1:8" ht="12.75">
      <c r="A61" s="63" t="s">
        <v>16</v>
      </c>
      <c r="B61" s="63" t="s">
        <v>54</v>
      </c>
      <c r="C61" s="63">
        <v>0.203478413284434</v>
      </c>
      <c r="D61" s="63">
        <v>0.213021188156587</v>
      </c>
      <c r="E61" s="63">
        <v>0.23212119356826</v>
      </c>
      <c r="F61" s="63"/>
      <c r="G61" s="66"/>
      <c r="H61" s="4"/>
    </row>
    <row r="62" spans="1:8" ht="12.75">
      <c r="A62" s="63" t="s">
        <v>17</v>
      </c>
      <c r="B62" s="63" t="s">
        <v>54</v>
      </c>
      <c r="C62" s="63">
        <v>33.5993330286706</v>
      </c>
      <c r="D62" s="63">
        <v>13.4409053543904</v>
      </c>
      <c r="E62" s="63">
        <v>13.2111994916985</v>
      </c>
      <c r="F62" s="63"/>
      <c r="G62" s="66"/>
      <c r="H62" s="4"/>
    </row>
    <row r="63" spans="1:8" ht="12.75">
      <c r="A63" s="63" t="s">
        <v>18</v>
      </c>
      <c r="B63" s="63" t="s">
        <v>54</v>
      </c>
      <c r="C63" s="63">
        <v>10.6337098080654</v>
      </c>
      <c r="D63" s="63">
        <v>11.2538443997635</v>
      </c>
      <c r="E63" s="63">
        <v>11.0042694304754</v>
      </c>
      <c r="F63" s="63"/>
      <c r="G63" s="66"/>
      <c r="H63" s="4"/>
    </row>
    <row r="64" spans="1:8" ht="12.75">
      <c r="A64" s="63" t="s">
        <v>19</v>
      </c>
      <c r="B64" s="63" t="s">
        <v>54</v>
      </c>
      <c r="C64" s="63">
        <v>1.85459567582019</v>
      </c>
      <c r="D64" s="63">
        <v>2.70334642812321</v>
      </c>
      <c r="E64" s="63">
        <v>2.65944014827815</v>
      </c>
      <c r="F64" s="63"/>
      <c r="G64" s="66"/>
      <c r="H64" s="4"/>
    </row>
    <row r="65" spans="1:8" ht="12.75">
      <c r="A65" s="63" t="s">
        <v>20</v>
      </c>
      <c r="B65" s="63" t="s">
        <v>54</v>
      </c>
      <c r="C65" s="63">
        <v>154.029431216257</v>
      </c>
      <c r="D65" s="63">
        <v>167.777931193606</v>
      </c>
      <c r="E65" s="63">
        <v>172.055963688728</v>
      </c>
      <c r="F65" s="63"/>
      <c r="G65" s="66"/>
      <c r="H65" s="4"/>
    </row>
    <row r="66" spans="1:8" ht="12.75">
      <c r="A66" s="63" t="s">
        <v>21</v>
      </c>
      <c r="B66" s="63" t="s">
        <v>54</v>
      </c>
      <c r="C66" s="63">
        <v>29.5623097329909</v>
      </c>
      <c r="D66" s="63">
        <v>40.2438565443806</v>
      </c>
      <c r="E66" s="63">
        <v>39.0287887666317</v>
      </c>
      <c r="F66" s="63"/>
      <c r="G66" s="66"/>
      <c r="H66" s="4"/>
    </row>
    <row r="67" spans="1:8" ht="12.75">
      <c r="A67" s="63" t="s">
        <v>22</v>
      </c>
      <c r="B67" s="63" t="s">
        <v>54</v>
      </c>
      <c r="C67" s="63">
        <v>368.742985661296</v>
      </c>
      <c r="D67" s="63">
        <v>319.796498222583</v>
      </c>
      <c r="E67" s="63">
        <v>315.469678729512</v>
      </c>
      <c r="F67" s="63"/>
      <c r="G67" s="66"/>
      <c r="H67" s="4"/>
    </row>
    <row r="68" spans="1:8" ht="12.75">
      <c r="A68" s="63" t="s">
        <v>23</v>
      </c>
      <c r="B68" s="63" t="s">
        <v>54</v>
      </c>
      <c r="C68" s="63">
        <v>40.3826397936936</v>
      </c>
      <c r="D68" s="63">
        <v>56.9812632407328</v>
      </c>
      <c r="E68" s="63">
        <v>55.4758267566491</v>
      </c>
      <c r="F68" s="63"/>
      <c r="G68" s="66"/>
      <c r="H68" s="4"/>
    </row>
    <row r="69" spans="1:8" ht="12.75">
      <c r="A69" s="63" t="s">
        <v>24</v>
      </c>
      <c r="B69" s="63" t="s">
        <v>54</v>
      </c>
      <c r="C69" s="63">
        <v>172.271529277958</v>
      </c>
      <c r="D69" s="63">
        <v>104.017358794602</v>
      </c>
      <c r="E69" s="63">
        <v>100.14382912717</v>
      </c>
      <c r="F69" s="63"/>
      <c r="G69" s="66"/>
      <c r="H69" s="4"/>
    </row>
    <row r="70" spans="1:8" ht="12.75">
      <c r="A70" s="63" t="s">
        <v>25</v>
      </c>
      <c r="B70" s="63" t="s">
        <v>54</v>
      </c>
      <c r="C70" s="63">
        <v>55.305289202379</v>
      </c>
      <c r="D70" s="63">
        <v>30.6174444038615</v>
      </c>
      <c r="E70" s="63">
        <v>32.1324640070825</v>
      </c>
      <c r="F70" s="63"/>
      <c r="G70" s="66"/>
      <c r="H70" s="4"/>
    </row>
    <row r="71" spans="1:8" ht="12.75">
      <c r="A71" s="63" t="s">
        <v>26</v>
      </c>
      <c r="B71" s="63" t="s">
        <v>54</v>
      </c>
      <c r="C71" s="63">
        <v>14.4002033060615</v>
      </c>
      <c r="D71" s="63">
        <v>16.4325385140359</v>
      </c>
      <c r="E71" s="63">
        <v>17.4731953403714</v>
      </c>
      <c r="F71" s="63"/>
      <c r="G71" s="66"/>
      <c r="H71" s="4"/>
    </row>
    <row r="72" spans="1:8" ht="12.75">
      <c r="A72" s="63" t="s">
        <v>27</v>
      </c>
      <c r="B72" s="63" t="s">
        <v>54</v>
      </c>
      <c r="C72" s="63">
        <v>212.225925029201</v>
      </c>
      <c r="D72" s="63">
        <v>345.409827823367</v>
      </c>
      <c r="E72" s="63">
        <v>318.349985581281</v>
      </c>
      <c r="F72" s="63"/>
      <c r="G72" s="66"/>
      <c r="H72" s="4"/>
    </row>
    <row r="73" spans="1:8" ht="12.75">
      <c r="A73" s="63" t="s">
        <v>28</v>
      </c>
      <c r="B73" s="63" t="s">
        <v>54</v>
      </c>
      <c r="C73" s="63">
        <v>53.2033519333559</v>
      </c>
      <c r="D73" s="63">
        <v>48.5202536415865</v>
      </c>
      <c r="E73" s="63">
        <v>46.6762198880763</v>
      </c>
      <c r="F73" s="63"/>
      <c r="G73" s="66"/>
      <c r="H73" s="4"/>
    </row>
    <row r="74" spans="1:8" ht="12.75">
      <c r="A74" s="63" t="s">
        <v>29</v>
      </c>
      <c r="B74" s="63" t="s">
        <v>54</v>
      </c>
      <c r="C74" s="63">
        <v>42.1123591926498</v>
      </c>
      <c r="D74" s="63">
        <v>41.9184329217148</v>
      </c>
      <c r="E74" s="63">
        <v>43.3562852214281</v>
      </c>
      <c r="F74" s="63"/>
      <c r="G74" s="66"/>
      <c r="H74" s="4"/>
    </row>
    <row r="75" spans="1:8" ht="12.75">
      <c r="A75" s="63" t="s">
        <v>30</v>
      </c>
      <c r="B75" s="63" t="s">
        <v>54</v>
      </c>
      <c r="C75" s="63">
        <v>132.12842562869</v>
      </c>
      <c r="D75" s="63">
        <v>288.691319106071</v>
      </c>
      <c r="E75" s="63">
        <v>277.706971102314</v>
      </c>
      <c r="F75" s="63"/>
      <c r="G75" s="66"/>
      <c r="H75" s="4"/>
    </row>
    <row r="76" spans="1:9" ht="12.75">
      <c r="A76" s="63" t="s">
        <v>31</v>
      </c>
      <c r="B76" s="63" t="s">
        <v>54</v>
      </c>
      <c r="C76" s="63">
        <v>609.619505082084</v>
      </c>
      <c r="D76" s="63">
        <v>543.707628140289</v>
      </c>
      <c r="E76" s="63">
        <v>533.228487358546</v>
      </c>
      <c r="F76" s="63"/>
      <c r="G76" s="66"/>
      <c r="H76" s="4"/>
      <c r="I76" s="4"/>
    </row>
    <row r="77" spans="4:9" ht="12.75">
      <c r="D77" s="4"/>
      <c r="E77" s="4"/>
      <c r="F77" s="4"/>
      <c r="G77" s="4"/>
      <c r="H77" s="4"/>
      <c r="I77" s="4"/>
    </row>
    <row r="78" spans="4:9" ht="12.75">
      <c r="D78" s="4"/>
      <c r="E78" s="4"/>
      <c r="F78" s="4"/>
      <c r="G78" s="4"/>
      <c r="H78" s="4"/>
      <c r="I78" s="4"/>
    </row>
    <row r="79" spans="1:9" ht="12.75">
      <c r="A79" s="63"/>
      <c r="B79" s="63"/>
      <c r="C79" s="63" t="s">
        <v>51</v>
      </c>
      <c r="D79" s="63" t="s">
        <v>52</v>
      </c>
      <c r="E79" s="63" t="s">
        <v>53</v>
      </c>
      <c r="F79" s="4"/>
      <c r="G79" s="4"/>
      <c r="H79" s="4"/>
      <c r="I79" s="4"/>
    </row>
    <row r="80" spans="1:9" ht="12.75">
      <c r="A80" s="63" t="s">
        <v>33</v>
      </c>
      <c r="B80" s="64" t="s">
        <v>56</v>
      </c>
      <c r="C80" s="63">
        <v>5567.02592228402</v>
      </c>
      <c r="D80" s="63">
        <v>5038.77488792047</v>
      </c>
      <c r="E80" s="63">
        <v>4939.73805949666</v>
      </c>
      <c r="F80" s="63"/>
      <c r="G80" s="66"/>
      <c r="H80" s="8"/>
      <c r="I80" s="4"/>
    </row>
    <row r="81" spans="1:9" ht="12.75">
      <c r="A81" s="63" t="s">
        <v>32</v>
      </c>
      <c r="B81" s="63" t="s">
        <v>56</v>
      </c>
      <c r="C81" s="63">
        <v>5860.40091540677</v>
      </c>
      <c r="D81" s="63">
        <v>5530.26619742982</v>
      </c>
      <c r="E81" s="63">
        <v>5418.31334792759</v>
      </c>
      <c r="F81" s="63"/>
      <c r="G81" s="66"/>
      <c r="H81" s="8"/>
      <c r="I81" s="4"/>
    </row>
    <row r="82" spans="1:9" ht="12.75">
      <c r="A82" s="63" t="s">
        <v>0</v>
      </c>
      <c r="B82" s="63" t="s">
        <v>56</v>
      </c>
      <c r="C82" s="63">
        <v>78.1709152305349</v>
      </c>
      <c r="D82" s="63">
        <v>86.9573525502818</v>
      </c>
      <c r="E82" s="63">
        <v>86.6412086914934</v>
      </c>
      <c r="F82" s="63"/>
      <c r="G82" s="66"/>
      <c r="H82" s="8"/>
      <c r="I82" s="4"/>
    </row>
    <row r="83" spans="1:9" ht="12.75">
      <c r="A83" s="63" t="s">
        <v>1</v>
      </c>
      <c r="B83" s="63" t="s">
        <v>56</v>
      </c>
      <c r="C83" s="63">
        <v>143.394399241645</v>
      </c>
      <c r="D83" s="63">
        <v>130.209652864255</v>
      </c>
      <c r="E83" s="63">
        <v>133.252917115295</v>
      </c>
      <c r="F83" s="63"/>
      <c r="G83" s="66"/>
      <c r="H83" s="8"/>
      <c r="I83" s="4"/>
    </row>
    <row r="84" spans="1:9" ht="12.75">
      <c r="A84" s="63" t="s">
        <v>2</v>
      </c>
      <c r="B84" s="63" t="s">
        <v>56</v>
      </c>
      <c r="C84" s="63">
        <v>117.363125112548</v>
      </c>
      <c r="D84" s="63">
        <v>75.9109197326124</v>
      </c>
      <c r="E84" s="63">
        <v>73.4676901257152</v>
      </c>
      <c r="F84" s="63"/>
      <c r="G84" s="66"/>
      <c r="H84" s="8"/>
      <c r="I84" s="4"/>
    </row>
    <row r="85" spans="1:9" ht="12.75">
      <c r="A85" s="63" t="s">
        <v>55</v>
      </c>
      <c r="B85" s="63" t="s">
        <v>56</v>
      </c>
      <c r="C85" s="63">
        <v>31.4159219939243</v>
      </c>
      <c r="D85" s="63">
        <v>32.2812562527009</v>
      </c>
      <c r="E85" s="63">
        <v>31.1316448497722</v>
      </c>
      <c r="F85" s="63"/>
      <c r="G85" s="66"/>
      <c r="H85" s="8"/>
      <c r="I85" s="4"/>
    </row>
    <row r="86" spans="1:9" ht="12.75">
      <c r="A86" s="63" t="s">
        <v>3</v>
      </c>
      <c r="B86" s="63" t="s">
        <v>56</v>
      </c>
      <c r="C86" s="63">
        <v>5.27126760040109</v>
      </c>
      <c r="D86" s="63">
        <v>9.85511633687415</v>
      </c>
      <c r="E86" s="63">
        <v>10.2196296596675</v>
      </c>
      <c r="F86" s="63"/>
      <c r="G86" s="66"/>
      <c r="H86" s="8"/>
      <c r="I86" s="4"/>
    </row>
    <row r="87" spans="1:9" ht="12.75">
      <c r="A87" s="63" t="s">
        <v>4</v>
      </c>
      <c r="B87" s="63" t="s">
        <v>56</v>
      </c>
      <c r="C87" s="63">
        <v>195.184226197856</v>
      </c>
      <c r="D87" s="63">
        <v>147.462664376794</v>
      </c>
      <c r="E87" s="63">
        <v>141.41189218027</v>
      </c>
      <c r="F87" s="63"/>
      <c r="G87" s="66"/>
      <c r="H87" s="8"/>
      <c r="I87" s="4"/>
    </row>
    <row r="88" spans="1:9" ht="12.75">
      <c r="A88" s="63" t="s">
        <v>5</v>
      </c>
      <c r="B88" s="63" t="s">
        <v>56</v>
      </c>
      <c r="C88" s="63">
        <v>68.9229423628311</v>
      </c>
      <c r="D88" s="63">
        <v>66.8431615461387</v>
      </c>
      <c r="E88" s="63">
        <v>63.8450298021319</v>
      </c>
      <c r="F88" s="63"/>
      <c r="G88" s="66"/>
      <c r="H88" s="8"/>
      <c r="I88" s="4"/>
    </row>
    <row r="89" spans="1:9" ht="12.75">
      <c r="A89" s="63" t="s">
        <v>6</v>
      </c>
      <c r="B89" s="63" t="s">
        <v>56</v>
      </c>
      <c r="C89" s="63">
        <v>40.8434416842038</v>
      </c>
      <c r="D89" s="63">
        <v>22.0548964370417</v>
      </c>
      <c r="E89" s="63">
        <v>20.2535845778162</v>
      </c>
      <c r="F89" s="63"/>
      <c r="G89" s="66"/>
      <c r="H89" s="8"/>
      <c r="I89" s="4"/>
    </row>
    <row r="90" spans="1:9" ht="12.75">
      <c r="A90" s="63" t="s">
        <v>7</v>
      </c>
      <c r="B90" s="63" t="s">
        <v>56</v>
      </c>
      <c r="C90" s="63">
        <v>70.356741350585</v>
      </c>
      <c r="D90" s="63">
        <v>78.0695017411005</v>
      </c>
      <c r="E90" s="63">
        <v>70.1387161209614</v>
      </c>
      <c r="F90" s="63"/>
      <c r="G90" s="66"/>
      <c r="H90" s="8"/>
      <c r="I90" s="4"/>
    </row>
    <row r="91" spans="1:9" ht="12.75">
      <c r="A91" s="63" t="s">
        <v>8</v>
      </c>
      <c r="B91" s="63" t="s">
        <v>56</v>
      </c>
      <c r="C91" s="63">
        <v>563.240278522828</v>
      </c>
      <c r="D91" s="63">
        <v>530.187151625237</v>
      </c>
      <c r="E91" s="63">
        <v>527.02639390628</v>
      </c>
      <c r="F91" s="63"/>
      <c r="G91" s="66"/>
      <c r="H91" s="8"/>
      <c r="I91" s="4"/>
    </row>
    <row r="92" spans="1:9" ht="12.75">
      <c r="A92" s="63" t="s">
        <v>9</v>
      </c>
      <c r="B92" s="63" t="s">
        <v>56</v>
      </c>
      <c r="C92" s="63">
        <v>1231.75296670397</v>
      </c>
      <c r="D92" s="63">
        <v>957.33519405721</v>
      </c>
      <c r="E92" s="63">
        <v>958.060729106766</v>
      </c>
      <c r="F92" s="63"/>
      <c r="G92" s="66"/>
      <c r="H92" s="8"/>
      <c r="I92" s="4"/>
    </row>
    <row r="93" spans="1:9" ht="12.75">
      <c r="A93" s="63" t="s">
        <v>10</v>
      </c>
      <c r="B93" s="63" t="s">
        <v>56</v>
      </c>
      <c r="C93" s="63">
        <v>103.287231853764</v>
      </c>
      <c r="D93" s="63">
        <v>131.876073454927</v>
      </c>
      <c r="E93" s="63">
        <v>126.887502427621</v>
      </c>
      <c r="F93" s="63"/>
      <c r="G93" s="66"/>
      <c r="H93" s="8"/>
      <c r="I93" s="4"/>
    </row>
    <row r="94" spans="1:9" ht="12.75">
      <c r="A94" s="63" t="s">
        <v>11</v>
      </c>
      <c r="B94" s="63" t="s">
        <v>56</v>
      </c>
      <c r="C94" s="63">
        <v>97.3649478237196</v>
      </c>
      <c r="D94" s="63">
        <v>75.7141175571824</v>
      </c>
      <c r="E94" s="63">
        <v>73.1386529401376</v>
      </c>
      <c r="F94" s="63"/>
      <c r="G94" s="66"/>
      <c r="H94" s="8"/>
      <c r="I94" s="4"/>
    </row>
    <row r="95" spans="1:9" ht="12.75">
      <c r="A95" s="63" t="s">
        <v>12</v>
      </c>
      <c r="B95" s="63" t="s">
        <v>56</v>
      </c>
      <c r="C95" s="63">
        <v>3.41494357243405</v>
      </c>
      <c r="D95" s="63">
        <v>4.50788877664789</v>
      </c>
      <c r="E95" s="63">
        <v>4.88009655691523</v>
      </c>
      <c r="F95" s="63"/>
      <c r="G95" s="66"/>
      <c r="H95" s="8"/>
      <c r="I95" s="4"/>
    </row>
    <row r="96" spans="1:9" ht="12.75">
      <c r="A96" s="63" t="s">
        <v>13</v>
      </c>
      <c r="B96" s="63" t="s">
        <v>56</v>
      </c>
      <c r="C96" s="63">
        <v>54.8111885828623</v>
      </c>
      <c r="D96" s="63">
        <v>67.6478206224133</v>
      </c>
      <c r="E96" s="63">
        <v>67.4392766804097</v>
      </c>
      <c r="F96" s="63"/>
      <c r="G96" s="66"/>
      <c r="H96" s="8"/>
      <c r="I96" s="4"/>
    </row>
    <row r="97" spans="1:9" ht="12.75">
      <c r="A97" s="63" t="s">
        <v>14</v>
      </c>
      <c r="B97" s="63" t="s">
        <v>56</v>
      </c>
      <c r="C97" s="63">
        <v>517.049049782772</v>
      </c>
      <c r="D97" s="63">
        <v>552.628688138886</v>
      </c>
      <c r="E97" s="63">
        <v>541.485364339971</v>
      </c>
      <c r="F97" s="63"/>
      <c r="G97" s="66"/>
      <c r="H97" s="8"/>
      <c r="I97" s="4"/>
    </row>
    <row r="98" spans="1:9" ht="12.75">
      <c r="A98" s="63" t="s">
        <v>15</v>
      </c>
      <c r="B98" s="63" t="s">
        <v>56</v>
      </c>
      <c r="C98" s="63">
        <v>26.7932086870968</v>
      </c>
      <c r="D98" s="63">
        <v>12.2845557337609</v>
      </c>
      <c r="E98" s="63">
        <v>11.9045621834611</v>
      </c>
      <c r="F98" s="63"/>
      <c r="G98" s="66"/>
      <c r="H98" s="8"/>
      <c r="I98" s="4"/>
    </row>
    <row r="99" spans="1:9" ht="12.75">
      <c r="A99" s="63" t="s">
        <v>16</v>
      </c>
      <c r="B99" s="63" t="s">
        <v>56</v>
      </c>
      <c r="C99" s="63">
        <v>0.229554097272906</v>
      </c>
      <c r="D99" s="63">
        <v>0.243430798197266</v>
      </c>
      <c r="E99" s="63">
        <v>0.263382845592864</v>
      </c>
      <c r="F99" s="63"/>
      <c r="G99" s="66"/>
      <c r="H99" s="8"/>
      <c r="I99" s="4"/>
    </row>
    <row r="100" spans="1:9" ht="12.75">
      <c r="A100" s="63" t="s">
        <v>17</v>
      </c>
      <c r="B100" s="63" t="s">
        <v>56</v>
      </c>
      <c r="C100" s="63">
        <v>49.7233255595798</v>
      </c>
      <c r="D100" s="63">
        <v>25.4626872328788</v>
      </c>
      <c r="E100" s="63">
        <v>24.3269973062201</v>
      </c>
      <c r="F100" s="63"/>
      <c r="G100" s="66"/>
      <c r="H100" s="8"/>
      <c r="I100" s="4"/>
    </row>
    <row r="101" spans="1:9" ht="12.75">
      <c r="A101" s="63" t="s">
        <v>18</v>
      </c>
      <c r="B101" s="63" t="s">
        <v>56</v>
      </c>
      <c r="C101" s="63">
        <v>13.1184126819355</v>
      </c>
      <c r="D101" s="63">
        <v>12.7904837726579</v>
      </c>
      <c r="E101" s="63">
        <v>12.4939379988785</v>
      </c>
      <c r="F101" s="63"/>
      <c r="G101" s="66"/>
      <c r="H101" s="8"/>
      <c r="I101" s="4"/>
    </row>
    <row r="102" spans="1:9" ht="12.75">
      <c r="A102" s="63" t="s">
        <v>19</v>
      </c>
      <c r="B102" s="63" t="s">
        <v>56</v>
      </c>
      <c r="C102" s="63">
        <v>2.04693768987193</v>
      </c>
      <c r="D102" s="63">
        <v>3.00647378153138</v>
      </c>
      <c r="E102" s="63">
        <v>2.95208424152782</v>
      </c>
      <c r="F102" s="63"/>
      <c r="G102" s="66"/>
      <c r="H102" s="8"/>
      <c r="I102" s="4"/>
    </row>
    <row r="103" spans="1:9" ht="12.75">
      <c r="A103" s="63" t="s">
        <v>20</v>
      </c>
      <c r="B103" s="63" t="s">
        <v>56</v>
      </c>
      <c r="C103" s="63">
        <v>212.002823759085</v>
      </c>
      <c r="D103" s="63">
        <v>206.912788944895</v>
      </c>
      <c r="E103" s="63">
        <v>206.9108152608</v>
      </c>
      <c r="F103" s="63"/>
      <c r="G103" s="66"/>
      <c r="H103" s="8"/>
      <c r="I103" s="4"/>
    </row>
    <row r="104" spans="1:9" ht="12.75">
      <c r="A104" s="63" t="s">
        <v>21</v>
      </c>
      <c r="B104" s="63" t="s">
        <v>56</v>
      </c>
      <c r="C104" s="63">
        <v>49.7472139876028</v>
      </c>
      <c r="D104" s="63">
        <v>55.1446073378619</v>
      </c>
      <c r="E104" s="63">
        <v>53.7057820907893</v>
      </c>
      <c r="F104" s="63"/>
      <c r="G104" s="66"/>
      <c r="H104" s="8"/>
      <c r="I104" s="4"/>
    </row>
    <row r="105" spans="1:9" ht="12.75">
      <c r="A105" s="63" t="s">
        <v>22</v>
      </c>
      <c r="B105" s="63" t="s">
        <v>56</v>
      </c>
      <c r="C105" s="63">
        <v>453.313421488924</v>
      </c>
      <c r="D105" s="63">
        <v>399.877337916146</v>
      </c>
      <c r="E105" s="63">
        <v>395.558460162464</v>
      </c>
      <c r="F105" s="63"/>
      <c r="G105" s="66"/>
      <c r="H105" s="8"/>
      <c r="I105" s="4"/>
    </row>
    <row r="106" spans="1:9" ht="12.75">
      <c r="A106" s="63" t="s">
        <v>23</v>
      </c>
      <c r="B106" s="63" t="s">
        <v>56</v>
      </c>
      <c r="C106" s="63">
        <v>59.2915706769315</v>
      </c>
      <c r="D106" s="63">
        <v>79.8715673993972</v>
      </c>
      <c r="E106" s="63">
        <v>78.3810737347393</v>
      </c>
      <c r="F106" s="63"/>
      <c r="G106" s="66"/>
      <c r="H106" s="8"/>
      <c r="I106" s="4"/>
    </row>
    <row r="107" spans="1:9" ht="12.75">
      <c r="A107" s="63" t="s">
        <v>24</v>
      </c>
      <c r="B107" s="63" t="s">
        <v>56</v>
      </c>
      <c r="C107" s="63">
        <v>242.096968950611</v>
      </c>
      <c r="D107" s="63">
        <v>152.644284123417</v>
      </c>
      <c r="E107" s="63">
        <v>145.915868809602</v>
      </c>
      <c r="F107" s="63"/>
      <c r="G107" s="66"/>
      <c r="H107" s="8"/>
      <c r="I107" s="4"/>
    </row>
    <row r="108" spans="1:9" ht="12.75">
      <c r="A108" s="63" t="s">
        <v>25</v>
      </c>
      <c r="B108" s="63" t="s">
        <v>56</v>
      </c>
      <c r="C108" s="63">
        <v>73.8955126570107</v>
      </c>
      <c r="D108" s="63">
        <v>47.7422597310113</v>
      </c>
      <c r="E108" s="63">
        <v>48.8311070875093</v>
      </c>
      <c r="F108" s="63"/>
      <c r="G108" s="66"/>
      <c r="H108" s="8"/>
      <c r="I108" s="4"/>
    </row>
    <row r="109" spans="1:9" ht="12.75">
      <c r="A109" s="63" t="s">
        <v>26</v>
      </c>
      <c r="B109" s="63" t="s">
        <v>56</v>
      </c>
      <c r="C109" s="63">
        <v>18.4783651320974</v>
      </c>
      <c r="D109" s="63">
        <v>20.5706251053085</v>
      </c>
      <c r="E109" s="63">
        <v>21.28483073947</v>
      </c>
      <c r="F109" s="63"/>
      <c r="G109" s="66"/>
      <c r="H109" s="8"/>
      <c r="I109" s="4"/>
    </row>
    <row r="110" spans="1:9" ht="12.75">
      <c r="A110" s="63" t="s">
        <v>27</v>
      </c>
      <c r="B110" s="63" t="s">
        <v>56</v>
      </c>
      <c r="C110" s="63">
        <v>285.123287680215</v>
      </c>
      <c r="D110" s="63">
        <v>438.676782198983</v>
      </c>
      <c r="E110" s="63">
        <v>405.740285468106</v>
      </c>
      <c r="F110" s="63"/>
      <c r="G110" s="66"/>
      <c r="H110" s="8"/>
      <c r="I110" s="4"/>
    </row>
    <row r="111" spans="1:9" ht="12.75">
      <c r="A111" s="63" t="s">
        <v>28</v>
      </c>
      <c r="B111" s="63" t="s">
        <v>56</v>
      </c>
      <c r="C111" s="63">
        <v>72.4379533491579</v>
      </c>
      <c r="D111" s="63">
        <v>66.1630157477606</v>
      </c>
      <c r="E111" s="63">
        <v>63.9630951717197</v>
      </c>
      <c r="F111" s="63"/>
      <c r="G111" s="66"/>
      <c r="H111" s="8"/>
      <c r="I111" s="4"/>
    </row>
    <row r="112" spans="1:9" ht="12.75">
      <c r="A112" s="63" t="s">
        <v>29</v>
      </c>
      <c r="B112" s="63" t="s">
        <v>56</v>
      </c>
      <c r="C112" s="63">
        <v>52.9540177452641</v>
      </c>
      <c r="D112" s="63">
        <v>51.619774198477</v>
      </c>
      <c r="E112" s="63">
        <v>53.2238735515379</v>
      </c>
      <c r="F112" s="63"/>
      <c r="G112" s="66"/>
      <c r="H112" s="8"/>
      <c r="I112" s="4"/>
    </row>
    <row r="113" spans="1:9" ht="12.75">
      <c r="A113" s="63" t="s">
        <v>30</v>
      </c>
      <c r="B113" s="63" t="s">
        <v>56</v>
      </c>
      <c r="C113" s="63">
        <v>187.029263720182</v>
      </c>
      <c r="D113" s="63">
        <v>379.975608398163</v>
      </c>
      <c r="E113" s="63">
        <v>366.502153386096</v>
      </c>
      <c r="F113" s="63"/>
      <c r="G113" s="66"/>
      <c r="H113" s="8"/>
      <c r="I113" s="4"/>
    </row>
    <row r="114" spans="1:9" ht="12.75">
      <c r="A114" s="63" t="s">
        <v>31</v>
      </c>
      <c r="B114" s="63" t="s">
        <v>56</v>
      </c>
      <c r="C114" s="63">
        <v>771.691411920982</v>
      </c>
      <c r="D114" s="63">
        <v>640.019715191773</v>
      </c>
      <c r="E114" s="63">
        <v>628.206353657626</v>
      </c>
      <c r="F114" s="63"/>
      <c r="G114" s="66"/>
      <c r="H114" s="8"/>
      <c r="I114" s="4"/>
    </row>
    <row r="115" spans="4:9" ht="12.75">
      <c r="D115" s="4"/>
      <c r="E115" s="4"/>
      <c r="F115" s="4"/>
      <c r="G115" s="4"/>
      <c r="H115" s="4"/>
      <c r="I115" s="4"/>
    </row>
    <row r="116" spans="4:9" ht="12.75">
      <c r="D116" s="4"/>
      <c r="E116" s="4"/>
      <c r="F116" s="4"/>
      <c r="G116" s="4"/>
      <c r="H116" s="4"/>
      <c r="I116" s="4"/>
    </row>
    <row r="117" spans="1:9" ht="12.75">
      <c r="A117" s="63" t="s">
        <v>60</v>
      </c>
      <c r="D117" s="4"/>
      <c r="E117" s="4"/>
      <c r="F117" s="4"/>
      <c r="G117" s="4"/>
      <c r="H117" s="4"/>
      <c r="I117" s="4"/>
    </row>
    <row r="118" spans="2:9" ht="12.75">
      <c r="B118" s="63">
        <v>2008</v>
      </c>
      <c r="D118" s="4"/>
      <c r="E118" s="4"/>
      <c r="F118" s="4"/>
      <c r="G118" s="4"/>
      <c r="H118" s="4"/>
      <c r="I118" s="4"/>
    </row>
    <row r="119" spans="2:9" ht="12.75">
      <c r="B119" s="63" t="s">
        <v>61</v>
      </c>
      <c r="D119" s="4"/>
      <c r="E119" s="4"/>
      <c r="F119" s="4"/>
      <c r="G119" s="4"/>
      <c r="H119" s="4"/>
      <c r="I119" s="4"/>
    </row>
    <row r="120" spans="2:9" ht="12.75">
      <c r="B120" s="63" t="s">
        <v>33</v>
      </c>
      <c r="D120" s="4"/>
      <c r="E120" s="4"/>
      <c r="F120" s="4"/>
      <c r="G120" s="4"/>
      <c r="H120" s="4"/>
      <c r="I120" s="4"/>
    </row>
    <row r="121" spans="1:9" ht="12.75">
      <c r="A121" s="63" t="s">
        <v>75</v>
      </c>
      <c r="B121" s="67">
        <v>0.269</v>
      </c>
      <c r="D121" s="4"/>
      <c r="E121" s="4"/>
      <c r="F121" s="4"/>
      <c r="G121" s="4"/>
      <c r="H121" s="4"/>
      <c r="I121" s="4"/>
    </row>
    <row r="122" spans="1:9" ht="12.75">
      <c r="A122" s="63" t="s">
        <v>67</v>
      </c>
      <c r="B122" s="67">
        <v>0.027</v>
      </c>
      <c r="D122" s="4"/>
      <c r="E122" s="4"/>
      <c r="F122" s="4"/>
      <c r="G122" s="4"/>
      <c r="H122" s="4"/>
      <c r="I122" s="4"/>
    </row>
    <row r="123" spans="1:9" ht="12.75">
      <c r="A123" s="63" t="s">
        <v>64</v>
      </c>
      <c r="B123" s="67">
        <v>0.013</v>
      </c>
      <c r="D123" s="4"/>
      <c r="E123" s="4"/>
      <c r="F123" s="4"/>
      <c r="G123" s="4"/>
      <c r="H123" s="4"/>
      <c r="I123" s="4"/>
    </row>
    <row r="124" spans="1:9" ht="12.75">
      <c r="A124" s="63" t="s">
        <v>73</v>
      </c>
      <c r="B124" s="67">
        <v>0.123</v>
      </c>
      <c r="D124" s="4"/>
      <c r="E124" s="4"/>
      <c r="F124" s="4"/>
      <c r="G124" s="4"/>
      <c r="H124" s="4"/>
      <c r="I124" s="4"/>
    </row>
    <row r="125" spans="1:9" ht="12.75">
      <c r="A125" s="63" t="s">
        <v>74</v>
      </c>
      <c r="B125" s="67">
        <v>0.195</v>
      </c>
      <c r="D125" s="4"/>
      <c r="E125" s="4"/>
      <c r="F125" s="4"/>
      <c r="G125" s="4"/>
      <c r="H125" s="4"/>
      <c r="I125" s="4"/>
    </row>
    <row r="126" spans="1:9" ht="12.75">
      <c r="A126" s="63" t="s">
        <v>69</v>
      </c>
      <c r="B126" s="67">
        <v>0.036</v>
      </c>
      <c r="D126" s="4"/>
      <c r="E126" s="4"/>
      <c r="F126" s="4"/>
      <c r="G126" s="4"/>
      <c r="H126" s="4"/>
      <c r="I126" s="4"/>
    </row>
    <row r="127" spans="1:9" ht="12.75">
      <c r="A127" s="63" t="s">
        <v>71</v>
      </c>
      <c r="B127" s="67">
        <v>0.093</v>
      </c>
      <c r="D127" s="4"/>
      <c r="E127" s="4"/>
      <c r="F127" s="4"/>
      <c r="G127" s="4"/>
      <c r="H127" s="4"/>
      <c r="I127" s="4"/>
    </row>
    <row r="128" spans="1:9" ht="12.75">
      <c r="A128" s="63" t="s">
        <v>65</v>
      </c>
      <c r="B128" s="67">
        <v>0.016</v>
      </c>
      <c r="D128" s="4"/>
      <c r="E128" s="4"/>
      <c r="F128" s="4"/>
      <c r="G128" s="4"/>
      <c r="H128" s="4"/>
      <c r="I128" s="4"/>
    </row>
    <row r="129" spans="1:9" ht="12.75">
      <c r="A129" s="63" t="s">
        <v>62</v>
      </c>
      <c r="B129" s="67">
        <v>0.002</v>
      </c>
      <c r="D129" s="4"/>
      <c r="E129" s="4"/>
      <c r="F129" s="4"/>
      <c r="G129" s="4"/>
      <c r="H129" s="4"/>
      <c r="I129" s="4"/>
    </row>
    <row r="130" spans="1:9" ht="12.75">
      <c r="A130" s="63" t="s">
        <v>66</v>
      </c>
      <c r="B130" s="67">
        <v>0.017</v>
      </c>
      <c r="D130" s="4"/>
      <c r="E130" s="4"/>
      <c r="F130" s="4"/>
      <c r="G130" s="4"/>
      <c r="H130" s="4"/>
      <c r="I130" s="4"/>
    </row>
    <row r="131" spans="1:9" ht="12.75">
      <c r="A131" s="63" t="s">
        <v>70</v>
      </c>
      <c r="B131" s="67">
        <v>0.083</v>
      </c>
      <c r="D131" s="4"/>
      <c r="E131" s="4"/>
      <c r="F131" s="4"/>
      <c r="G131" s="4"/>
      <c r="H131" s="4"/>
      <c r="I131" s="4"/>
    </row>
    <row r="132" spans="1:9" ht="12.75">
      <c r="A132" s="63" t="s">
        <v>63</v>
      </c>
      <c r="B132" s="67">
        <v>0.002</v>
      </c>
      <c r="D132" s="4"/>
      <c r="E132" s="4"/>
      <c r="F132" s="4"/>
      <c r="G132" s="4"/>
      <c r="H132" s="4"/>
      <c r="I132" s="4"/>
    </row>
    <row r="133" spans="1:9" ht="12.75">
      <c r="A133" s="63" t="s">
        <v>72</v>
      </c>
      <c r="B133" s="67">
        <v>0.096</v>
      </c>
      <c r="D133" s="4"/>
      <c r="E133" s="4"/>
      <c r="F133" s="4"/>
      <c r="G133" s="4"/>
      <c r="H133" s="4"/>
      <c r="I133" s="4"/>
    </row>
    <row r="134" spans="1:9" ht="12.75">
      <c r="A134" s="63" t="s">
        <v>68</v>
      </c>
      <c r="B134" s="67">
        <v>0.028</v>
      </c>
      <c r="D134" s="4"/>
      <c r="E134" s="4"/>
      <c r="F134" s="4"/>
      <c r="G134" s="4"/>
      <c r="H134" s="4"/>
      <c r="I134" s="4"/>
    </row>
    <row r="135" spans="4:9" ht="12.75">
      <c r="D135" s="4"/>
      <c r="E135" s="4"/>
      <c r="F135" s="4"/>
      <c r="G135" s="4"/>
      <c r="H135" s="4"/>
      <c r="I135" s="4"/>
    </row>
    <row r="136" spans="4:9" ht="12.75">
      <c r="D136" s="4"/>
      <c r="E136" s="4"/>
      <c r="F136" s="4"/>
      <c r="G136" s="4"/>
      <c r="H136" s="4"/>
      <c r="I136" s="4"/>
    </row>
    <row r="137" spans="4:9" ht="12.75">
      <c r="D137" s="4"/>
      <c r="E137" s="4"/>
      <c r="F137" s="4"/>
      <c r="G137" s="4"/>
      <c r="H137" s="4"/>
      <c r="I137" s="4"/>
    </row>
    <row r="138" spans="4:9" ht="12.75">
      <c r="D138" s="4"/>
      <c r="E138" s="4"/>
      <c r="F138" s="4"/>
      <c r="G138" s="4"/>
      <c r="H138" s="4"/>
      <c r="I138" s="4"/>
    </row>
    <row r="139" spans="4:9" ht="12.75">
      <c r="D139" s="4"/>
      <c r="E139" s="4"/>
      <c r="F139" s="4"/>
      <c r="G139" s="4"/>
      <c r="H139" s="4"/>
      <c r="I139" s="4"/>
    </row>
    <row r="140" spans="4:9" ht="12.75">
      <c r="D140" s="4"/>
      <c r="E140" s="4"/>
      <c r="F140" s="4"/>
      <c r="G140" s="4"/>
      <c r="H140" s="4"/>
      <c r="I140" s="4"/>
    </row>
    <row r="141" spans="4:9" ht="12.75">
      <c r="D141" s="4"/>
      <c r="E141" s="4"/>
      <c r="F141" s="4"/>
      <c r="G141" s="4"/>
      <c r="H141" s="4"/>
      <c r="I141" s="4"/>
    </row>
    <row r="142" spans="4:9" ht="12.75">
      <c r="D142" s="4"/>
      <c r="E142" s="4"/>
      <c r="F142" s="4"/>
      <c r="G142" s="4"/>
      <c r="H142" s="4"/>
      <c r="I142" s="4"/>
    </row>
    <row r="143" spans="4:9" ht="12.75">
      <c r="D143" s="4"/>
      <c r="E143" s="4"/>
      <c r="F143" s="4"/>
      <c r="G143" s="4"/>
      <c r="H143" s="4"/>
      <c r="I143" s="4"/>
    </row>
    <row r="144" spans="4:9" ht="12.75">
      <c r="D144" s="4"/>
      <c r="E144" s="4"/>
      <c r="F144" s="4"/>
      <c r="G144" s="4"/>
      <c r="H144" s="4"/>
      <c r="I144" s="4"/>
    </row>
    <row r="145" spans="4:9" ht="12.75">
      <c r="D145" s="4"/>
      <c r="E145" s="4"/>
      <c r="F145" s="4"/>
      <c r="G145" s="4"/>
      <c r="H145" s="4"/>
      <c r="I145" s="4"/>
    </row>
    <row r="146" spans="4:9" ht="12.75">
      <c r="D146" s="4"/>
      <c r="E146" s="4"/>
      <c r="F146" s="4"/>
      <c r="G146" s="4"/>
      <c r="H146" s="4"/>
      <c r="I146" s="4"/>
    </row>
    <row r="147" spans="4:9" ht="12.75">
      <c r="D147" s="4"/>
      <c r="E147" s="4"/>
      <c r="F147" s="4"/>
      <c r="G147" s="4"/>
      <c r="H147" s="4"/>
      <c r="I147" s="4"/>
    </row>
    <row r="148" spans="4:9" ht="12.75">
      <c r="D148" s="4"/>
      <c r="E148" s="4"/>
      <c r="F148" s="4"/>
      <c r="G148" s="4"/>
      <c r="H148" s="4"/>
      <c r="I148" s="4"/>
    </row>
    <row r="149" spans="4:9" ht="12.75">
      <c r="D149" s="4"/>
      <c r="E149" s="4"/>
      <c r="F149" s="4"/>
      <c r="G149" s="4"/>
      <c r="H149" s="4"/>
      <c r="I149" s="4"/>
    </row>
    <row r="150" spans="4:9" ht="12.75">
      <c r="D150" s="4"/>
      <c r="E150" s="4"/>
      <c r="F150" s="4"/>
      <c r="G150" s="4"/>
      <c r="H150" s="4"/>
      <c r="I150" s="4"/>
    </row>
    <row r="151" spans="4:9" ht="12.75">
      <c r="D151" s="4"/>
      <c r="E151" s="4"/>
      <c r="F151" s="4"/>
      <c r="G151" s="4"/>
      <c r="H151" s="4"/>
      <c r="I151" s="4"/>
    </row>
    <row r="152" spans="4:9" ht="12.75">
      <c r="D152" s="4"/>
      <c r="E152" s="4"/>
      <c r="F152" s="4"/>
      <c r="G152" s="4"/>
      <c r="H152" s="4"/>
      <c r="I152" s="4"/>
    </row>
    <row r="153" spans="4:9" ht="12.75">
      <c r="D153" s="4"/>
      <c r="E153" s="4"/>
      <c r="F153" s="4"/>
      <c r="G153" s="4"/>
      <c r="H153" s="4"/>
      <c r="I153" s="4"/>
    </row>
    <row r="154" spans="4:9" ht="12.75">
      <c r="D154" s="4"/>
      <c r="E154" s="4"/>
      <c r="F154" s="4"/>
      <c r="G154" s="4"/>
      <c r="H154" s="4"/>
      <c r="I154" s="4"/>
    </row>
    <row r="155" spans="4:9" ht="12.75">
      <c r="D155" s="4"/>
      <c r="E155" s="4"/>
      <c r="F155" s="4"/>
      <c r="G155" s="4"/>
      <c r="H155" s="4"/>
      <c r="I155" s="4"/>
    </row>
    <row r="156" spans="4:9" ht="12.75">
      <c r="D156" s="4"/>
      <c r="E156" s="4"/>
      <c r="F156" s="4"/>
      <c r="G156" s="4"/>
      <c r="H156" s="4"/>
      <c r="I156" s="4"/>
    </row>
    <row r="157" spans="4:9" ht="12.75">
      <c r="D157" s="4"/>
      <c r="E157" s="4"/>
      <c r="F157" s="4"/>
      <c r="G157" s="4"/>
      <c r="H157" s="4"/>
      <c r="I157" s="4"/>
    </row>
    <row r="158" spans="4:9" ht="12.75">
      <c r="D158" s="4"/>
      <c r="E158" s="4"/>
      <c r="F158" s="4"/>
      <c r="G158" s="4"/>
      <c r="H158" s="4"/>
      <c r="I158" s="4"/>
    </row>
    <row r="159" spans="4:9" ht="12.75">
      <c r="D159" s="4"/>
      <c r="E159" s="4"/>
      <c r="F159" s="4"/>
      <c r="G159" s="4"/>
      <c r="H159" s="4"/>
      <c r="I159" s="4"/>
    </row>
    <row r="160" spans="4:9" ht="12.75">
      <c r="D160" s="4"/>
      <c r="E160" s="4"/>
      <c r="F160" s="4"/>
      <c r="G160" s="4"/>
      <c r="H160" s="4"/>
      <c r="I160" s="4"/>
    </row>
    <row r="161" spans="4:9" ht="12.75">
      <c r="D161" s="4"/>
      <c r="E161" s="4"/>
      <c r="F161" s="4"/>
      <c r="G161" s="4"/>
      <c r="H161" s="4"/>
      <c r="I161" s="4"/>
    </row>
    <row r="162" spans="4:9" ht="12.75">
      <c r="D162" s="4"/>
      <c r="E162" s="4"/>
      <c r="F162" s="4"/>
      <c r="G162" s="4"/>
      <c r="H162" s="4"/>
      <c r="I162" s="4"/>
    </row>
    <row r="163" spans="4:9" ht="12.75">
      <c r="D163" s="4"/>
      <c r="E163" s="4"/>
      <c r="F163" s="4"/>
      <c r="G163" s="4"/>
      <c r="H163" s="4"/>
      <c r="I163" s="4"/>
    </row>
    <row r="164" spans="4:9" ht="12.75">
      <c r="D164" s="4"/>
      <c r="E164" s="4"/>
      <c r="F164" s="4"/>
      <c r="G164" s="4"/>
      <c r="H164" s="4"/>
      <c r="I164" s="4"/>
    </row>
    <row r="165" spans="4:9" ht="12.75">
      <c r="D165" s="4"/>
      <c r="E165" s="4"/>
      <c r="F165" s="4"/>
      <c r="G165" s="4"/>
      <c r="H165" s="4"/>
      <c r="I165" s="4"/>
    </row>
    <row r="166" spans="4:9" ht="12.75">
      <c r="D166" s="4"/>
      <c r="E166" s="4"/>
      <c r="F166" s="4"/>
      <c r="G166" s="4"/>
      <c r="H166" s="4"/>
      <c r="I166" s="4"/>
    </row>
    <row r="167" spans="4:9" ht="12.75">
      <c r="D167" s="4"/>
      <c r="E167" s="4"/>
      <c r="F167" s="4"/>
      <c r="G167" s="4"/>
      <c r="H167" s="4"/>
      <c r="I167" s="4"/>
    </row>
    <row r="168" spans="4:9" ht="12.75">
      <c r="D168" s="4"/>
      <c r="E168" s="4"/>
      <c r="F168" s="4"/>
      <c r="G168" s="4"/>
      <c r="H168" s="4"/>
      <c r="I168" s="4"/>
    </row>
    <row r="169" spans="4:9" ht="12.75">
      <c r="D169" s="4"/>
      <c r="E169" s="4"/>
      <c r="F169" s="4"/>
      <c r="G169" s="4"/>
      <c r="H169" s="4"/>
      <c r="I169" s="4"/>
    </row>
    <row r="170" spans="4:9" ht="12.75">
      <c r="D170" s="4"/>
      <c r="E170" s="4"/>
      <c r="F170" s="4"/>
      <c r="G170" s="4"/>
      <c r="H170" s="4"/>
      <c r="I170" s="4"/>
    </row>
    <row r="171" spans="4:9" ht="12.75">
      <c r="D171" s="4"/>
      <c r="E171" s="4"/>
      <c r="F171" s="4"/>
      <c r="G171" s="4"/>
      <c r="H171" s="4"/>
      <c r="I171" s="4"/>
    </row>
    <row r="172" spans="4:9" ht="12.75">
      <c r="D172" s="4"/>
      <c r="E172" s="4"/>
      <c r="F172" s="4"/>
      <c r="G172" s="4"/>
      <c r="H172" s="4"/>
      <c r="I172" s="4"/>
    </row>
    <row r="173" spans="4:9" ht="12.75">
      <c r="D173" s="4"/>
      <c r="E173" s="4"/>
      <c r="F173" s="4"/>
      <c r="G173" s="4"/>
      <c r="H173" s="4"/>
      <c r="I173" s="4"/>
    </row>
    <row r="174" spans="4:9" ht="12.75">
      <c r="D174" s="4"/>
      <c r="E174" s="4"/>
      <c r="F174" s="4"/>
      <c r="G174" s="4"/>
      <c r="H174" s="4"/>
      <c r="I174" s="4"/>
    </row>
    <row r="175" spans="4:9" ht="12.75">
      <c r="D175" s="4"/>
      <c r="E175" s="4"/>
      <c r="F175" s="4"/>
      <c r="G175" s="4"/>
      <c r="H175" s="4"/>
      <c r="I175" s="4"/>
    </row>
    <row r="176" spans="4:9" ht="12.75">
      <c r="D176" s="4"/>
      <c r="E176" s="4"/>
      <c r="F176" s="4"/>
      <c r="G176" s="4"/>
      <c r="H176" s="4"/>
      <c r="I176" s="4"/>
    </row>
    <row r="177" spans="4:9" ht="12.75">
      <c r="D177" s="4"/>
      <c r="E177" s="4"/>
      <c r="F177" s="4"/>
      <c r="G177" s="4"/>
      <c r="H177" s="4"/>
      <c r="I177" s="4"/>
    </row>
    <row r="178" spans="4:9" ht="12.75">
      <c r="D178" s="4"/>
      <c r="E178" s="4"/>
      <c r="F178" s="4"/>
      <c r="G178" s="4"/>
      <c r="H178" s="4"/>
      <c r="I178" s="4"/>
    </row>
    <row r="179" spans="4:9" ht="12.75">
      <c r="D179" s="4"/>
      <c r="E179" s="4"/>
      <c r="F179" s="4"/>
      <c r="G179" s="4"/>
      <c r="H179" s="4"/>
      <c r="I179" s="4"/>
    </row>
    <row r="180" spans="4:9" ht="12.75">
      <c r="D180" s="4"/>
      <c r="E180" s="4"/>
      <c r="F180" s="4"/>
      <c r="G180" s="4"/>
      <c r="H180" s="4"/>
      <c r="I180" s="4"/>
    </row>
    <row r="181" spans="4:9" ht="12.75">
      <c r="D181" s="4"/>
      <c r="E181" s="4"/>
      <c r="F181" s="4"/>
      <c r="G181" s="4"/>
      <c r="H181" s="4"/>
      <c r="I181" s="4"/>
    </row>
    <row r="182" spans="4:9" ht="12.75">
      <c r="D182" s="4"/>
      <c r="E182" s="4"/>
      <c r="F182" s="4"/>
      <c r="G182" s="4"/>
      <c r="H182" s="4"/>
      <c r="I182" s="4"/>
    </row>
    <row r="183" spans="4:9" ht="12.75">
      <c r="D183" s="4"/>
      <c r="E183" s="4"/>
      <c r="F183" s="4"/>
      <c r="G183" s="4"/>
      <c r="H183" s="4"/>
      <c r="I183" s="4"/>
    </row>
    <row r="184" spans="4:9" ht="12.75">
      <c r="D184" s="4"/>
      <c r="E184" s="4"/>
      <c r="F184" s="4"/>
      <c r="G184" s="4"/>
      <c r="H184" s="4"/>
      <c r="I184" s="4"/>
    </row>
    <row r="185" spans="4:9" ht="12.75">
      <c r="D185" s="4"/>
      <c r="E185" s="4"/>
      <c r="F185" s="4"/>
      <c r="G185" s="4"/>
      <c r="H185" s="4"/>
      <c r="I185" s="4"/>
    </row>
    <row r="186" spans="4:9" ht="12.75">
      <c r="D186" s="4"/>
      <c r="E186" s="4"/>
      <c r="F186" s="4"/>
      <c r="G186" s="4"/>
      <c r="H186" s="4"/>
      <c r="I186" s="4"/>
    </row>
    <row r="187" spans="4:9" ht="12.75">
      <c r="D187" s="4"/>
      <c r="E187" s="4"/>
      <c r="F187" s="4"/>
      <c r="G187" s="4"/>
      <c r="H187" s="4"/>
      <c r="I187" s="4"/>
    </row>
    <row r="188" spans="4:9" ht="12.75">
      <c r="D188" s="4"/>
      <c r="E188" s="4"/>
      <c r="F188" s="4"/>
      <c r="G188" s="4"/>
      <c r="H188" s="4"/>
      <c r="I188" s="4"/>
    </row>
    <row r="189" spans="4:9" ht="12.75">
      <c r="D189" s="4"/>
      <c r="E189" s="4"/>
      <c r="F189" s="4"/>
      <c r="G189" s="4"/>
      <c r="H189" s="4"/>
      <c r="I189" s="4"/>
    </row>
    <row r="190" spans="4:9" ht="12.75">
      <c r="D190" s="4"/>
      <c r="E190" s="4"/>
      <c r="F190" s="4"/>
      <c r="G190" s="4"/>
      <c r="H190" s="4"/>
      <c r="I190" s="4"/>
    </row>
    <row r="191" spans="4:9" ht="12.75">
      <c r="D191" s="4"/>
      <c r="E191" s="4"/>
      <c r="F191" s="4"/>
      <c r="G191" s="4"/>
      <c r="H191" s="4"/>
      <c r="I191" s="4"/>
    </row>
    <row r="192" spans="4:9" ht="12.75">
      <c r="D192" s="4"/>
      <c r="E192" s="4"/>
      <c r="F192" s="4"/>
      <c r="G192" s="4"/>
      <c r="H192" s="4"/>
      <c r="I192" s="4"/>
    </row>
    <row r="193" spans="4:9" ht="12.75">
      <c r="D193" s="4"/>
      <c r="E193" s="4"/>
      <c r="F193" s="4"/>
      <c r="G193" s="4"/>
      <c r="H193" s="4"/>
      <c r="I193" s="4"/>
    </row>
    <row r="194" spans="4:9" ht="12.75">
      <c r="D194" s="4"/>
      <c r="E194" s="4"/>
      <c r="F194" s="4"/>
      <c r="G194" s="4"/>
      <c r="H194" s="4"/>
      <c r="I194" s="4"/>
    </row>
    <row r="195" spans="4:9" ht="12.75">
      <c r="D195" s="4"/>
      <c r="E195" s="4"/>
      <c r="F195" s="4"/>
      <c r="G195" s="4"/>
      <c r="H195" s="4"/>
      <c r="I195" s="4"/>
    </row>
    <row r="196" spans="4:9" ht="12.75">
      <c r="D196" s="4"/>
      <c r="E196" s="4"/>
      <c r="F196" s="4"/>
      <c r="G196" s="4"/>
      <c r="H196" s="4"/>
      <c r="I196" s="4"/>
    </row>
    <row r="197" spans="4:9" ht="12.75">
      <c r="D197" s="4"/>
      <c r="E197" s="4"/>
      <c r="F197" s="4"/>
      <c r="G197" s="4"/>
      <c r="H197" s="4"/>
      <c r="I197" s="4"/>
    </row>
    <row r="198" spans="4:9" ht="12.75">
      <c r="D198" s="4"/>
      <c r="E198" s="4"/>
      <c r="F198" s="4"/>
      <c r="G198" s="4"/>
      <c r="H198" s="4"/>
      <c r="I198" s="4"/>
    </row>
    <row r="199" spans="4:9" ht="12.75">
      <c r="D199" s="4"/>
      <c r="E199" s="4"/>
      <c r="F199" s="4"/>
      <c r="G199" s="4"/>
      <c r="H199" s="4"/>
      <c r="I199" s="4"/>
    </row>
    <row r="200" spans="4:9" ht="12.75">
      <c r="D200" s="4"/>
      <c r="E200" s="4"/>
      <c r="F200" s="4"/>
      <c r="G200" s="4"/>
      <c r="H200" s="4"/>
      <c r="I200" s="4"/>
    </row>
    <row r="201" spans="4:9" ht="12.75">
      <c r="D201" s="4"/>
      <c r="E201" s="4"/>
      <c r="F201" s="4"/>
      <c r="G201" s="4"/>
      <c r="H201" s="4"/>
      <c r="I201" s="4"/>
    </row>
    <row r="202" spans="4:9" ht="12.75">
      <c r="D202" s="4"/>
      <c r="E202" s="4"/>
      <c r="F202" s="4"/>
      <c r="G202" s="4"/>
      <c r="H202" s="4"/>
      <c r="I202" s="4"/>
    </row>
    <row r="203" spans="4:9" ht="12.75">
      <c r="D203" s="4"/>
      <c r="E203" s="4"/>
      <c r="F203" s="4"/>
      <c r="G203" s="4"/>
      <c r="H203" s="4"/>
      <c r="I203" s="4"/>
    </row>
    <row r="204" spans="4:9" ht="12.75">
      <c r="D204" s="4"/>
      <c r="E204" s="4"/>
      <c r="F204" s="4"/>
      <c r="G204" s="4"/>
      <c r="H204" s="4"/>
      <c r="I204" s="4"/>
    </row>
    <row r="205" spans="4:9" ht="12.75">
      <c r="D205" s="4"/>
      <c r="E205" s="4"/>
      <c r="F205" s="4"/>
      <c r="G205" s="4"/>
      <c r="H205" s="4"/>
      <c r="I205" s="4"/>
    </row>
    <row r="206" spans="4:9" ht="12.75">
      <c r="D206" s="4"/>
      <c r="E206" s="4"/>
      <c r="F206" s="4"/>
      <c r="G206" s="4"/>
      <c r="H206" s="4"/>
      <c r="I206" s="4"/>
    </row>
    <row r="207" spans="4:9" ht="12.75">
      <c r="D207" s="4"/>
      <c r="E207" s="4"/>
      <c r="F207" s="4"/>
      <c r="G207" s="4"/>
      <c r="H207" s="4"/>
      <c r="I207" s="4"/>
    </row>
    <row r="208" spans="4:9" ht="12.75">
      <c r="D208" s="4"/>
      <c r="E208" s="4"/>
      <c r="F208" s="4"/>
      <c r="G208" s="4"/>
      <c r="H208" s="4"/>
      <c r="I208" s="4"/>
    </row>
    <row r="209" spans="4:9" ht="12.75">
      <c r="D209" s="4"/>
      <c r="E209" s="4"/>
      <c r="F209" s="4"/>
      <c r="G209" s="4"/>
      <c r="H209" s="4"/>
      <c r="I209" s="4"/>
    </row>
    <row r="210" spans="4:9" ht="12.75">
      <c r="D210" s="4"/>
      <c r="E210" s="4"/>
      <c r="F210" s="4"/>
      <c r="G210" s="4"/>
      <c r="H210" s="4"/>
      <c r="I210" s="4"/>
    </row>
    <row r="211" spans="4:9" ht="12.75">
      <c r="D211" s="4"/>
      <c r="E211" s="4"/>
      <c r="F211" s="4"/>
      <c r="G211" s="4"/>
      <c r="H211" s="4"/>
      <c r="I211" s="4"/>
    </row>
    <row r="212" spans="4:9" ht="12.75">
      <c r="D212" s="4"/>
      <c r="E212" s="4"/>
      <c r="F212" s="4"/>
      <c r="G212" s="4"/>
      <c r="H212" s="4"/>
      <c r="I212" s="4"/>
    </row>
    <row r="213" spans="4:9" ht="12.75">
      <c r="D213" s="4"/>
      <c r="E213" s="4"/>
      <c r="F213" s="4"/>
      <c r="G213" s="4"/>
      <c r="H213" s="4"/>
      <c r="I213" s="4"/>
    </row>
    <row r="214" spans="4:9" ht="12.75">
      <c r="D214" s="4"/>
      <c r="E214" s="4"/>
      <c r="F214" s="4"/>
      <c r="G214" s="4"/>
      <c r="H214" s="4"/>
      <c r="I214" s="4"/>
    </row>
    <row r="215" spans="4:9" ht="12.75">
      <c r="D215" s="4"/>
      <c r="E215" s="4"/>
      <c r="F215" s="4"/>
      <c r="G215" s="4"/>
      <c r="H215" s="4"/>
      <c r="I215" s="4"/>
    </row>
    <row r="216" spans="4:9" ht="12.75">
      <c r="D216" s="4"/>
      <c r="E216" s="4"/>
      <c r="F216" s="4"/>
      <c r="G216" s="4"/>
      <c r="H216" s="4"/>
      <c r="I216" s="4"/>
    </row>
    <row r="217" spans="4:9" ht="12.75">
      <c r="D217" s="4"/>
      <c r="E217" s="4"/>
      <c r="F217" s="4"/>
      <c r="G217" s="4"/>
      <c r="H217" s="4"/>
      <c r="I217" s="4"/>
    </row>
    <row r="218" spans="4:9" ht="12.75">
      <c r="D218" s="4"/>
      <c r="E218" s="4"/>
      <c r="F218" s="4"/>
      <c r="G218" s="4"/>
      <c r="H218" s="4"/>
      <c r="I218" s="4"/>
    </row>
    <row r="219" spans="4:9" ht="12.75">
      <c r="D219" s="4"/>
      <c r="E219" s="4"/>
      <c r="F219" s="4"/>
      <c r="G219" s="4"/>
      <c r="H219" s="4"/>
      <c r="I219" s="4"/>
    </row>
    <row r="220" spans="4:9" ht="12.75">
      <c r="D220" s="4"/>
      <c r="E220" s="4"/>
      <c r="F220" s="4"/>
      <c r="G220" s="4"/>
      <c r="H220" s="4"/>
      <c r="I220" s="4"/>
    </row>
    <row r="221" spans="4:9" ht="12.75">
      <c r="D221" s="4"/>
      <c r="E221" s="4"/>
      <c r="F221" s="4"/>
      <c r="G221" s="4"/>
      <c r="H221" s="4"/>
      <c r="I221" s="4"/>
    </row>
    <row r="222" spans="4:9" ht="12.75">
      <c r="D222" s="4"/>
      <c r="E222" s="4"/>
      <c r="F222" s="4"/>
      <c r="G222" s="4"/>
      <c r="H222" s="4"/>
      <c r="I222" s="4"/>
    </row>
    <row r="223" spans="4:9" ht="12.75">
      <c r="D223" s="4"/>
      <c r="E223" s="4"/>
      <c r="F223" s="4"/>
      <c r="G223" s="4"/>
      <c r="H223" s="4"/>
      <c r="I223" s="4"/>
    </row>
    <row r="224" spans="4:9" ht="12.75">
      <c r="D224" s="4"/>
      <c r="E224" s="4"/>
      <c r="F224" s="4"/>
      <c r="G224" s="4"/>
      <c r="H224" s="4"/>
      <c r="I224" s="4"/>
    </row>
    <row r="225" spans="4:9" ht="12.75">
      <c r="D225" s="4"/>
      <c r="E225" s="4"/>
      <c r="F225" s="4"/>
      <c r="G225" s="4"/>
      <c r="H225" s="4"/>
      <c r="I225" s="4"/>
    </row>
    <row r="226" spans="4:9" ht="12.75">
      <c r="D226" s="4"/>
      <c r="E226" s="4"/>
      <c r="F226" s="4"/>
      <c r="G226" s="4"/>
      <c r="H226" s="4"/>
      <c r="I226" s="4"/>
    </row>
    <row r="227" spans="4:9" ht="12.75">
      <c r="D227" s="4"/>
      <c r="E227" s="4"/>
      <c r="F227" s="4"/>
      <c r="G227" s="4"/>
      <c r="H227" s="4"/>
      <c r="I227" s="4"/>
    </row>
    <row r="228" spans="4:9" ht="12.75">
      <c r="D228" s="4"/>
      <c r="E228" s="4"/>
      <c r="F228" s="4"/>
      <c r="G228" s="4"/>
      <c r="H228" s="4"/>
      <c r="I228" s="4"/>
    </row>
  </sheetData>
  <sheetProtection/>
  <conditionalFormatting sqref="P5:Q36 N5:O38">
    <cfRule type="cellIs" priority="1" dxfId="2" operator="greaterThanOrEqual" stopIfTrue="1">
      <formula>0.5</formula>
    </cfRule>
    <cfRule type="cellIs" priority="2" dxfId="1" operator="lessThanOrEqual" stopIfTrue="1">
      <formula>-0.45</formula>
    </cfRule>
  </conditionalFormatting>
  <conditionalFormatting sqref="M5:M36">
    <cfRule type="cellIs" priority="3" dxfId="0" operator="lessThan" stopIfTrue="1">
      <formula>0.666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Anne Wagner</cp:lastModifiedBy>
  <dcterms:created xsi:type="dcterms:W3CDTF">2009-03-20T12:59:13Z</dcterms:created>
  <dcterms:modified xsi:type="dcterms:W3CDTF">2010-08-13T16:14:25Z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