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0005" windowHeight="8295" tabRatio="795" activeTab="0"/>
  </bookViews>
  <sheets>
    <sheet name="Balkan figure" sheetId="1" r:id="rId1"/>
    <sheet name="Data for Balkan chart" sheetId="2" r:id="rId2"/>
    <sheet name="Fig. 3.7" sheetId="3" r:id="rId3"/>
    <sheet name="Fig. 3.8" sheetId="4" r:id="rId4"/>
    <sheet name="Fig. 3.9" sheetId="5" r:id="rId5"/>
    <sheet name="Fig 3.12" sheetId="6" r:id="rId6"/>
    <sheet name="Fig. 3.13" sheetId="7" r:id="rId7"/>
    <sheet name="Fig.3.14" sheetId="8" r:id="rId8"/>
    <sheet name="Fig. 3. 15" sheetId="9" r:id="rId9"/>
    <sheet name="Fig. 3.16" sheetId="10" r:id="rId10"/>
    <sheet name="Data GHG charts Belgrade (2)"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ggregates">#REF!</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RF_CountryName">'[3]Sheet1'!$C$4</definedName>
    <definedName name="CRF_InventoryYear">'[3]Sheet1'!$C$6</definedName>
    <definedName name="CRF_Submission">'[3]Sheet1'!$C$30</definedName>
    <definedName name="CRF_Table10s1_Dyn10" localSheetId="0">#REF!</definedName>
    <definedName name="CRF_Table10s1_Dyn10" localSheetId="10">#REF!</definedName>
    <definedName name="CRF_Table10s1_Dyn10">#REF!</definedName>
    <definedName name="CRF_Table10s1_Dyn11" localSheetId="0">#REF!</definedName>
    <definedName name="CRF_Table10s1_Dyn11" localSheetId="10">#REF!</definedName>
    <definedName name="CRF_Table10s1_Dyn11">#REF!</definedName>
    <definedName name="CRF_Table10s1_Dyn12" localSheetId="0">#REF!</definedName>
    <definedName name="CRF_Table10s1_Dyn12" localSheetId="10">#REF!</definedName>
    <definedName name="CRF_Table10s1_Dyn12">#REF!</definedName>
    <definedName name="CRF_Table10s1_Dyn13" localSheetId="0">#REF!</definedName>
    <definedName name="CRF_Table10s1_Dyn13" localSheetId="10">#REF!</definedName>
    <definedName name="CRF_Table10s1_Dyn13">#REF!</definedName>
    <definedName name="CRF_Table10s1_Dyn14" localSheetId="0">#REF!</definedName>
    <definedName name="CRF_Table10s1_Dyn14" localSheetId="10">#REF!</definedName>
    <definedName name="CRF_Table10s1_Dyn14">#REF!</definedName>
    <definedName name="CRF_Table10s1_Dyn15" localSheetId="0">#REF!</definedName>
    <definedName name="CRF_Table10s1_Dyn15" localSheetId="10">#REF!</definedName>
    <definedName name="CRF_Table10s1_Dyn15">#REF!</definedName>
    <definedName name="CRF_Table10s1_Dyn16" localSheetId="0">#REF!</definedName>
    <definedName name="CRF_Table10s1_Dyn16" localSheetId="10">#REF!</definedName>
    <definedName name="CRF_Table10s1_Dyn16">#REF!</definedName>
    <definedName name="CRF_Table10s1_Dyn17" localSheetId="0">#REF!</definedName>
    <definedName name="CRF_Table10s1_Dyn17" localSheetId="10">#REF!</definedName>
    <definedName name="CRF_Table10s1_Dyn17">#REF!</definedName>
    <definedName name="CRF_Table10s1_Dyn18" localSheetId="0">#REF!</definedName>
    <definedName name="CRF_Table10s1_Dyn18" localSheetId="10">#REF!</definedName>
    <definedName name="CRF_Table10s1_Dyn18">#REF!</definedName>
    <definedName name="CRF_Table10s1_Dyn19" localSheetId="0">#REF!</definedName>
    <definedName name="CRF_Table10s1_Dyn19" localSheetId="10">#REF!</definedName>
    <definedName name="CRF_Table10s1_Dyn19">#REF!</definedName>
    <definedName name="CRF_Table10s1_Dyn20" localSheetId="0">#REF!</definedName>
    <definedName name="CRF_Table10s1_Dyn20" localSheetId="10">#REF!</definedName>
    <definedName name="CRF_Table10s1_Dyn20">#REF!</definedName>
    <definedName name="CRF_Table10s2_Dyn10" localSheetId="0">#REF!</definedName>
    <definedName name="CRF_Table10s2_Dyn10" localSheetId="10">#REF!</definedName>
    <definedName name="CRF_Table10s2_Dyn10">#REF!</definedName>
    <definedName name="CRF_Table10s2_Dyn11" localSheetId="0">#REF!</definedName>
    <definedName name="CRF_Table10s2_Dyn11" localSheetId="10">#REF!</definedName>
    <definedName name="CRF_Table10s2_Dyn11">#REF!</definedName>
    <definedName name="CRF_Table10s2_Dyn12" localSheetId="0">#REF!</definedName>
    <definedName name="CRF_Table10s2_Dyn12" localSheetId="10">#REF!</definedName>
    <definedName name="CRF_Table10s2_Dyn12">#REF!</definedName>
    <definedName name="CRF_Table10s2_Dyn13" localSheetId="0">#REF!</definedName>
    <definedName name="CRF_Table10s2_Dyn13" localSheetId="10">#REF!</definedName>
    <definedName name="CRF_Table10s2_Dyn13">#REF!</definedName>
    <definedName name="CRF_Table10s2_Dyn14" localSheetId="0">#REF!</definedName>
    <definedName name="CRF_Table10s2_Dyn14" localSheetId="10">#REF!</definedName>
    <definedName name="CRF_Table10s2_Dyn14">#REF!</definedName>
    <definedName name="CRF_Table10s2_Dyn15" localSheetId="0">#REF!</definedName>
    <definedName name="CRF_Table10s2_Dyn15" localSheetId="10">#REF!</definedName>
    <definedName name="CRF_Table10s2_Dyn15">#REF!</definedName>
    <definedName name="CRF_Table10s2_Dyn16" localSheetId="0">#REF!</definedName>
    <definedName name="CRF_Table10s2_Dyn16" localSheetId="10">#REF!</definedName>
    <definedName name="CRF_Table10s2_Dyn16">#REF!</definedName>
    <definedName name="CRF_Table10s2_Dyn17" localSheetId="0">#REF!</definedName>
    <definedName name="CRF_Table10s2_Dyn17" localSheetId="10">#REF!</definedName>
    <definedName name="CRF_Table10s2_Dyn17">#REF!</definedName>
    <definedName name="CRF_Table10s2_Dyn18" localSheetId="0">#REF!</definedName>
    <definedName name="CRF_Table10s2_Dyn18" localSheetId="10">#REF!</definedName>
    <definedName name="CRF_Table10s2_Dyn18">#REF!</definedName>
    <definedName name="CRF_Table10s2_Dyn19" localSheetId="0">#REF!</definedName>
    <definedName name="CRF_Table10s2_Dyn19" localSheetId="10">#REF!</definedName>
    <definedName name="CRF_Table10s2_Dyn19">#REF!</definedName>
    <definedName name="CRF_Table10s2_Dyn20" localSheetId="0">#REF!</definedName>
    <definedName name="CRF_Table10s2_Dyn20" localSheetId="10">#REF!</definedName>
    <definedName name="CRF_Table10s2_Dyn20">#REF!</definedName>
    <definedName name="CRF_Table10s3_Dyn10" localSheetId="0">#REF!</definedName>
    <definedName name="CRF_Table10s3_Dyn10" localSheetId="10">#REF!</definedName>
    <definedName name="CRF_Table10s3_Dyn10">#REF!</definedName>
    <definedName name="CRF_Table10s3_Dyn11">#REF!</definedName>
    <definedName name="CRF_Table10s3_Dyn12">#REF!</definedName>
    <definedName name="CRF_Table10s3_Dyn13">#REF!</definedName>
    <definedName name="CRF_Table10s3_Dyn14">#REF!</definedName>
    <definedName name="CRF_Table10s3_Dyn15">#REF!</definedName>
    <definedName name="CRF_Table10s3_Dyn16">#REF!</definedName>
    <definedName name="CRF_Table10s3_Dyn17">#REF!</definedName>
    <definedName name="CRF_Table10s3_Dyn18">#REF!</definedName>
    <definedName name="CRF_Table10s3_Dyn19">#REF!</definedName>
    <definedName name="CRF_Table10s3_Dyn20">#REF!</definedName>
    <definedName name="Data">'[9]Raw Data'!$C$12:$P$28</definedName>
    <definedName name="GDP">'[5]New Cronos'!$A$56:$M$87</definedName>
    <definedName name="GDP_95_constant_prices">#REF!</definedName>
    <definedName name="GDP_current_prices">#REF!</definedName>
    <definedName name="GIEC">'[4]New Cronos'!$A$15:$M$40</definedName>
    <definedName name="Index">IF(ISERROR('[9]Raw Data'!A1/HLOOKUP('[10]Indices'!$B$10,Data,ROW()-11,0)),"",'[9]Raw Data'!A1/HLOOKUP('[10]Indices'!$B$10,Data,ROW()-11,0))</definedName>
    <definedName name="ncd">#REF!</definedName>
    <definedName name="population">'[6]New Cronos Data'!$A$244:$N$275</definedName>
    <definedName name="rrr" localSheetId="0">'[2]CO2'!#REF!</definedName>
    <definedName name="rrr" localSheetId="10">'[2]CO2'!#REF!</definedName>
    <definedName name="rrr">'[2]CO2'!#REF!</definedName>
    <definedName name="SameAsRawData">INDIRECT("'Raw Data'!"&amp;ADDRESS(ROW(),COLUMN()),1)</definedName>
    <definedName name="sector">IF(ISERROR('[9]Raw Data'!A1/HLOOKUP('[10]Indices'!$B$10,Data,ROW()-11,0)),"",'[9]Raw Data'!A1/HLOOKUP('[10]Indices'!$B$10,Data,ROW()-11,0))</definedName>
    <definedName name="Summer">#REF!</definedName>
    <definedName name="Summer1">#REF!</definedName>
    <definedName name="tecold">'[8]New Cronos data'!$A$7:$M$32</definedName>
    <definedName name="tecoldf">'[8]Data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y" localSheetId="0">'[2]CO2'!#REF!</definedName>
    <definedName name="xxy" localSheetId="10">'[2]CO2'!#REF!</definedName>
    <definedName name="xxy">'[2]CO2'!#REF!</definedName>
  </definedNames>
  <calcPr fullCalcOnLoad="1"/>
</workbook>
</file>

<file path=xl/sharedStrings.xml><?xml version="1.0" encoding="utf-8"?>
<sst xmlns="http://schemas.openxmlformats.org/spreadsheetml/2006/main" count="737" uniqueCount="122">
  <si>
    <t>Total greenhouse gas emissions (excluding LULUCF)</t>
  </si>
  <si>
    <t>EU-25</t>
  </si>
  <si>
    <t>EFTA</t>
  </si>
  <si>
    <t>SEE</t>
  </si>
  <si>
    <t>Greenhouse gas emissions from energy industries (CRF 1A1)</t>
  </si>
  <si>
    <t>Greenhouse gas emissions from manufacturing industries and construction (CRF 1A2)</t>
  </si>
  <si>
    <t>Greenhouse gas emissions from transport (CRF 1A3)</t>
  </si>
  <si>
    <t>Greenhouse gas emissions from other energy sources (CRF 1A4 + CRF 1A5)</t>
  </si>
  <si>
    <t>Greenhouse gas emissions from fugitive sources (CRF 1B)</t>
  </si>
  <si>
    <t>Greenhouse gas emissions from industrial processes (CRF 2)</t>
  </si>
  <si>
    <t>Greenhouse gas emissions from agriculture (CRF 4)</t>
  </si>
  <si>
    <t>Greenhouse gas emissions from waste (CRF 6)</t>
  </si>
  <si>
    <t>Greenhouse gas emissions from other non-energy sources (CRF 3 + CRF 7)</t>
  </si>
  <si>
    <t>Energy-related greenhouse gas emissions excluding transport and fugitive emissions</t>
  </si>
  <si>
    <t>Unallocated emissions</t>
  </si>
  <si>
    <t>Unaccounted for (missing sectors for some countries)</t>
  </si>
  <si>
    <t>INDEX NUMBERS 1990=100</t>
  </si>
  <si>
    <t>South Eastern Europe</t>
  </si>
  <si>
    <t>Total</t>
  </si>
  <si>
    <t>Energy industries (CRF 1A1)</t>
  </si>
  <si>
    <t>Manufacturing industries and construction (CRF 1A2)</t>
  </si>
  <si>
    <t>Transport (CRF 1A3)</t>
  </si>
  <si>
    <t>Other energy sources (CRF 1A4 + CRF 1A5)</t>
  </si>
  <si>
    <t>Fugitive emissions (CRF 1B)</t>
  </si>
  <si>
    <t>Industrial processes (CRF 2)</t>
  </si>
  <si>
    <t>Agriculture (CRF 4)</t>
  </si>
  <si>
    <t>Waste (CRF 6)</t>
  </si>
  <si>
    <t>Other non-energy sources (CRF 3 + CRF 7)</t>
  </si>
  <si>
    <t>Sum</t>
  </si>
  <si>
    <t>Total - sum</t>
  </si>
  <si>
    <t>% error</t>
  </si>
  <si>
    <t>Sum (excluding unallocated)</t>
  </si>
  <si>
    <t>Shares (in sum, excluding unallocated)</t>
  </si>
  <si>
    <t>Energy industries</t>
  </si>
  <si>
    <t>Manufacturing and construction</t>
  </si>
  <si>
    <t>Transport</t>
  </si>
  <si>
    <t>Households, services and other energy sources</t>
  </si>
  <si>
    <t>Fugitive emissions</t>
  </si>
  <si>
    <t>Industrial processes</t>
  </si>
  <si>
    <t>Agriculture</t>
  </si>
  <si>
    <t>Waste</t>
  </si>
  <si>
    <t xml:space="preserve">Other non-energy sources </t>
  </si>
  <si>
    <t>check</t>
  </si>
  <si>
    <t>GHG in tonnes</t>
  </si>
  <si>
    <t>Population (WB data service)</t>
  </si>
  <si>
    <t>GHG per capita (tonnes per person per year)</t>
  </si>
  <si>
    <t>Sorted</t>
  </si>
  <si>
    <t>GHG per capita (tonnes per person)</t>
  </si>
  <si>
    <t xml:space="preserve">EU-25 </t>
  </si>
  <si>
    <t xml:space="preserve">EECCA </t>
  </si>
  <si>
    <t xml:space="preserve">South Eastern Europe </t>
  </si>
  <si>
    <t>Albania</t>
  </si>
  <si>
    <t>Tajikistan</t>
  </si>
  <si>
    <t>Armenia</t>
  </si>
  <si>
    <t>Austria</t>
  </si>
  <si>
    <t>Kyrgyzstan</t>
  </si>
  <si>
    <t>Azerbaijan</t>
  </si>
  <si>
    <t>Bosnia and Herzegovina</t>
  </si>
  <si>
    <t>Belarus</t>
  </si>
  <si>
    <t>Monaco</t>
  </si>
  <si>
    <t>Belgium</t>
  </si>
  <si>
    <t>Georgia</t>
  </si>
  <si>
    <t>Serbia and Montenegro</t>
  </si>
  <si>
    <t>Bulgaria</t>
  </si>
  <si>
    <t>Croatia</t>
  </si>
  <si>
    <t>Moldova- Republic of</t>
  </si>
  <si>
    <t>Cyprus</t>
  </si>
  <si>
    <t>Latvia</t>
  </si>
  <si>
    <t>Czech Republic</t>
  </si>
  <si>
    <t>Denmark</t>
  </si>
  <si>
    <t>Uzbekistan</t>
  </si>
  <si>
    <t>Estonia</t>
  </si>
  <si>
    <t>Lithuania</t>
  </si>
  <si>
    <t>Finland</t>
  </si>
  <si>
    <t xml:space="preserve">Macedonia- the Former Yugoslav Republic of </t>
  </si>
  <si>
    <t>France</t>
  </si>
  <si>
    <t>Turkey</t>
  </si>
  <si>
    <t>Germany</t>
  </si>
  <si>
    <t>Romania</t>
  </si>
  <si>
    <t>Greece</t>
  </si>
  <si>
    <t>Switzerland</t>
  </si>
  <si>
    <t>Hungary</t>
  </si>
  <si>
    <t>Iceland</t>
  </si>
  <si>
    <t>Sweden</t>
  </si>
  <si>
    <t>Ireland</t>
  </si>
  <si>
    <t>Liechtenstein</t>
  </si>
  <si>
    <t>Italy</t>
  </si>
  <si>
    <t>Portugal</t>
  </si>
  <si>
    <t>Kazakhstan</t>
  </si>
  <si>
    <t>Malta</t>
  </si>
  <si>
    <t>Turkmenistan</t>
  </si>
  <si>
    <t>Ukraine</t>
  </si>
  <si>
    <t>Luxembourg</t>
  </si>
  <si>
    <t>Macedonia- the Former Yugoslav Republic of</t>
  </si>
  <si>
    <t>Slovakia</t>
  </si>
  <si>
    <t>Slovenia</t>
  </si>
  <si>
    <t>Poland</t>
  </si>
  <si>
    <t>Netherlands</t>
  </si>
  <si>
    <t>Spain</t>
  </si>
  <si>
    <t>Norway</t>
  </si>
  <si>
    <t>United Kingdom</t>
  </si>
  <si>
    <t>Russian federation</t>
  </si>
  <si>
    <t>Russian Federation</t>
  </si>
  <si>
    <t>Total greenhouse gas emissions per capita in 2004</t>
  </si>
  <si>
    <t>Country</t>
  </si>
  <si>
    <t>With existing measures</t>
  </si>
  <si>
    <t>With additional measures</t>
  </si>
  <si>
    <t>With all measures and Kyoto Mechanisms</t>
  </si>
  <si>
    <t>With all measures, KM and LULUCF</t>
  </si>
  <si>
    <t>All included</t>
  </si>
  <si>
    <t>EU-15</t>
  </si>
  <si>
    <t>Note:</t>
  </si>
  <si>
    <t>A negative figure means that the Kyoto target is projected to be reached ("over-delivery") by the country. A positive figure means that the Kyoto target is not projected to be reached ("shortfall") by the country.</t>
  </si>
  <si>
    <t>Data based on projections provided by countries before 6 June 2006 (except for Russia and Ukraine).</t>
  </si>
  <si>
    <t>Source:</t>
  </si>
  <si>
    <t>EEA report No 9/2006 Greenhouse gas emissions trends and projections in Europe 2006</t>
  </si>
  <si>
    <t>Ukraine's report on Demonstrable Progress Under the Kyoto Protocol, 2006</t>
  </si>
  <si>
    <t>Draft of 4th national communication of the Russian Federation for the Articles 4 and 12 of the UNFCCC and article 7 of Kyoto Protocol, 2006</t>
  </si>
  <si>
    <t>Projections include, where data were available, the projected effects of domestic policies and measures intended but not yet implemented, the use of Kyoto mechanisms and carbon sinks, except for Norway, Liechtenstein, Poland, Iceland and Lithuania. Norway and Liechtenstein project to reach their targets with the use of Kyoto mechanisms.</t>
  </si>
  <si>
    <t>Figure 3.16. Relative gaps (over delivery or shortfall) between projections and targets for 2010</t>
  </si>
  <si>
    <t>EECCA</t>
  </si>
  <si>
    <t>Macedonia- FYR</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</si>
</sst>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_(&quot;$&quot;* #,##0.00_);_(&quot;$&quot;* \(#,##0.00\);_(&quot;$&quot;* &quot;-&quot;??_);_(@_)"/>
    <numFmt numFmtId="173" formatCode="_(&quot;$&quot;* #,##0_);_(&quot;$&quot;* \(#,##0\);_(&quot;$&quot;* &quot;-&quot;_);_(@_)"/>
    <numFmt numFmtId="174" formatCode="0.00000"/>
    <numFmt numFmtId="175" formatCode="0.0000"/>
    <numFmt numFmtId="176" formatCode="0.000"/>
    <numFmt numFmtId="177" formatCode="0.0"/>
    <numFmt numFmtId="178" formatCode="0.0%"/>
    <numFmt numFmtId="179" formatCode="0.000000"/>
    <numFmt numFmtId="180" formatCode="0.000%"/>
    <numFmt numFmtId="181" formatCode="&quot;öS&quot;\ #,##0;\-&quot;öS&quot;\ #,##0"/>
    <numFmt numFmtId="182" formatCode="&quot;öS&quot;\ #,##0;[Red]\-&quot;öS&quot;\ #,##0"/>
    <numFmt numFmtId="183" formatCode="&quot;öS&quot;\ #,##0.00;\-&quot;öS&quot;\ #,##0.00"/>
    <numFmt numFmtId="184" formatCode="&quot;öS&quot;\ #,##0.00;[Red]\-&quot;öS&quot;\ #,##0.00"/>
    <numFmt numFmtId="185" formatCode="_-&quot;öS&quot;\ * #,##0_-;\-&quot;öS&quot;\ * #,##0_-;_-&quot;öS&quot;\ * &quot;-&quot;_-;_-@_-"/>
    <numFmt numFmtId="186" formatCode="_-&quot;öS&quot;\ * #,##0.00_-;\-&quot;öS&quot;\ * #,##0.00_-;_-&quot;öS&quot;\ * &quot;-&quot;??_-;_-@_-"/>
    <numFmt numFmtId="187" formatCode="#,##0\ &quot;DM&quot;;\-#,##0\ &quot;DM&quot;"/>
    <numFmt numFmtId="188" formatCode="#,##0\ &quot;DM&quot;;[Red]\-#,##0\ &quot;DM&quot;"/>
    <numFmt numFmtId="189" formatCode="#,##0.00\ &quot;DM&quot;;\-#,##0.00\ &quot;DM&quot;"/>
    <numFmt numFmtId="190" formatCode="#,##0.00\ &quot;DM&quot;;[Red]\-#,##0.00\ &quot;DM&quot;"/>
    <numFmt numFmtId="191" formatCode="_-* #,##0\ &quot;DM&quot;_-;\-* #,##0\ &quot;DM&quot;_-;_-* &quot;-&quot;\ &quot;DM&quot;_-;_-@_-"/>
    <numFmt numFmtId="192" formatCode="_-* #,##0\ _D_M_-;\-* #,##0\ _D_M_-;_-* &quot;-&quot;\ _D_M_-;_-@_-"/>
    <numFmt numFmtId="193" formatCode="_-* #,##0.00\ &quot;DM&quot;_-;\-* #,##0.00\ &quot;DM&quot;_-;_-* &quot;-&quot;??\ &quot;DM&quot;_-;_-@_-"/>
    <numFmt numFmtId="194" formatCode="_-* #,##0.00\ _D_M_-;\-* #,##0.00\ _D_M_-;_-* &quot;-&quot;??\ _D_M_-;_-@_-"/>
    <numFmt numFmtId="195" formatCode="#,##0\ &quot;DKK&quot;;\-#,##0\ &quot;DKK&quot;"/>
    <numFmt numFmtId="196" formatCode="#,##0\ &quot;DKK&quot;;[Red]\-#,##0\ &quot;DKK&quot;"/>
    <numFmt numFmtId="197" formatCode="#,##0.00\ &quot;DKK&quot;;\-#,##0.00\ &quot;DKK&quot;"/>
    <numFmt numFmtId="198" formatCode="#,##0.00\ &quot;DKK&quot;;[Red]\-#,##0.00\ &quot;DKK&quot;"/>
    <numFmt numFmtId="199" formatCode="_-* #,##0\ &quot;DKK&quot;_-;\-* #,##0\ &quot;DKK&quot;_-;_-* &quot;-&quot;\ &quot;DKK&quot;_-;_-@_-"/>
    <numFmt numFmtId="200" formatCode="_-* #,##0\ _D_K_K_-;\-* #,##0\ _D_K_K_-;_-* &quot;-&quot;\ _D_K_K_-;_-@_-"/>
    <numFmt numFmtId="201" formatCode="_-* #,##0.00\ &quot;DKK&quot;_-;\-* #,##0.00\ &quot;DKK&quot;_-;_-* &quot;-&quot;??\ &quot;DKK&quot;_-;_-@_-"/>
    <numFmt numFmtId="202" formatCode="_-* #,##0.00\ _D_K_K_-;\-* #,##0.00\ _D_K_K_-;_-* &quot;-&quot;??\ _D_K_K_-;_-@_-"/>
    <numFmt numFmtId="203" formatCode="00"/>
    <numFmt numFmtId="204" formatCode="_ General"/>
    <numFmt numFmtId="205" formatCode="&quot;-&quot;"/>
    <numFmt numFmtId="206" formatCode="#,##0&quot;*&quot;"/>
    <numFmt numFmtId="207" formatCode="&quot;-*&quot;"/>
    <numFmt numFmtId="208" formatCode="#,##0;\-#,##0;&quot;Nil&quot;"/>
    <numFmt numFmtId="209" formatCode="#,##0.0"/>
    <numFmt numFmtId="210" formatCode="0000"/>
    <numFmt numFmtId="211" formatCode="0.00000000"/>
    <numFmt numFmtId="212" formatCode="0.0000000"/>
    <numFmt numFmtId="213" formatCode="&quot;£&quot;#,##0"/>
    <numFmt numFmtId="214" formatCode="&quot;Yes&quot;;&quot;Yes&quot;;&quot;No&quot;"/>
    <numFmt numFmtId="215" formatCode="&quot;True&quot;;&quot;True&quot;;&quot;False&quot;"/>
    <numFmt numFmtId="216" formatCode="&quot;On&quot;;&quot;On&quot;;&quot;Off&quot;"/>
    <numFmt numFmtId="217" formatCode="&quot;$&quot;#,##0_);\(&quot;$&quot;#,##0\)"/>
    <numFmt numFmtId="218" formatCode="&quot;$&quot;#,##0_);[Red]\(&quot;$&quot;#,##0\)"/>
    <numFmt numFmtId="219" formatCode="&quot;$&quot;#,##0.00_);\(&quot;$&quot;#,##0.00\)"/>
    <numFmt numFmtId="220" formatCode="&quot;$&quot;#,##0.00_);[Red]\(&quot;$&quot;#,##0.00\)"/>
    <numFmt numFmtId="221" formatCode="[$€-2]\ #,##0.00_);[Red]\([$€-2]\ #,##0.00\)"/>
    <numFmt numFmtId="222" formatCode="#,##0.0000"/>
  </numFmts>
  <fonts count="55">
    <font>
      <sz val="10"/>
      <name val="Arial"/>
      <family val="0"/>
    </font>
    <font>
      <u val="single"/>
      <sz val="10"/>
      <color indexed="36"/>
      <name val="Arial"/>
      <family val="2"/>
    </font>
    <font>
      <u val="single"/>
      <sz val="10"/>
      <color indexed="12"/>
      <name val="Arial"/>
      <family val="2"/>
    </font>
    <font>
      <sz val="10"/>
      <color indexed="8"/>
      <name val="Arial"/>
      <family val="2"/>
    </font>
    <font>
      <sz val="8"/>
      <name val="Arial"/>
      <family val="2"/>
    </font>
    <font>
      <b/>
      <sz val="10"/>
      <color indexed="12"/>
      <name val="Arial"/>
      <family val="2"/>
    </font>
    <font>
      <b/>
      <sz val="12"/>
      <name val="Arial"/>
      <family val="2"/>
    </font>
    <font>
      <b/>
      <sz val="10"/>
      <name val="Arial"/>
      <family val="2"/>
    </font>
    <font>
      <sz val="10"/>
      <color indexed="12"/>
      <name val="Arial"/>
      <family val="2"/>
    </font>
    <font>
      <sz val="10"/>
      <color indexed="10"/>
      <name val="Arial"/>
      <family val="2"/>
    </font>
    <font>
      <sz val="18.25"/>
      <color indexed="8"/>
      <name val="Arial"/>
      <family val="2"/>
    </font>
    <font>
      <sz val="11.25"/>
      <color indexed="8"/>
      <name val="Arial Narrow"/>
      <family val="2"/>
    </font>
    <font>
      <sz val="11.25"/>
      <color indexed="8"/>
      <name val="Arial"/>
      <family val="2"/>
    </font>
    <font>
      <sz val="10.75"/>
      <color indexed="8"/>
      <name val="Arial"/>
      <family val="2"/>
    </font>
    <font>
      <sz val="12"/>
      <color indexed="8"/>
      <name val="Arial"/>
      <family val="2"/>
    </font>
    <font>
      <sz val="10.5"/>
      <color indexed="8"/>
      <name val="Arial"/>
      <family val="2"/>
    </font>
    <font>
      <sz val="11.5"/>
      <color indexed="8"/>
      <name val="Arial"/>
      <family val="2"/>
    </font>
    <font>
      <sz val="10.25"/>
      <color indexed="8"/>
      <name val="Arial"/>
      <family val="2"/>
    </font>
    <font>
      <sz val="8.4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6.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1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177" fontId="0" fillId="0" borderId="0" applyFont="0" applyFill="0" applyBorder="0" applyAlignment="0" applyProtection="0"/>
    <xf numFmtId="0" fontId="3"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Alignment="1">
      <alignment/>
    </xf>
    <xf numFmtId="3" fontId="0" fillId="0" borderId="0" xfId="0" applyNumberFormat="1" applyAlignment="1">
      <alignment/>
    </xf>
    <xf numFmtId="1" fontId="0" fillId="0" borderId="0" xfId="0" applyNumberFormat="1" applyAlignment="1">
      <alignment/>
    </xf>
    <xf numFmtId="3" fontId="0" fillId="0" borderId="0" xfId="61" applyNumberFormat="1" applyAlignment="1">
      <alignment/>
    </xf>
    <xf numFmtId="0" fontId="5" fillId="0" borderId="0" xfId="0" applyFont="1" applyFill="1" applyAlignment="1">
      <alignment/>
    </xf>
    <xf numFmtId="1" fontId="0" fillId="0" borderId="0" xfId="61" applyNumberFormat="1" applyAlignment="1">
      <alignment/>
    </xf>
    <xf numFmtId="209" fontId="0" fillId="0" borderId="0" xfId="61" applyNumberFormat="1" applyAlignment="1">
      <alignment/>
    </xf>
    <xf numFmtId="0" fontId="0" fillId="0" borderId="0" xfId="0" applyFill="1" applyAlignment="1">
      <alignment/>
    </xf>
    <xf numFmtId="0" fontId="6" fillId="33" borderId="0" xfId="0" applyFont="1" applyFill="1" applyAlignment="1">
      <alignment/>
    </xf>
    <xf numFmtId="0" fontId="0" fillId="0" borderId="0" xfId="0" applyAlignment="1">
      <alignment horizontal="center" vertical="center" wrapText="1"/>
    </xf>
    <xf numFmtId="0" fontId="0" fillId="34" borderId="0" xfId="0" applyFill="1" applyAlignment="1">
      <alignment horizontal="center" vertical="center" wrapText="1"/>
    </xf>
    <xf numFmtId="0" fontId="0" fillId="34" borderId="0" xfId="0" applyFill="1" applyAlignment="1">
      <alignment/>
    </xf>
    <xf numFmtId="0" fontId="0" fillId="0" borderId="0" xfId="0" applyFont="1" applyAlignment="1">
      <alignment/>
    </xf>
    <xf numFmtId="178" fontId="0" fillId="34" borderId="0" xfId="61" applyNumberFormat="1" applyFill="1" applyAlignment="1">
      <alignment/>
    </xf>
    <xf numFmtId="0" fontId="7" fillId="0" borderId="0" xfId="0" applyFont="1" applyAlignment="1">
      <alignment/>
    </xf>
    <xf numFmtId="0" fontId="0" fillId="0" borderId="0" xfId="0" applyFont="1" applyFill="1" applyAlignment="1">
      <alignment horizontal="center" vertical="center" wrapText="1"/>
    </xf>
    <xf numFmtId="177" fontId="0" fillId="0" borderId="0" xfId="0" applyNumberFormat="1" applyAlignment="1">
      <alignment/>
    </xf>
    <xf numFmtId="0" fontId="0" fillId="0" borderId="0" xfId="0" applyFont="1" applyFill="1" applyAlignment="1">
      <alignment/>
    </xf>
    <xf numFmtId="0" fontId="0" fillId="0" borderId="0" xfId="0" applyAlignment="1">
      <alignment vertical="center" wrapText="1"/>
    </xf>
    <xf numFmtId="0" fontId="0" fillId="0" borderId="0" xfId="0" applyFill="1" applyAlignment="1">
      <alignment vertical="center" wrapText="1"/>
    </xf>
    <xf numFmtId="0" fontId="0" fillId="33" borderId="0" xfId="0" applyFill="1" applyAlignment="1">
      <alignment vertical="center" wrapText="1"/>
    </xf>
    <xf numFmtId="3" fontId="8" fillId="0" borderId="0" xfId="0" applyNumberFormat="1" applyFont="1" applyAlignment="1">
      <alignment/>
    </xf>
    <xf numFmtId="0" fontId="0" fillId="35" borderId="0" xfId="0" applyFill="1" applyAlignment="1">
      <alignment/>
    </xf>
    <xf numFmtId="177" fontId="0" fillId="35" borderId="0" xfId="0" applyNumberFormat="1" applyFill="1" applyAlignment="1">
      <alignment/>
    </xf>
    <xf numFmtId="178" fontId="0" fillId="0" borderId="0" xfId="61" applyNumberFormat="1" applyAlignment="1">
      <alignment/>
    </xf>
    <xf numFmtId="0" fontId="0" fillId="0" borderId="0" xfId="0" applyFont="1" applyAlignment="1">
      <alignment/>
    </xf>
    <xf numFmtId="178" fontId="0" fillId="0" borderId="0" xfId="61" applyNumberFormat="1" applyFill="1" applyAlignment="1">
      <alignment/>
    </xf>
    <xf numFmtId="0" fontId="9" fillId="0" borderId="0" xfId="0" applyFont="1" applyFill="1" applyAlignment="1">
      <alignment/>
    </xf>
    <xf numFmtId="177" fontId="0" fillId="0" borderId="0" xfId="57" applyFont="1" applyAlignment="1">
      <alignment/>
    </xf>
    <xf numFmtId="177" fontId="0" fillId="0" borderId="0" xfId="57" applyAlignment="1">
      <alignment/>
    </xf>
    <xf numFmtId="177" fontId="0" fillId="0" borderId="10" xfId="57" applyFont="1" applyFill="1" applyBorder="1" applyAlignment="1">
      <alignment vertical="center" wrapText="1"/>
    </xf>
    <xf numFmtId="177" fontId="0" fillId="0" borderId="10" xfId="57" applyFont="1" applyFill="1" applyBorder="1" applyAlignment="1">
      <alignment horizontal="center" vertical="center" wrapText="1"/>
    </xf>
    <xf numFmtId="177" fontId="0" fillId="0" borderId="10" xfId="57" applyFont="1" applyFill="1" applyBorder="1" applyAlignment="1">
      <alignment vertical="center" wrapText="1"/>
    </xf>
    <xf numFmtId="178" fontId="0" fillId="0" borderId="0" xfId="61" applyNumberFormat="1" applyFill="1" applyAlignment="1">
      <alignment vertical="center" wrapText="1"/>
    </xf>
    <xf numFmtId="177" fontId="0" fillId="0" borderId="0" xfId="57" applyFill="1" applyAlignment="1">
      <alignment vertical="center" wrapText="1"/>
    </xf>
    <xf numFmtId="0" fontId="0" fillId="0" borderId="10" xfId="0" applyFill="1" applyBorder="1" applyAlignment="1">
      <alignment/>
    </xf>
    <xf numFmtId="178" fontId="7" fillId="36" borderId="10" xfId="61" applyNumberFormat="1" applyFont="1" applyFill="1" applyBorder="1" applyAlignment="1">
      <alignment/>
    </xf>
    <xf numFmtId="178" fontId="0" fillId="34" borderId="10" xfId="61" applyNumberFormat="1" applyFill="1" applyBorder="1" applyAlignment="1">
      <alignment/>
    </xf>
    <xf numFmtId="10" fontId="0" fillId="0" borderId="10" xfId="61" applyNumberFormat="1" applyBorder="1" applyAlignment="1">
      <alignment/>
    </xf>
    <xf numFmtId="178" fontId="0" fillId="0" borderId="10" xfId="61" applyNumberFormat="1" applyFill="1" applyBorder="1" applyAlignment="1">
      <alignment/>
    </xf>
    <xf numFmtId="177" fontId="0" fillId="0" borderId="0" xfId="57" applyFill="1" applyAlignment="1">
      <alignment/>
    </xf>
    <xf numFmtId="177" fontId="0" fillId="0" borderId="10" xfId="57" applyFont="1" applyFill="1" applyBorder="1" applyAlignment="1">
      <alignment/>
    </xf>
    <xf numFmtId="178" fontId="0" fillId="34" borderId="10" xfId="61" applyNumberFormat="1" applyFont="1" applyFill="1" applyBorder="1" applyAlignment="1">
      <alignment/>
    </xf>
    <xf numFmtId="178" fontId="7" fillId="34" borderId="10" xfId="61" applyNumberFormat="1" applyFont="1" applyFill="1" applyBorder="1" applyAlignment="1">
      <alignment/>
    </xf>
    <xf numFmtId="177" fontId="0" fillId="0" borderId="10" xfId="0" applyNumberFormat="1" applyFont="1" applyFill="1" applyBorder="1" applyAlignment="1">
      <alignment horizontal="left"/>
    </xf>
    <xf numFmtId="178" fontId="0" fillId="34" borderId="10" xfId="61" applyNumberFormat="1" applyFont="1" applyFill="1" applyBorder="1" applyAlignment="1">
      <alignment horizontal="right"/>
    </xf>
    <xf numFmtId="177" fontId="0" fillId="0" borderId="10" xfId="57" applyBorder="1" applyAlignment="1">
      <alignment/>
    </xf>
    <xf numFmtId="178" fontId="7" fillId="34" borderId="10" xfId="61" applyNumberFormat="1" applyFont="1" applyFill="1" applyBorder="1" applyAlignment="1">
      <alignment horizontal="right"/>
    </xf>
    <xf numFmtId="178" fontId="7" fillId="36" borderId="10" xfId="61" applyNumberFormat="1" applyFont="1" applyFill="1" applyBorder="1" applyAlignment="1">
      <alignment horizontal="right"/>
    </xf>
    <xf numFmtId="177" fontId="0" fillId="0" borderId="10" xfId="57" applyFont="1" applyBorder="1" applyAlignment="1">
      <alignment/>
    </xf>
    <xf numFmtId="0" fontId="0" fillId="0" borderId="0" xfId="0" applyFont="1" applyAlignment="1">
      <alignment/>
    </xf>
    <xf numFmtId="0" fontId="9" fillId="37" borderId="0" xfId="0" applyFont="1" applyFill="1" applyAlignment="1">
      <alignment/>
    </xf>
    <xf numFmtId="0" fontId="0" fillId="37" borderId="0" xfId="0" applyFill="1" applyAlignment="1">
      <alignment/>
    </xf>
    <xf numFmtId="0" fontId="0" fillId="35"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P Gap Figures 0.2 4.3 4.4 5.3 5.4 6.2" xfId="57"/>
    <cellStyle name="normální_BGR"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0075"/>
          <c:w val="0.97575"/>
          <c:h val="0.9382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Balkan chart'!$H$187:$H$193</c:f>
              <c:strCache>
                <c:ptCount val="7"/>
                <c:pt idx="0">
                  <c:v>EU-25 </c:v>
                </c:pt>
                <c:pt idx="2">
                  <c:v>Serbia and Montenegro</c:v>
                </c:pt>
                <c:pt idx="3">
                  <c:v>Macedonia- FYR</c:v>
                </c:pt>
                <c:pt idx="4">
                  <c:v>Croatia</c:v>
                </c:pt>
                <c:pt idx="5">
                  <c:v>Bosnia and Herzegovina</c:v>
                </c:pt>
                <c:pt idx="6">
                  <c:v>Albania</c:v>
                </c:pt>
              </c:strCache>
            </c:strRef>
          </c:cat>
          <c:val>
            <c:numRef>
              <c:f>'Data for Balkan chart'!$I$187:$I$193</c:f>
              <c:numCache>
                <c:ptCount val="7"/>
                <c:pt idx="0">
                  <c:v>10.914127422285743</c:v>
                </c:pt>
                <c:pt idx="2">
                  <c:v>4.085861024629877</c:v>
                </c:pt>
                <c:pt idx="3">
                  <c:v>5.9414832982141</c:v>
                </c:pt>
                <c:pt idx="4">
                  <c:v>6.516644263335783</c:v>
                </c:pt>
                <c:pt idx="5">
                  <c:v>3.153053553353283</c:v>
                </c:pt>
                <c:pt idx="6">
                  <c:v>4.402751339005075</c:v>
                </c:pt>
              </c:numCache>
            </c:numRef>
          </c:val>
        </c:ser>
        <c:gapWidth val="50"/>
        <c:axId val="35039880"/>
        <c:axId val="46923465"/>
      </c:barChart>
      <c:catAx>
        <c:axId val="350398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46923465"/>
        <c:crosses val="autoZero"/>
        <c:auto val="1"/>
        <c:lblOffset val="100"/>
        <c:tickLblSkip val="1"/>
        <c:noMultiLvlLbl val="0"/>
      </c:catAx>
      <c:valAx>
        <c:axId val="46923465"/>
        <c:scaling>
          <c:orientation val="minMax"/>
          <c:max val="15"/>
          <c:min val="0"/>
        </c:scaling>
        <c:axPos val="b"/>
        <c:title>
          <c:tx>
            <c:rich>
              <a:bodyPr vert="horz" rot="0" anchor="ctr"/>
              <a:lstStyle/>
              <a:p>
                <a:pPr algn="ctr">
                  <a:defRPr/>
                </a:pPr>
                <a:r>
                  <a:rPr lang="en-US" cap="none" sz="1100" b="0" i="0" u="none" baseline="0">
                    <a:solidFill>
                      <a:srgbClr val="000000"/>
                    </a:solidFill>
                    <a:latin typeface="Arial"/>
                    <a:ea typeface="Arial"/>
                    <a:cs typeface="Arial"/>
                  </a:rPr>
                  <a:t>Tonnes of CO2 equivalent per person</a:t>
                </a:r>
              </a:p>
            </c:rich>
          </c:tx>
          <c:layout>
            <c:manualLayout>
              <c:xMode val="factor"/>
              <c:yMode val="factor"/>
              <c:x val="-0.00075"/>
              <c:y val="-0.019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039880"/>
        <c:crossesAt val="1"/>
        <c:crossBetween val="between"/>
        <c:dispUnits/>
        <c:majorUnit val="5"/>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5275"/>
          <c:w val="0.6995"/>
          <c:h val="0.92775"/>
        </c:manualLayout>
      </c:layout>
      <c:lineChart>
        <c:grouping val="standard"/>
        <c:varyColors val="0"/>
        <c:ser>
          <c:idx val="0"/>
          <c:order val="0"/>
          <c:tx>
            <c:strRef>
              <c:f>'Data for Balkan chart'!$A$148</c:f>
              <c:strCache>
                <c:ptCount val="1"/>
                <c:pt idx="0">
                  <c:v>EU-25</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Balkan chart'!$B$147:$P$147</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chart'!$B$148:$P$148</c:f>
              <c:numCache>
                <c:ptCount val="15"/>
                <c:pt idx="0">
                  <c:v>100</c:v>
                </c:pt>
                <c:pt idx="1">
                  <c:v>95.95839054055494</c:v>
                </c:pt>
                <c:pt idx="2">
                  <c:v>93.12795921219832</c:v>
                </c:pt>
                <c:pt idx="3">
                  <c:v>90.1472709553422</c:v>
                </c:pt>
                <c:pt idx="4">
                  <c:v>89.93626613034368</c:v>
                </c:pt>
                <c:pt idx="5">
                  <c:v>90.05997854385059</c:v>
                </c:pt>
                <c:pt idx="6">
                  <c:v>90.45389853449952</c:v>
                </c:pt>
                <c:pt idx="7">
                  <c:v>90.40537447528496</c:v>
                </c:pt>
                <c:pt idx="8">
                  <c:v>90.13097195421571</c:v>
                </c:pt>
                <c:pt idx="9">
                  <c:v>90.87817909793414</c:v>
                </c:pt>
                <c:pt idx="10">
                  <c:v>89.83233304709898</c:v>
                </c:pt>
                <c:pt idx="11">
                  <c:v>88.3251007954368</c:v>
                </c:pt>
                <c:pt idx="12">
                  <c:v>87.0983398156699</c:v>
                </c:pt>
                <c:pt idx="13">
                  <c:v>85.94905411325081</c:v>
                </c:pt>
                <c:pt idx="14">
                  <c:v>87.33126203141452</c:v>
                </c:pt>
              </c:numCache>
            </c:numRef>
          </c:val>
          <c:smooth val="1"/>
        </c:ser>
        <c:ser>
          <c:idx val="1"/>
          <c:order val="1"/>
          <c:tx>
            <c:strRef>
              <c:f>'Data for Balkan chart'!$A$149</c:f>
              <c:strCache>
                <c:ptCount val="1"/>
                <c:pt idx="0">
                  <c:v>EFTA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Balkan chart'!$B$147:$P$147</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chart'!$B$149:$P$149</c:f>
              <c:numCache>
                <c:ptCount val="15"/>
                <c:pt idx="0">
                  <c:v>100</c:v>
                </c:pt>
                <c:pt idx="1">
                  <c:v>100.35833678092432</c:v>
                </c:pt>
                <c:pt idx="2">
                  <c:v>98.89289521723427</c:v>
                </c:pt>
                <c:pt idx="3">
                  <c:v>98.48079723101868</c:v>
                </c:pt>
                <c:pt idx="4">
                  <c:v>97.45096225842933</c:v>
                </c:pt>
                <c:pt idx="5">
                  <c:v>97.42100175136567</c:v>
                </c:pt>
                <c:pt idx="6">
                  <c:v>97.71499660734544</c:v>
                </c:pt>
                <c:pt idx="7">
                  <c:v>96.14269452290772</c:v>
                </c:pt>
                <c:pt idx="8">
                  <c:v>96.09549566273967</c:v>
                </c:pt>
                <c:pt idx="9">
                  <c:v>95.39875266134943</c:v>
                </c:pt>
                <c:pt idx="10">
                  <c:v>94.76844899616779</c:v>
                </c:pt>
                <c:pt idx="11">
                  <c:v>93.81975849905545</c:v>
                </c:pt>
                <c:pt idx="12">
                  <c:v>92.45863527958524</c:v>
                </c:pt>
                <c:pt idx="13">
                  <c:v>92.11233769708748</c:v>
                </c:pt>
                <c:pt idx="14">
                  <c:v>91.86230117253194</c:v>
                </c:pt>
              </c:numCache>
            </c:numRef>
          </c:val>
          <c:smooth val="1"/>
        </c:ser>
        <c:ser>
          <c:idx val="2"/>
          <c:order val="2"/>
          <c:tx>
            <c:strRef>
              <c:f>'Data for Balkan chart'!$A$150</c:f>
              <c:strCache>
                <c:ptCount val="1"/>
                <c:pt idx="0">
                  <c:v>EECCA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cat>
            <c:numRef>
              <c:f>'Data for Balkan chart'!$B$147:$P$147</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chart'!$B$150:$P$150</c:f>
              <c:numCache>
                <c:ptCount val="15"/>
                <c:pt idx="0">
                  <c:v>100</c:v>
                </c:pt>
                <c:pt idx="1">
                  <c:v>93.96932725573056</c:v>
                </c:pt>
                <c:pt idx="2">
                  <c:v>87.79811305678557</c:v>
                </c:pt>
                <c:pt idx="3">
                  <c:v>81.29171300269675</c:v>
                </c:pt>
                <c:pt idx="4">
                  <c:v>73.60179434085356</c:v>
                </c:pt>
                <c:pt idx="5">
                  <c:v>67.12853304267882</c:v>
                </c:pt>
                <c:pt idx="6">
                  <c:v>60.35933594280646</c:v>
                </c:pt>
                <c:pt idx="7">
                  <c:v>54.57503161090808</c:v>
                </c:pt>
                <c:pt idx="8">
                  <c:v>49.44861027676119</c:v>
                </c:pt>
                <c:pt idx="9">
                  <c:v>46.69738652650702</c:v>
                </c:pt>
                <c:pt idx="10">
                  <c:v>45.13539286182916</c:v>
                </c:pt>
                <c:pt idx="11">
                  <c:v>45.76050973659731</c:v>
                </c:pt>
                <c:pt idx="12">
                  <c:v>45.8020190776167</c:v>
                </c:pt>
                <c:pt idx="13">
                  <c:v>44.01774972435532</c:v>
                </c:pt>
                <c:pt idx="14">
                  <c:v>44.63919875738831</c:v>
                </c:pt>
              </c:numCache>
            </c:numRef>
          </c:val>
          <c:smooth val="1"/>
        </c:ser>
        <c:ser>
          <c:idx val="3"/>
          <c:order val="3"/>
          <c:tx>
            <c:strRef>
              <c:f>'Data for Balkan chart'!$A$151</c:f>
              <c:strCache>
                <c:ptCount val="1"/>
                <c:pt idx="0">
                  <c:v>South Eastern Europe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339966"/>
                </a:solidFill>
              </a:ln>
            </c:spPr>
          </c:marker>
          <c:cat>
            <c:numRef>
              <c:f>'Data for Balkan chart'!$B$147:$P$147</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chart'!$B$151:$P$151</c:f>
              <c:numCache>
                <c:ptCount val="15"/>
                <c:pt idx="0">
                  <c:v>100</c:v>
                </c:pt>
                <c:pt idx="1">
                  <c:v>90.39332558533756</c:v>
                </c:pt>
                <c:pt idx="2">
                  <c:v>82.61646691587313</c:v>
                </c:pt>
                <c:pt idx="3">
                  <c:v>79.3879022573113</c:v>
                </c:pt>
                <c:pt idx="4">
                  <c:v>77.3408447350611</c:v>
                </c:pt>
                <c:pt idx="5">
                  <c:v>74.9466949362576</c:v>
                </c:pt>
                <c:pt idx="6">
                  <c:v>72.09309189119347</c:v>
                </c:pt>
                <c:pt idx="7">
                  <c:v>72.15935102085224</c:v>
                </c:pt>
                <c:pt idx="8">
                  <c:v>68.96564438735116</c:v>
                </c:pt>
                <c:pt idx="9">
                  <c:v>70.002890114558</c:v>
                </c:pt>
                <c:pt idx="10">
                  <c:v>65.79911563604696</c:v>
                </c:pt>
                <c:pt idx="11">
                  <c:v>65.37075869756629</c:v>
                </c:pt>
                <c:pt idx="12">
                  <c:v>63.03045861235334</c:v>
                </c:pt>
                <c:pt idx="13">
                  <c:v>63.14531486318331</c:v>
                </c:pt>
                <c:pt idx="14">
                  <c:v>66.39512549444471</c:v>
                </c:pt>
              </c:numCache>
            </c:numRef>
          </c:val>
          <c:smooth val="1"/>
        </c:ser>
        <c:marker val="1"/>
        <c:axId val="23949946"/>
        <c:axId val="14222923"/>
      </c:lineChart>
      <c:catAx>
        <c:axId val="2394994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4222923"/>
        <c:crosses val="autoZero"/>
        <c:auto val="1"/>
        <c:lblOffset val="100"/>
        <c:tickLblSkip val="1"/>
        <c:noMultiLvlLbl val="0"/>
      </c:catAx>
      <c:valAx>
        <c:axId val="14222923"/>
        <c:scaling>
          <c:orientation val="minMax"/>
          <c:max val="110"/>
          <c:min val="40"/>
        </c:scaling>
        <c:axPos val="l"/>
        <c:delete val="0"/>
        <c:numFmt formatCode="#,##0" sourceLinked="0"/>
        <c:majorTickMark val="out"/>
        <c:minorTickMark val="none"/>
        <c:tickLblPos val="nextTo"/>
        <c:spPr>
          <a:ln w="3175">
            <a:solidFill>
              <a:srgbClr val="000000"/>
            </a:solidFill>
          </a:ln>
        </c:spPr>
        <c:crossAx val="23949946"/>
        <c:crossesAt val="1"/>
        <c:crossBetween val="between"/>
        <c:dispUnits/>
        <c:majorUnit val="10"/>
        <c:minorUnit val="5"/>
      </c:valAx>
      <c:spPr>
        <a:noFill/>
        <a:ln>
          <a:noFill/>
        </a:ln>
      </c:spPr>
    </c:plotArea>
    <c:legend>
      <c:legendPos val="r"/>
      <c:layout>
        <c:manualLayout>
          <c:xMode val="edge"/>
          <c:yMode val="edge"/>
          <c:x val="0.711"/>
          <c:y val="0.1505"/>
          <c:w val="0.18025"/>
          <c:h val="0.4937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5275"/>
          <c:w val="0.69875"/>
          <c:h val="0.92775"/>
        </c:manualLayout>
      </c:layout>
      <c:lineChart>
        <c:grouping val="standard"/>
        <c:varyColors val="0"/>
        <c:ser>
          <c:idx val="0"/>
          <c:order val="0"/>
          <c:tx>
            <c:strRef>
              <c:f>'Data for Balkan chart'!$A$156</c:f>
              <c:strCache>
                <c:ptCount val="1"/>
                <c:pt idx="0">
                  <c:v>EU-25</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Balkan chart'!$B$155:$P$155</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chart'!$B$156:$P$156</c:f>
              <c:numCache>
                <c:ptCount val="15"/>
                <c:pt idx="0">
                  <c:v>100</c:v>
                </c:pt>
                <c:pt idx="1">
                  <c:v>100.22393597027366</c:v>
                </c:pt>
                <c:pt idx="2">
                  <c:v>100.63442279377968</c:v>
                </c:pt>
                <c:pt idx="3">
                  <c:v>98.28992399031338</c:v>
                </c:pt>
                <c:pt idx="4">
                  <c:v>97.86987173049243</c:v>
                </c:pt>
                <c:pt idx="5">
                  <c:v>96.12312399992959</c:v>
                </c:pt>
                <c:pt idx="6">
                  <c:v>92.56284873350465</c:v>
                </c:pt>
                <c:pt idx="7">
                  <c:v>88.93592559968829</c:v>
                </c:pt>
                <c:pt idx="8">
                  <c:v>88.58794314211413</c:v>
                </c:pt>
                <c:pt idx="9">
                  <c:v>84.46751459822433</c:v>
                </c:pt>
                <c:pt idx="10">
                  <c:v>82.78509734904902</c:v>
                </c:pt>
                <c:pt idx="11">
                  <c:v>75.19235322648997</c:v>
                </c:pt>
                <c:pt idx="12">
                  <c:v>72.54511933985324</c:v>
                </c:pt>
                <c:pt idx="13">
                  <c:v>69.5160199230311</c:v>
                </c:pt>
                <c:pt idx="14">
                  <c:v>67.34808896816952</c:v>
                </c:pt>
              </c:numCache>
            </c:numRef>
          </c:val>
          <c:smooth val="1"/>
        </c:ser>
        <c:ser>
          <c:idx val="1"/>
          <c:order val="1"/>
          <c:tx>
            <c:strRef>
              <c:f>'Data for Balkan chart'!$A$157</c:f>
              <c:strCache>
                <c:ptCount val="1"/>
                <c:pt idx="0">
                  <c:v>EFTA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Balkan chart'!$B$155:$P$155</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chart'!$B$157:$P$157</c:f>
              <c:numCache>
                <c:ptCount val="15"/>
                <c:pt idx="0">
                  <c:v>100</c:v>
                </c:pt>
                <c:pt idx="1">
                  <c:v>100.4518641626927</c:v>
                </c:pt>
                <c:pt idx="2">
                  <c:v>100.38224152320814</c:v>
                </c:pt>
                <c:pt idx="3">
                  <c:v>99.00176747647097</c:v>
                </c:pt>
                <c:pt idx="4">
                  <c:v>96.84055155764717</c:v>
                </c:pt>
                <c:pt idx="5">
                  <c:v>97.36754209461253</c:v>
                </c:pt>
                <c:pt idx="6">
                  <c:v>96.6636965726046</c:v>
                </c:pt>
                <c:pt idx="7">
                  <c:v>96.51452969338132</c:v>
                </c:pt>
                <c:pt idx="8">
                  <c:v>93.11836248309</c:v>
                </c:pt>
                <c:pt idx="9">
                  <c:v>88.56926035193857</c:v>
                </c:pt>
                <c:pt idx="10">
                  <c:v>89.86994122201986</c:v>
                </c:pt>
                <c:pt idx="11">
                  <c:v>85.68322536394457</c:v>
                </c:pt>
                <c:pt idx="12">
                  <c:v>82.97187118308885</c:v>
                </c:pt>
                <c:pt idx="13">
                  <c:v>83.70705941549879</c:v>
                </c:pt>
                <c:pt idx="14">
                  <c:v>82.88035092098225</c:v>
                </c:pt>
              </c:numCache>
            </c:numRef>
          </c:val>
          <c:smooth val="1"/>
        </c:ser>
        <c:ser>
          <c:idx val="2"/>
          <c:order val="2"/>
          <c:tx>
            <c:strRef>
              <c:f>'Data for Balkan chart'!$A$158</c:f>
              <c:strCache>
                <c:ptCount val="1"/>
                <c:pt idx="0">
                  <c:v>EECCA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cat>
            <c:numRef>
              <c:f>'Data for Balkan chart'!$B$155:$P$155</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chart'!$B$158:$P$158</c:f>
              <c:numCache>
                <c:ptCount val="15"/>
                <c:pt idx="0">
                  <c:v>100</c:v>
                </c:pt>
                <c:pt idx="1">
                  <c:v>99.37041781427341</c:v>
                </c:pt>
                <c:pt idx="2">
                  <c:v>98.63671878687616</c:v>
                </c:pt>
                <c:pt idx="3">
                  <c:v>97.90691519997297</c:v>
                </c:pt>
                <c:pt idx="4">
                  <c:v>96.4227761155848</c:v>
                </c:pt>
                <c:pt idx="5">
                  <c:v>95.72112220530083</c:v>
                </c:pt>
                <c:pt idx="6">
                  <c:v>95.78750771462762</c:v>
                </c:pt>
                <c:pt idx="7">
                  <c:v>95.31581982906762</c:v>
                </c:pt>
                <c:pt idx="8">
                  <c:v>94.99633188186685</c:v>
                </c:pt>
                <c:pt idx="9">
                  <c:v>97.91829317281841</c:v>
                </c:pt>
                <c:pt idx="10">
                  <c:v>102.11764505784997</c:v>
                </c:pt>
                <c:pt idx="11">
                  <c:v>104.90621831960998</c:v>
                </c:pt>
                <c:pt idx="12">
                  <c:v>108.59708349039126</c:v>
                </c:pt>
                <c:pt idx="13">
                  <c:v>112.11665797619999</c:v>
                </c:pt>
                <c:pt idx="14">
                  <c:v>115.47961943263422</c:v>
                </c:pt>
              </c:numCache>
            </c:numRef>
          </c:val>
          <c:smooth val="1"/>
        </c:ser>
        <c:ser>
          <c:idx val="3"/>
          <c:order val="3"/>
          <c:tx>
            <c:strRef>
              <c:f>'Data for Balkan chart'!$A$159</c:f>
              <c:strCache>
                <c:ptCount val="1"/>
                <c:pt idx="0">
                  <c:v>South Eastern Europe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339966"/>
                </a:solidFill>
              </a:ln>
            </c:spPr>
          </c:marker>
          <c:cat>
            <c:numRef>
              <c:f>'Data for Balkan chart'!$B$155:$P$155</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chart'!$B$159:$P$159</c:f>
              <c:numCache>
                <c:ptCount val="15"/>
                <c:pt idx="0">
                  <c:v>100</c:v>
                </c:pt>
                <c:pt idx="1">
                  <c:v>105.50602077050559</c:v>
                </c:pt>
                <c:pt idx="2">
                  <c:v>115.3447049988097</c:v>
                </c:pt>
                <c:pt idx="3">
                  <c:v>121.77434375793229</c:v>
                </c:pt>
                <c:pt idx="4">
                  <c:v>122.63984286122233</c:v>
                </c:pt>
                <c:pt idx="5">
                  <c:v>133.6638062080869</c:v>
                </c:pt>
                <c:pt idx="6">
                  <c:v>138.37103585012713</c:v>
                </c:pt>
                <c:pt idx="7">
                  <c:v>142.46151612910637</c:v>
                </c:pt>
                <c:pt idx="8">
                  <c:v>145.90732888331613</c:v>
                </c:pt>
                <c:pt idx="9">
                  <c:v>153.33067779582052</c:v>
                </c:pt>
                <c:pt idx="10">
                  <c:v>159.4129874698159</c:v>
                </c:pt>
                <c:pt idx="11">
                  <c:v>159.36991543802074</c:v>
                </c:pt>
                <c:pt idx="12">
                  <c:v>159.44563980771792</c:v>
                </c:pt>
                <c:pt idx="13">
                  <c:v>163.4231465596217</c:v>
                </c:pt>
                <c:pt idx="14">
                  <c:v>159.67159822280323</c:v>
                </c:pt>
              </c:numCache>
            </c:numRef>
          </c:val>
          <c:smooth val="1"/>
        </c:ser>
        <c:marker val="1"/>
        <c:axId val="60897444"/>
        <c:axId val="11206085"/>
      </c:lineChart>
      <c:catAx>
        <c:axId val="6089744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1206085"/>
        <c:crosses val="autoZero"/>
        <c:auto val="1"/>
        <c:lblOffset val="100"/>
        <c:tickLblSkip val="1"/>
        <c:noMultiLvlLbl val="0"/>
      </c:catAx>
      <c:valAx>
        <c:axId val="11206085"/>
        <c:scaling>
          <c:orientation val="minMax"/>
          <c:max val="170"/>
          <c:min val="60"/>
        </c:scaling>
        <c:axPos val="l"/>
        <c:delete val="0"/>
        <c:numFmt formatCode="#,##0" sourceLinked="0"/>
        <c:majorTickMark val="out"/>
        <c:minorTickMark val="none"/>
        <c:tickLblPos val="nextTo"/>
        <c:spPr>
          <a:ln w="3175">
            <a:solidFill>
              <a:srgbClr val="000000"/>
            </a:solidFill>
          </a:ln>
        </c:spPr>
        <c:crossAx val="60897444"/>
        <c:crossesAt val="1"/>
        <c:crossBetween val="between"/>
        <c:dispUnits/>
        <c:majorUnit val="10"/>
        <c:minorUnit val="5"/>
      </c:valAx>
      <c:spPr>
        <a:noFill/>
        <a:ln>
          <a:noFill/>
        </a:ln>
      </c:spPr>
    </c:plotArea>
    <c:legend>
      <c:legendPos val="r"/>
      <c:layout>
        <c:manualLayout>
          <c:xMode val="edge"/>
          <c:yMode val="edge"/>
          <c:x val="0.711"/>
          <c:y val="0.153"/>
          <c:w val="0.18025"/>
          <c:h val="0.4937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1525"/>
          <c:w val="0.9675"/>
          <c:h val="0.892"/>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600"/>
              </a:solidFill>
              <a:ln w="12700">
                <a:solidFill>
                  <a:srgbClr val="000000"/>
                </a:solidFill>
              </a:ln>
            </c:spPr>
          </c:dPt>
          <c:dPt>
            <c:idx val="1"/>
            <c:invertIfNegative val="0"/>
            <c:spPr>
              <a:solidFill>
                <a:srgbClr val="FF6600"/>
              </a:solidFill>
              <a:ln w="12700">
                <a:solidFill>
                  <a:srgbClr val="000000"/>
                </a:solidFill>
              </a:ln>
            </c:spPr>
          </c:dP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99CC00"/>
              </a:solidFill>
              <a:ln w="12700">
                <a:solidFill>
                  <a:srgbClr val="000000"/>
                </a:solidFill>
              </a:ln>
            </c:spPr>
          </c:dPt>
          <c:dPt>
            <c:idx val="7"/>
            <c:invertIfNegative val="0"/>
            <c:spPr>
              <a:solidFill>
                <a:srgbClr val="99CC00"/>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99CC00"/>
              </a:solidFill>
              <a:ln w="12700">
                <a:solidFill>
                  <a:srgbClr val="000000"/>
                </a:solidFill>
              </a:ln>
            </c:spPr>
          </c:dPt>
          <c:dPt>
            <c:idx val="10"/>
            <c:invertIfNegative val="0"/>
            <c:spPr>
              <a:solidFill>
                <a:srgbClr val="99CC00"/>
              </a:solidFill>
              <a:ln w="12700">
                <a:solidFill>
                  <a:srgbClr val="000000"/>
                </a:solidFill>
              </a:ln>
            </c:spPr>
          </c:dPt>
          <c:dPt>
            <c:idx val="11"/>
            <c:invertIfNegative val="0"/>
            <c:spPr>
              <a:solidFill>
                <a:srgbClr val="99CC00"/>
              </a:solidFill>
              <a:ln w="12700">
                <a:solidFill>
                  <a:srgbClr val="000000"/>
                </a:solidFill>
              </a:ln>
            </c:spPr>
          </c:dPt>
          <c:dPt>
            <c:idx val="12"/>
            <c:invertIfNegative val="0"/>
            <c:spPr>
              <a:solidFill>
                <a:srgbClr val="99CC00"/>
              </a:solidFill>
              <a:ln w="12700">
                <a:solidFill>
                  <a:srgbClr val="000000"/>
                </a:solidFill>
              </a:ln>
            </c:spPr>
          </c:dPt>
          <c:dPt>
            <c:idx val="13"/>
            <c:invertIfNegative val="0"/>
            <c:spPr>
              <a:solidFill>
                <a:srgbClr val="99CC00"/>
              </a:solidFill>
              <a:ln w="12700">
                <a:solidFill>
                  <a:srgbClr val="000000"/>
                </a:solidFill>
              </a:ln>
            </c:spPr>
          </c:dPt>
          <c:dPt>
            <c:idx val="14"/>
            <c:invertIfNegative val="0"/>
            <c:spPr>
              <a:solidFill>
                <a:srgbClr val="99CC00"/>
              </a:solidFill>
              <a:ln w="12700">
                <a:solidFill>
                  <a:srgbClr val="000000"/>
                </a:solidFill>
              </a:ln>
            </c:spPr>
          </c:dPt>
          <c:dPt>
            <c:idx val="15"/>
            <c:invertIfNegative val="0"/>
            <c:spPr>
              <a:solidFill>
                <a:srgbClr val="99CC00"/>
              </a:solidFill>
              <a:ln w="12700">
                <a:solidFill>
                  <a:srgbClr val="000000"/>
                </a:solidFill>
              </a:ln>
            </c:spPr>
          </c:dPt>
          <c:dPt>
            <c:idx val="16"/>
            <c:invertIfNegative val="0"/>
            <c:spPr>
              <a:solidFill>
                <a:srgbClr val="99CC00"/>
              </a:solidFill>
              <a:ln w="12700">
                <a:solidFill>
                  <a:srgbClr val="000000"/>
                </a:solidFill>
              </a:ln>
            </c:spPr>
          </c:dPt>
          <c:dLbls>
            <c:dLbl>
              <c:idx val="0"/>
              <c:txPr>
                <a:bodyPr vert="horz" rot="0" anchor="ctr"/>
                <a:lstStyle/>
                <a:p>
                  <a:pPr algn="ctr">
                    <a:defRPr lang="en-US" cap="none" sz="1025" b="0" i="0" u="none" baseline="0">
                      <a:solidFill>
                        <a:srgbClr val="000000"/>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1"/>
              <c:txPr>
                <a:bodyPr vert="horz" rot="0" anchor="ctr"/>
                <a:lstStyle/>
                <a:p>
                  <a:pPr algn="ctr">
                    <a:defRPr lang="en-US" cap="none" sz="1025" b="0" i="0" u="none" baseline="0">
                      <a:solidFill>
                        <a:srgbClr val="000000"/>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2"/>
              <c:txPr>
                <a:bodyPr vert="horz" rot="0" anchor="ctr"/>
                <a:lstStyle/>
                <a:p>
                  <a:pPr algn="ctr">
                    <a:defRPr lang="en-US" cap="none" sz="1025"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3"/>
              <c:txPr>
                <a:bodyPr vert="horz" rot="0" anchor="ctr"/>
                <a:lstStyle/>
                <a:p>
                  <a:pPr algn="ctr">
                    <a:defRPr lang="en-US" cap="none" sz="1025"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4"/>
              <c:txPr>
                <a:bodyPr vert="horz" rot="0" anchor="ctr"/>
                <a:lstStyle/>
                <a:p>
                  <a:pPr algn="ctr">
                    <a:defRPr lang="en-US" cap="none" sz="1025"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5"/>
              <c:txPr>
                <a:bodyPr vert="horz" rot="0" anchor="ctr"/>
                <a:lstStyle/>
                <a:p>
                  <a:pPr algn="ctr">
                    <a:defRPr lang="en-US" cap="none" sz="1025"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6"/>
              <c:txPr>
                <a:bodyPr vert="horz" rot="0" anchor="ctr"/>
                <a:lstStyle/>
                <a:p>
                  <a:pPr algn="ctr">
                    <a:defRPr lang="en-US" cap="none" sz="1025" b="0"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0"/>
            </c:dLbl>
            <c:dLbl>
              <c:idx val="7"/>
              <c:txPr>
                <a:bodyPr vert="horz" rot="0" anchor="ctr"/>
                <a:lstStyle/>
                <a:p>
                  <a:pPr algn="ctr">
                    <a:defRPr lang="en-US" cap="none" sz="1025" b="0" i="0" u="none" baseline="0">
                      <a:solidFill>
                        <a:srgbClr val="000000"/>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8"/>
              <c:txPr>
                <a:bodyPr vert="horz" rot="0" anchor="ctr"/>
                <a:lstStyle/>
                <a:p>
                  <a:pPr algn="ctr">
                    <a:defRPr lang="en-US" cap="none" sz="1025" b="0" i="0" u="none" baseline="0">
                      <a:solidFill>
                        <a:srgbClr val="000000"/>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9"/>
              <c:txPr>
                <a:bodyPr vert="horz" rot="0" anchor="ctr"/>
                <a:lstStyle/>
                <a:p>
                  <a:pPr algn="ctr">
                    <a:defRPr lang="en-US" cap="none" sz="1025" b="0" i="0" u="none" baseline="0">
                      <a:solidFill>
                        <a:srgbClr val="000000"/>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10"/>
              <c:txPr>
                <a:bodyPr vert="horz" rot="0" anchor="ctr"/>
                <a:lstStyle/>
                <a:p>
                  <a:pPr algn="ctr">
                    <a:defRPr lang="en-US" cap="none" sz="1025" b="0" i="0" u="none" baseline="0">
                      <a:solidFill>
                        <a:srgbClr val="000000"/>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11"/>
              <c:txPr>
                <a:bodyPr vert="horz" rot="0" anchor="ctr"/>
                <a:lstStyle/>
                <a:p>
                  <a:pPr algn="ctr">
                    <a:defRPr lang="en-US" cap="none" sz="1025" b="0" i="0" u="none" baseline="0">
                      <a:solidFill>
                        <a:srgbClr val="000000"/>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12"/>
              <c:txPr>
                <a:bodyPr vert="horz" rot="0" anchor="ctr"/>
                <a:lstStyle/>
                <a:p>
                  <a:pPr algn="ctr">
                    <a:defRPr lang="en-US" cap="none" sz="1025" b="0" i="0" u="none" baseline="0">
                      <a:solidFill>
                        <a:srgbClr val="000000"/>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13"/>
              <c:txPr>
                <a:bodyPr vert="horz" rot="0" anchor="ctr"/>
                <a:lstStyle/>
                <a:p>
                  <a:pPr algn="ctr">
                    <a:defRPr lang="en-US" cap="none" sz="1025" b="0" i="0" u="none" baseline="0">
                      <a:solidFill>
                        <a:srgbClr val="000000"/>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14"/>
              <c:txPr>
                <a:bodyPr vert="horz" rot="0" anchor="ctr"/>
                <a:lstStyle/>
                <a:p>
                  <a:pPr algn="ctr">
                    <a:defRPr lang="en-US" cap="none" sz="1025" b="0" i="0" u="none" baseline="0">
                      <a:solidFill>
                        <a:srgbClr val="000000"/>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15"/>
              <c:txPr>
                <a:bodyPr vert="horz" rot="0" anchor="ctr"/>
                <a:lstStyle/>
                <a:p>
                  <a:pPr algn="ctr">
                    <a:defRPr lang="en-US" cap="none" sz="1025" b="0" i="0" u="none" baseline="0">
                      <a:solidFill>
                        <a:srgbClr val="000000"/>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16"/>
              <c:txPr>
                <a:bodyPr vert="horz" rot="0" anchor="ctr"/>
                <a:lstStyle/>
                <a:p>
                  <a:pPr algn="ctr">
                    <a:defRPr lang="en-US" cap="none" sz="1025" b="0" i="0" u="none" baseline="0">
                      <a:solidFill>
                        <a:srgbClr val="000000"/>
                      </a:solidFill>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1025" b="0" i="0" u="none" baseline="0">
                    <a:solidFill>
                      <a:srgbClr val="000000"/>
                    </a:solidFill>
                    <a:latin typeface="Arial"/>
                    <a:ea typeface="Arial"/>
                    <a:cs typeface="Arial"/>
                  </a:defRPr>
                </a:pPr>
              </a:p>
            </c:txPr>
            <c:showLegendKey val="0"/>
            <c:showVal val="1"/>
            <c:showBubbleSize val="0"/>
            <c:showCatName val="0"/>
            <c:showSerName val="0"/>
            <c:showPercent val="0"/>
          </c:dLbls>
          <c:cat>
            <c:strRef>
              <c:f>'Data for Balkan chart'!$A$245:$A$261</c:f>
              <c:strCache>
                <c:ptCount val="17"/>
                <c:pt idx="0">
                  <c:v>Norway</c:v>
                </c:pt>
                <c:pt idx="1">
                  <c:v>Liechtenstein</c:v>
                </c:pt>
                <c:pt idx="2">
                  <c:v>EU-15</c:v>
                </c:pt>
                <c:pt idx="3">
                  <c:v>Switzerland</c:v>
                </c:pt>
                <c:pt idx="4">
                  <c:v>Slovenia</c:v>
                </c:pt>
                <c:pt idx="5">
                  <c:v>Poland</c:v>
                </c:pt>
                <c:pt idx="6">
                  <c:v>Iceland</c:v>
                </c:pt>
                <c:pt idx="7">
                  <c:v>Slovakia</c:v>
                </c:pt>
                <c:pt idx="8">
                  <c:v>Czech Republic</c:v>
                </c:pt>
                <c:pt idx="9">
                  <c:v>Hungary</c:v>
                </c:pt>
                <c:pt idx="10">
                  <c:v>Russian Federation</c:v>
                </c:pt>
                <c:pt idx="11">
                  <c:v>Romania</c:v>
                </c:pt>
                <c:pt idx="12">
                  <c:v>Bulgaria</c:v>
                </c:pt>
                <c:pt idx="13">
                  <c:v>Latvia</c:v>
                </c:pt>
                <c:pt idx="14">
                  <c:v>Lithuania</c:v>
                </c:pt>
                <c:pt idx="15">
                  <c:v>Ukraine</c:v>
                </c:pt>
                <c:pt idx="16">
                  <c:v>Estonia</c:v>
                </c:pt>
              </c:strCache>
            </c:strRef>
          </c:cat>
          <c:val>
            <c:numRef>
              <c:f>'Data for Balkan chart'!$F$245:$F$261</c:f>
              <c:numCache>
                <c:ptCount val="17"/>
                <c:pt idx="0">
                  <c:v>0.2227209622404404</c:v>
                </c:pt>
                <c:pt idx="1">
                  <c:v>0.11833865814696481</c:v>
                </c:pt>
                <c:pt idx="2">
                  <c:v>-0.00021252369915248807</c:v>
                </c:pt>
                <c:pt idx="3">
                  <c:v>-0.006575133485888597</c:v>
                </c:pt>
                <c:pt idx="4">
                  <c:v>-0.01988638047720207</c:v>
                </c:pt>
                <c:pt idx="5">
                  <c:v>-0.060645937813440264</c:v>
                </c:pt>
                <c:pt idx="6">
                  <c:v>-0.07622776494677021</c:v>
                </c:pt>
                <c:pt idx="7">
                  <c:v>-0.16751731619794707</c:v>
                </c:pt>
                <c:pt idx="8">
                  <c:v>-0.19352620841905493</c:v>
                </c:pt>
                <c:pt idx="9">
                  <c:v>-0.22751413307589735</c:v>
                </c:pt>
                <c:pt idx="10">
                  <c:v>-0.234729772945315</c:v>
                </c:pt>
                <c:pt idx="11">
                  <c:v>-0.32135710594705086</c:v>
                </c:pt>
                <c:pt idx="12">
                  <c:v>-0.3889306358381504</c:v>
                </c:pt>
                <c:pt idx="13">
                  <c:v>-0.4061259976149158</c:v>
                </c:pt>
                <c:pt idx="14">
                  <c:v>-0.4251837888784167</c:v>
                </c:pt>
                <c:pt idx="15">
                  <c:v>-0.48</c:v>
                </c:pt>
                <c:pt idx="16">
                  <c:v>-0.5198896247240619</c:v>
                </c:pt>
              </c:numCache>
            </c:numRef>
          </c:val>
        </c:ser>
        <c:gapWidth val="50"/>
        <c:axId val="33745902"/>
        <c:axId val="35277663"/>
      </c:barChart>
      <c:catAx>
        <c:axId val="33745902"/>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35277663"/>
        <c:crosses val="autoZero"/>
        <c:auto val="1"/>
        <c:lblOffset val="0"/>
        <c:tickLblSkip val="1"/>
        <c:noMultiLvlLbl val="0"/>
      </c:catAx>
      <c:valAx>
        <c:axId val="35277663"/>
        <c:scaling>
          <c:orientation val="minMax"/>
        </c:scaling>
        <c:axPos val="b"/>
        <c:title>
          <c:tx>
            <c:rich>
              <a:bodyPr vert="horz" rot="0" anchor="ctr"/>
              <a:lstStyle/>
              <a:p>
                <a:pPr algn="ctr">
                  <a:defRPr/>
                </a:pPr>
                <a:r>
                  <a:rPr lang="en-US" cap="none" sz="1025" b="0" i="0" u="none" baseline="0">
                    <a:solidFill>
                      <a:srgbClr val="000000"/>
                    </a:solidFill>
                    <a:latin typeface="Arial"/>
                    <a:ea typeface="Arial"/>
                    <a:cs typeface="Arial"/>
                  </a:rPr>
                  <a:t>Over-delivery (-) or shortfall (+) of respective emission target in percentage points relative to base-year emissions</a:t>
                </a:r>
              </a:p>
            </c:rich>
          </c:tx>
          <c:layout>
            <c:manualLayout>
              <c:xMode val="factor"/>
              <c:yMode val="factor"/>
              <c:x val="-0.00475"/>
              <c:y val="-0.068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3374590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515"/>
          <c:w val="0.6995"/>
          <c:h val="0.92975"/>
        </c:manualLayout>
      </c:layout>
      <c:lineChart>
        <c:grouping val="standard"/>
        <c:varyColors val="0"/>
        <c:ser>
          <c:idx val="0"/>
          <c:order val="0"/>
          <c:tx>
            <c:strRef>
              <c:f>'Data for Balkan chart'!$A$108</c:f>
              <c:strCache>
                <c:ptCount val="1"/>
                <c:pt idx="0">
                  <c:v>EU-25</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Balkan chart'!$B$107:$P$107</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chart'!$B$108:$P$108</c:f>
              <c:numCache>
                <c:ptCount val="15"/>
                <c:pt idx="0">
                  <c:v>100</c:v>
                </c:pt>
                <c:pt idx="1">
                  <c:v>99.055268472614</c:v>
                </c:pt>
                <c:pt idx="2">
                  <c:v>96.44506531112427</c:v>
                </c:pt>
                <c:pt idx="3">
                  <c:v>94.52183895294188</c:v>
                </c:pt>
                <c:pt idx="4">
                  <c:v>94.40278575542598</c:v>
                </c:pt>
                <c:pt idx="5">
                  <c:v>94.59394637758436</c:v>
                </c:pt>
                <c:pt idx="6">
                  <c:v>96.69127054468541</c:v>
                </c:pt>
                <c:pt idx="7">
                  <c:v>95.33180997818636</c:v>
                </c:pt>
                <c:pt idx="8">
                  <c:v>94.79219619152137</c:v>
                </c:pt>
                <c:pt idx="9">
                  <c:v>93.25087688329086</c:v>
                </c:pt>
                <c:pt idx="10">
                  <c:v>93.18709333305965</c:v>
                </c:pt>
                <c:pt idx="11">
                  <c:v>94.12244400151705</c:v>
                </c:pt>
                <c:pt idx="12">
                  <c:v>93.32774928512077</c:v>
                </c:pt>
                <c:pt idx="13">
                  <c:v>94.85436748996472</c:v>
                </c:pt>
                <c:pt idx="14">
                  <c:v>95.20013260886037</c:v>
                </c:pt>
              </c:numCache>
            </c:numRef>
          </c:val>
          <c:smooth val="1"/>
        </c:ser>
        <c:ser>
          <c:idx val="1"/>
          <c:order val="1"/>
          <c:tx>
            <c:strRef>
              <c:f>'Data for Balkan chart'!$A$109</c:f>
              <c:strCache>
                <c:ptCount val="1"/>
                <c:pt idx="0">
                  <c:v>EFTA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Balkan chart'!$B$107:$P$107</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chart'!$B$109:$P$109</c:f>
              <c:numCache>
                <c:ptCount val="15"/>
                <c:pt idx="0">
                  <c:v>100</c:v>
                </c:pt>
                <c:pt idx="1">
                  <c:v>99.49480174961468</c:v>
                </c:pt>
                <c:pt idx="2">
                  <c:v>97.60235739885401</c:v>
                </c:pt>
                <c:pt idx="3">
                  <c:v>97.02674907073077</c:v>
                </c:pt>
                <c:pt idx="4">
                  <c:v>97.96629096377274</c:v>
                </c:pt>
                <c:pt idx="5">
                  <c:v>98.25617451497783</c:v>
                </c:pt>
                <c:pt idx="6">
                  <c:v>101.7210847039063</c:v>
                </c:pt>
                <c:pt idx="7">
                  <c:v>101.15983178864244</c:v>
                </c:pt>
                <c:pt idx="8">
                  <c:v>102.54295570178824</c:v>
                </c:pt>
                <c:pt idx="9">
                  <c:v>103.83523903293612</c:v>
                </c:pt>
                <c:pt idx="10">
                  <c:v>102.44444956959049</c:v>
                </c:pt>
                <c:pt idx="11">
                  <c:v>104.2771542267511</c:v>
                </c:pt>
                <c:pt idx="12">
                  <c:v>102.10461584942139</c:v>
                </c:pt>
                <c:pt idx="13">
                  <c:v>103.84710589720345</c:v>
                </c:pt>
                <c:pt idx="14">
                  <c:v>104.90980812811077</c:v>
                </c:pt>
              </c:numCache>
            </c:numRef>
          </c:val>
          <c:smooth val="1"/>
        </c:ser>
        <c:ser>
          <c:idx val="2"/>
          <c:order val="2"/>
          <c:tx>
            <c:strRef>
              <c:f>'Data for Balkan chart'!$A$110</c:f>
              <c:strCache>
                <c:ptCount val="1"/>
                <c:pt idx="0">
                  <c:v>EECCA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cat>
            <c:numRef>
              <c:f>'Data for Balkan chart'!$B$107:$P$107</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chart'!$B$110:$P$110</c:f>
              <c:numCache>
                <c:ptCount val="15"/>
                <c:pt idx="0">
                  <c:v>100</c:v>
                </c:pt>
                <c:pt idx="1">
                  <c:v>94.90202306127739</c:v>
                </c:pt>
                <c:pt idx="2">
                  <c:v>89.99958301054342</c:v>
                </c:pt>
                <c:pt idx="3">
                  <c:v>83.67983782106063</c:v>
                </c:pt>
                <c:pt idx="4">
                  <c:v>83.92069354715497</c:v>
                </c:pt>
                <c:pt idx="5">
                  <c:v>78.064752166374</c:v>
                </c:pt>
                <c:pt idx="6">
                  <c:v>72.99944238197818</c:v>
                </c:pt>
                <c:pt idx="7">
                  <c:v>68.5248889602396</c:v>
                </c:pt>
                <c:pt idx="8">
                  <c:v>63.81891123381068</c:v>
                </c:pt>
                <c:pt idx="9">
                  <c:v>62.07300633692544</c:v>
                </c:pt>
                <c:pt idx="10">
                  <c:v>61.40638416110401</c:v>
                </c:pt>
                <c:pt idx="11">
                  <c:v>62.46984626891589</c:v>
                </c:pt>
                <c:pt idx="12">
                  <c:v>62.42640072382335</c:v>
                </c:pt>
                <c:pt idx="13">
                  <c:v>64.30667246363531</c:v>
                </c:pt>
                <c:pt idx="14">
                  <c:v>64.8019466871101</c:v>
                </c:pt>
              </c:numCache>
            </c:numRef>
          </c:val>
          <c:smooth val="1"/>
        </c:ser>
        <c:ser>
          <c:idx val="3"/>
          <c:order val="3"/>
          <c:tx>
            <c:strRef>
              <c:f>'Data for Balkan chart'!$A$111</c:f>
              <c:strCache>
                <c:ptCount val="1"/>
                <c:pt idx="0">
                  <c:v>South Eastern Europe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339966"/>
                </a:solidFill>
              </a:ln>
            </c:spPr>
          </c:marker>
          <c:cat>
            <c:numRef>
              <c:f>'Data for Balkan chart'!$B$107:$P$107</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chart'!$B$111:$P$111</c:f>
              <c:numCache>
                <c:ptCount val="15"/>
                <c:pt idx="0">
                  <c:v>100</c:v>
                </c:pt>
                <c:pt idx="1">
                  <c:v>89.16391406101079</c:v>
                </c:pt>
                <c:pt idx="2">
                  <c:v>87.10686433081887</c:v>
                </c:pt>
                <c:pt idx="3">
                  <c:v>93.35507392547868</c:v>
                </c:pt>
                <c:pt idx="4">
                  <c:v>97.85044208884025</c:v>
                </c:pt>
                <c:pt idx="5">
                  <c:v>102.84378954802831</c:v>
                </c:pt>
                <c:pt idx="6">
                  <c:v>100.63773001368752</c:v>
                </c:pt>
                <c:pt idx="7">
                  <c:v>99.49859669587649</c:v>
                </c:pt>
                <c:pt idx="8">
                  <c:v>94.67754244039187</c:v>
                </c:pt>
                <c:pt idx="9">
                  <c:v>96.5008611658186</c:v>
                </c:pt>
                <c:pt idx="10">
                  <c:v>100.26470290925485</c:v>
                </c:pt>
                <c:pt idx="11">
                  <c:v>100.93020981552807</c:v>
                </c:pt>
                <c:pt idx="12">
                  <c:v>103.30519167531367</c:v>
                </c:pt>
                <c:pt idx="13">
                  <c:v>107.61772887082739</c:v>
                </c:pt>
                <c:pt idx="14">
                  <c:v>111.9956439222294</c:v>
                </c:pt>
              </c:numCache>
            </c:numRef>
          </c:val>
          <c:smooth val="1"/>
        </c:ser>
        <c:marker val="1"/>
        <c:axId val="19658002"/>
        <c:axId val="42704291"/>
      </c:lineChart>
      <c:catAx>
        <c:axId val="1965800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2704291"/>
        <c:crosses val="autoZero"/>
        <c:auto val="1"/>
        <c:lblOffset val="100"/>
        <c:tickLblSkip val="1"/>
        <c:noMultiLvlLbl val="0"/>
      </c:catAx>
      <c:valAx>
        <c:axId val="42704291"/>
        <c:scaling>
          <c:orientation val="minMax"/>
          <c:max val="115"/>
          <c:min val="60"/>
        </c:scaling>
        <c:axPos val="l"/>
        <c:delete val="0"/>
        <c:numFmt formatCode="#,##0" sourceLinked="0"/>
        <c:majorTickMark val="out"/>
        <c:minorTickMark val="none"/>
        <c:tickLblPos val="nextTo"/>
        <c:spPr>
          <a:ln w="3175">
            <a:solidFill>
              <a:srgbClr val="000000"/>
            </a:solidFill>
          </a:ln>
        </c:spPr>
        <c:crossAx val="19658002"/>
        <c:crossesAt val="1"/>
        <c:crossBetween val="between"/>
        <c:dispUnits/>
        <c:majorUnit val="5"/>
        <c:minorUnit val="5"/>
      </c:valAx>
      <c:spPr>
        <a:noFill/>
        <a:ln>
          <a:noFill/>
        </a:ln>
      </c:spPr>
    </c:plotArea>
    <c:legend>
      <c:legendPos val="r"/>
      <c:layout>
        <c:manualLayout>
          <c:xMode val="edge"/>
          <c:yMode val="edge"/>
          <c:x val="0.7105"/>
          <c:y val="0.13825"/>
          <c:w val="0.1805"/>
          <c:h val="0.49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1025"/>
          <c:w val="0.97525"/>
          <c:h val="0.950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Balkan chart'!$H$185:$H$238</c:f>
              <c:strCache>
                <c:ptCount val="54"/>
                <c:pt idx="2">
                  <c:v>EU-25 </c:v>
                </c:pt>
                <c:pt idx="4">
                  <c:v>Serbia and Montenegro</c:v>
                </c:pt>
                <c:pt idx="5">
                  <c:v>Macedonia- FYR</c:v>
                </c:pt>
                <c:pt idx="6">
                  <c:v>Croatia</c:v>
                </c:pt>
                <c:pt idx="7">
                  <c:v>Bosnia and Herzegovina</c:v>
                </c:pt>
                <c:pt idx="8">
                  <c:v>Albania</c:v>
                </c:pt>
              </c:strCache>
            </c:strRef>
          </c:cat>
          <c:val>
            <c:numRef>
              <c:f>'Data for Balkan chart'!$I$185:$I$238</c:f>
              <c:numCache>
                <c:ptCount val="54"/>
                <c:pt idx="2">
                  <c:v>10.914127422285743</c:v>
                </c:pt>
                <c:pt idx="4">
                  <c:v>4.085861024629877</c:v>
                </c:pt>
                <c:pt idx="5">
                  <c:v>5.9414832982141</c:v>
                </c:pt>
                <c:pt idx="6">
                  <c:v>6.516644263335783</c:v>
                </c:pt>
                <c:pt idx="7">
                  <c:v>3.153053553353283</c:v>
                </c:pt>
                <c:pt idx="8">
                  <c:v>4.402751339005075</c:v>
                </c:pt>
              </c:numCache>
            </c:numRef>
          </c:val>
        </c:ser>
        <c:gapWidth val="50"/>
        <c:axId val="48794300"/>
        <c:axId val="36495517"/>
      </c:barChart>
      <c:catAx>
        <c:axId val="487943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36495517"/>
        <c:crosses val="autoZero"/>
        <c:auto val="1"/>
        <c:lblOffset val="100"/>
        <c:tickLblSkip val="1"/>
        <c:noMultiLvlLbl val="0"/>
      </c:catAx>
      <c:valAx>
        <c:axId val="36495517"/>
        <c:scaling>
          <c:orientation val="minMax"/>
          <c:max val="30"/>
          <c:min val="0"/>
        </c:scaling>
        <c:axPos val="b"/>
        <c:title>
          <c:tx>
            <c:rich>
              <a:bodyPr vert="horz" rot="0" anchor="ctr"/>
              <a:lstStyle/>
              <a:p>
                <a:pPr algn="ctr">
                  <a:defRPr/>
                </a:pPr>
                <a:r>
                  <a:rPr lang="en-US" cap="none" sz="1125" b="0" i="0" u="none" baseline="0">
                    <a:solidFill>
                      <a:srgbClr val="000000"/>
                    </a:solidFill>
                    <a:latin typeface="Arial"/>
                    <a:ea typeface="Arial"/>
                    <a:cs typeface="Arial"/>
                  </a:rPr>
                  <a:t>Tonnes of CO2 equivalent per person</a:t>
                </a:r>
              </a:p>
            </c:rich>
          </c:tx>
          <c:layout>
            <c:manualLayout>
              <c:xMode val="factor"/>
              <c:yMode val="factor"/>
              <c:x val="-0.00075"/>
              <c:y val="0.0295"/>
            </c:manualLayout>
          </c:layout>
          <c:overlay val="0"/>
          <c:spPr>
            <a:noFill/>
            <a:ln>
              <a:noFill/>
            </a:ln>
          </c:spPr>
        </c:title>
        <c:minorGridlines>
          <c:spPr>
            <a:ln w="3175">
              <a:solidFill>
                <a:srgbClr val="C0C0C0"/>
              </a:solidFill>
            </a:ln>
          </c:spPr>
        </c:minorGridlines>
        <c:delete val="0"/>
        <c:numFmt formatCode="0" sourceLinked="0"/>
        <c:majorTickMark val="out"/>
        <c:minorTickMark val="none"/>
        <c:tickLblPos val="nextTo"/>
        <c:spPr>
          <a:ln w="3175">
            <a:solidFill>
              <a:srgbClr val="000000"/>
            </a:solidFill>
          </a:ln>
        </c:spPr>
        <c:crossAx val="4879430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
          <c:y val="0.121"/>
          <c:w val="0.5965"/>
          <c:h val="0.75175"/>
        </c:manualLayout>
      </c:layout>
      <c:pieChart>
        <c:varyColors val="1"/>
        <c:ser>
          <c:idx val="0"/>
          <c:order val="0"/>
          <c:spPr>
            <a:solidFill>
              <a:srgbClr val="9999FF"/>
            </a:solidFill>
            <a:ln w="12700">
              <a:solidFill>
                <a:srgbClr val="000000"/>
              </a:solid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numFmt formatCode="0.0%" sourceLinked="0"/>
            <c:showLegendKey val="0"/>
            <c:showVal val="0"/>
            <c:showBubbleSize val="0"/>
            <c:showCatName val="1"/>
            <c:showSerName val="0"/>
            <c:showLeaderLines val="1"/>
            <c:showPercent val="1"/>
            <c:separator>
</c:separator>
          </c:dLbls>
          <c:cat>
            <c:strRef>
              <c:f>'Data for Balkan chart'!$C$173:$K$173</c:f>
              <c:strCache>
                <c:ptCount val="9"/>
                <c:pt idx="0">
                  <c:v>Energy industries</c:v>
                </c:pt>
                <c:pt idx="1">
                  <c:v>Manufacturing and construction</c:v>
                </c:pt>
                <c:pt idx="2">
                  <c:v>Transport</c:v>
                </c:pt>
                <c:pt idx="3">
                  <c:v>Households, services and other energy sources</c:v>
                </c:pt>
                <c:pt idx="4">
                  <c:v>Fugitive emissions</c:v>
                </c:pt>
                <c:pt idx="5">
                  <c:v>Industrial processes</c:v>
                </c:pt>
                <c:pt idx="6">
                  <c:v>Agriculture</c:v>
                </c:pt>
                <c:pt idx="7">
                  <c:v>Waste</c:v>
                </c:pt>
                <c:pt idx="8">
                  <c:v>Other non-energy sources </c:v>
                </c:pt>
              </c:strCache>
            </c:strRef>
          </c:cat>
          <c:val>
            <c:numRef>
              <c:f>'Data for Balkan chart'!$C$174:$K$174</c:f>
              <c:numCache>
                <c:ptCount val="9"/>
                <c:pt idx="0">
                  <c:v>30.422508016543937</c:v>
                </c:pt>
                <c:pt idx="1">
                  <c:v>13.254410835603151</c:v>
                </c:pt>
                <c:pt idx="2">
                  <c:v>19.26209443273609</c:v>
                </c:pt>
                <c:pt idx="3">
                  <c:v>15.559806386428878</c:v>
                </c:pt>
                <c:pt idx="4">
                  <c:v>1.6943693665195516</c:v>
                </c:pt>
                <c:pt idx="5">
                  <c:v>7.627194387903803</c:v>
                </c:pt>
                <c:pt idx="6">
                  <c:v>9.211771814587232</c:v>
                </c:pt>
                <c:pt idx="7">
                  <c:v>2.6920811219815413</c:v>
                </c:pt>
                <c:pt idx="8">
                  <c:v>0.27576363769583306</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35"/>
          <c:y val="0.148"/>
          <c:w val="0.58975"/>
          <c:h val="0.7425"/>
        </c:manualLayout>
      </c:layout>
      <c:pieChart>
        <c:varyColors val="1"/>
        <c:ser>
          <c:idx val="0"/>
          <c:order val="0"/>
          <c:spPr>
            <a:solidFill>
              <a:srgbClr val="9999FF"/>
            </a:solidFill>
            <a:ln w="12700">
              <a:solidFill>
                <a:srgbClr val="000000"/>
              </a:solid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numFmt formatCode="0.0%" sourceLinked="0"/>
            <c:showLegendKey val="0"/>
            <c:showVal val="0"/>
            <c:showBubbleSize val="0"/>
            <c:showCatName val="1"/>
            <c:showSerName val="0"/>
            <c:showLeaderLines val="1"/>
            <c:showPercent val="1"/>
            <c:separator>
</c:separator>
          </c:dLbls>
          <c:cat>
            <c:strRef>
              <c:f>'Data for Balkan chart'!$C$173:$K$173</c:f>
              <c:strCache>
                <c:ptCount val="9"/>
                <c:pt idx="0">
                  <c:v>Energy industries</c:v>
                </c:pt>
                <c:pt idx="1">
                  <c:v>Manufacturing and construction</c:v>
                </c:pt>
                <c:pt idx="2">
                  <c:v>Transport</c:v>
                </c:pt>
                <c:pt idx="3">
                  <c:v>Households, services and other energy sources</c:v>
                </c:pt>
                <c:pt idx="4">
                  <c:v>Fugitive emissions</c:v>
                </c:pt>
                <c:pt idx="5">
                  <c:v>Industrial processes</c:v>
                </c:pt>
                <c:pt idx="6">
                  <c:v>Agriculture</c:v>
                </c:pt>
                <c:pt idx="7">
                  <c:v>Waste</c:v>
                </c:pt>
                <c:pt idx="8">
                  <c:v>Other non-energy sources </c:v>
                </c:pt>
              </c:strCache>
            </c:strRef>
          </c:cat>
          <c:val>
            <c:numRef>
              <c:f>'Data for Balkan chart'!$C$175:$K$175</c:f>
              <c:numCache>
                <c:ptCount val="9"/>
                <c:pt idx="0">
                  <c:v>14.359622757649632</c:v>
                </c:pt>
                <c:pt idx="1">
                  <c:v>9.242702368759433</c:v>
                </c:pt>
                <c:pt idx="2">
                  <c:v>27.37804577208976</c:v>
                </c:pt>
                <c:pt idx="3">
                  <c:v>21.32973427300901</c:v>
                </c:pt>
                <c:pt idx="4">
                  <c:v>3.353294360047557</c:v>
                </c:pt>
                <c:pt idx="5">
                  <c:v>12.420513455299053</c:v>
                </c:pt>
                <c:pt idx="6">
                  <c:v>9.222745628856167</c:v>
                </c:pt>
                <c:pt idx="7">
                  <c:v>2.3280569443428876</c:v>
                </c:pt>
                <c:pt idx="8">
                  <c:v>0.36528443994649074</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225"/>
          <c:y val="0.17725"/>
          <c:w val="0.59125"/>
          <c:h val="0.7445"/>
        </c:manualLayout>
      </c:layout>
      <c:pieChart>
        <c:varyColors val="1"/>
        <c:ser>
          <c:idx val="0"/>
          <c:order val="0"/>
          <c:spPr>
            <a:solidFill>
              <a:srgbClr val="9999FF"/>
            </a:solidFill>
            <a:ln w="12700">
              <a:solidFill>
                <a:srgbClr val="000000"/>
              </a:solid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numFmt formatCode="0.0%" sourceLinked="0"/>
            <c:showLegendKey val="0"/>
            <c:showVal val="0"/>
            <c:showBubbleSize val="0"/>
            <c:showCatName val="1"/>
            <c:showSerName val="0"/>
            <c:showLeaderLines val="1"/>
            <c:showPercent val="1"/>
            <c:separator>
</c:separator>
          </c:dLbls>
          <c:cat>
            <c:strRef>
              <c:f>'Data for Balkan chart'!$C$173:$K$173</c:f>
              <c:strCache>
                <c:ptCount val="9"/>
                <c:pt idx="0">
                  <c:v>Energy industries</c:v>
                </c:pt>
                <c:pt idx="1">
                  <c:v>Manufacturing and construction</c:v>
                </c:pt>
                <c:pt idx="2">
                  <c:v>Transport</c:v>
                </c:pt>
                <c:pt idx="3">
                  <c:v>Households, services and other energy sources</c:v>
                </c:pt>
                <c:pt idx="4">
                  <c:v>Fugitive emissions</c:v>
                </c:pt>
                <c:pt idx="5">
                  <c:v>Industrial processes</c:v>
                </c:pt>
                <c:pt idx="6">
                  <c:v>Agriculture</c:v>
                </c:pt>
                <c:pt idx="7">
                  <c:v>Waste</c:v>
                </c:pt>
                <c:pt idx="8">
                  <c:v>Other non-energy sources </c:v>
                </c:pt>
              </c:strCache>
            </c:strRef>
          </c:cat>
          <c:val>
            <c:numRef>
              <c:f>'Data for Balkan chart'!$C$176:$K$176</c:f>
              <c:numCache>
                <c:ptCount val="9"/>
                <c:pt idx="0">
                  <c:v>68.40666252083476</c:v>
                </c:pt>
                <c:pt idx="1">
                  <c:v>4.251575205271906</c:v>
                </c:pt>
                <c:pt idx="2">
                  <c:v>2.4018998273926377</c:v>
                </c:pt>
                <c:pt idx="3">
                  <c:v>5.320844407951918</c:v>
                </c:pt>
                <c:pt idx="4">
                  <c:v>2.5698507092580205</c:v>
                </c:pt>
                <c:pt idx="5">
                  <c:v>7.023885987479187</c:v>
                </c:pt>
                <c:pt idx="6">
                  <c:v>7.213965565951203</c:v>
                </c:pt>
                <c:pt idx="7">
                  <c:v>2.795288732976959</c:v>
                </c:pt>
                <c:pt idx="8">
                  <c:v>0.016027042883447692</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25"/>
          <c:y val="0.109"/>
          <c:w val="0.6175"/>
          <c:h val="0.77775"/>
        </c:manualLayout>
      </c:layout>
      <c:pieChart>
        <c:varyColors val="1"/>
        <c:ser>
          <c:idx val="0"/>
          <c:order val="0"/>
          <c:spPr>
            <a:solidFill>
              <a:srgbClr val="9999FF"/>
            </a:solidFill>
            <a:ln w="12700">
              <a:solidFill>
                <a:srgbClr val="000000"/>
              </a:solid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112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separator>
</c:separator>
            </c:dLbl>
            <c:numFmt formatCode="0.0%" sourceLinked="0"/>
            <c:showLegendKey val="0"/>
            <c:showVal val="0"/>
            <c:showBubbleSize val="0"/>
            <c:showCatName val="1"/>
            <c:showSerName val="0"/>
            <c:showLeaderLines val="1"/>
            <c:showPercent val="1"/>
            <c:separator>
</c:separator>
          </c:dLbls>
          <c:cat>
            <c:strRef>
              <c:f>'Data for Balkan chart'!$C$173:$K$173</c:f>
              <c:strCache>
                <c:ptCount val="9"/>
                <c:pt idx="0">
                  <c:v>Energy industries</c:v>
                </c:pt>
                <c:pt idx="1">
                  <c:v>Manufacturing and construction</c:v>
                </c:pt>
                <c:pt idx="2">
                  <c:v>Transport</c:v>
                </c:pt>
                <c:pt idx="3">
                  <c:v>Households, services and other energy sources</c:v>
                </c:pt>
                <c:pt idx="4">
                  <c:v>Fugitive emissions</c:v>
                </c:pt>
                <c:pt idx="5">
                  <c:v>Industrial processes</c:v>
                </c:pt>
                <c:pt idx="6">
                  <c:v>Agriculture</c:v>
                </c:pt>
                <c:pt idx="7">
                  <c:v>Waste</c:v>
                </c:pt>
                <c:pt idx="8">
                  <c:v>Other non-energy sources </c:v>
                </c:pt>
              </c:strCache>
            </c:strRef>
          </c:cat>
          <c:val>
            <c:numRef>
              <c:f>'Data for Balkan chart'!$C$177:$K$177</c:f>
              <c:numCache>
                <c:ptCount val="9"/>
                <c:pt idx="0">
                  <c:v>28.70434231249198</c:v>
                </c:pt>
                <c:pt idx="1">
                  <c:v>18.4356481478482</c:v>
                </c:pt>
                <c:pt idx="2">
                  <c:v>13.023880635605149</c:v>
                </c:pt>
                <c:pt idx="3">
                  <c:v>10.74625023178053</c:v>
                </c:pt>
                <c:pt idx="4">
                  <c:v>3.1765619418599482</c:v>
                </c:pt>
                <c:pt idx="5">
                  <c:v>8.601133375873514</c:v>
                </c:pt>
                <c:pt idx="6">
                  <c:v>8.782346471616236</c:v>
                </c:pt>
                <c:pt idx="7">
                  <c:v>8.437684433568503</c:v>
                </c:pt>
                <c:pt idx="8">
                  <c:v>0.09215244935593081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5275"/>
          <c:w val="0.6995"/>
          <c:h val="0.92775"/>
        </c:manualLayout>
      </c:layout>
      <c:lineChart>
        <c:grouping val="standard"/>
        <c:varyColors val="0"/>
        <c:ser>
          <c:idx val="0"/>
          <c:order val="0"/>
          <c:tx>
            <c:strRef>
              <c:f>'Data for Balkan chart'!$A$132</c:f>
              <c:strCache>
                <c:ptCount val="1"/>
                <c:pt idx="0">
                  <c:v>EU-25</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Balkan chart'!$B$131:$P$131</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chart'!$B$132:$P$132</c:f>
              <c:numCache>
                <c:ptCount val="15"/>
                <c:pt idx="0">
                  <c:v>100</c:v>
                </c:pt>
                <c:pt idx="1">
                  <c:v>101.44799781348861</c:v>
                </c:pt>
                <c:pt idx="2">
                  <c:v>105.04156966649107</c:v>
                </c:pt>
                <c:pt idx="3">
                  <c:v>105.83591165775891</c:v>
                </c:pt>
                <c:pt idx="4">
                  <c:v>106.6355020003013</c:v>
                </c:pt>
                <c:pt idx="5">
                  <c:v>107.79697658193408</c:v>
                </c:pt>
                <c:pt idx="6">
                  <c:v>110.63186918138526</c:v>
                </c:pt>
                <c:pt idx="7">
                  <c:v>112.06394030764125</c:v>
                </c:pt>
                <c:pt idx="8">
                  <c:v>115.62059262032606</c:v>
                </c:pt>
                <c:pt idx="9">
                  <c:v>118.91850094023235</c:v>
                </c:pt>
                <c:pt idx="10">
                  <c:v>118.59675930854931</c:v>
                </c:pt>
                <c:pt idx="11">
                  <c:v>120.75964110390058</c:v>
                </c:pt>
                <c:pt idx="12">
                  <c:v>122.34743966295547</c:v>
                </c:pt>
                <c:pt idx="13">
                  <c:v>123.33439849297689</c:v>
                </c:pt>
                <c:pt idx="14">
                  <c:v>126.02432759685145</c:v>
                </c:pt>
              </c:numCache>
            </c:numRef>
          </c:val>
          <c:smooth val="1"/>
        </c:ser>
        <c:ser>
          <c:idx val="1"/>
          <c:order val="1"/>
          <c:tx>
            <c:strRef>
              <c:f>'Data for Balkan chart'!$A$133</c:f>
              <c:strCache>
                <c:ptCount val="1"/>
                <c:pt idx="0">
                  <c:v>EFTA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Balkan chart'!$B$131:$P$131</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chart'!$B$133:$P$133</c:f>
              <c:numCache>
                <c:ptCount val="15"/>
                <c:pt idx="0">
                  <c:v>100</c:v>
                </c:pt>
                <c:pt idx="1">
                  <c:v>101.71706405703742</c:v>
                </c:pt>
                <c:pt idx="2">
                  <c:v>103.8493298550559</c:v>
                </c:pt>
                <c:pt idx="3">
                  <c:v>102.13560495524277</c:v>
                </c:pt>
                <c:pt idx="4">
                  <c:v>102.25970719414312</c:v>
                </c:pt>
                <c:pt idx="5">
                  <c:v>102.58094194657141</c:v>
                </c:pt>
                <c:pt idx="6">
                  <c:v>105.32685878196179</c:v>
                </c:pt>
                <c:pt idx="7">
                  <c:v>108.55931315357326</c:v>
                </c:pt>
                <c:pt idx="8">
                  <c:v>110.74467368617834</c:v>
                </c:pt>
                <c:pt idx="9">
                  <c:v>115.5354138186946</c:v>
                </c:pt>
                <c:pt idx="10">
                  <c:v>113.07262127724016</c:v>
                </c:pt>
                <c:pt idx="11">
                  <c:v>113.23040644628344</c:v>
                </c:pt>
                <c:pt idx="12">
                  <c:v>112.21531546590877</c:v>
                </c:pt>
                <c:pt idx="13">
                  <c:v>114.893908162534</c:v>
                </c:pt>
                <c:pt idx="14">
                  <c:v>117.1367648535315</c:v>
                </c:pt>
              </c:numCache>
            </c:numRef>
          </c:val>
          <c:smooth val="1"/>
        </c:ser>
        <c:ser>
          <c:idx val="2"/>
          <c:order val="2"/>
          <c:tx>
            <c:strRef>
              <c:f>'Data for Balkan chart'!$A$134</c:f>
              <c:strCache>
                <c:ptCount val="1"/>
                <c:pt idx="0">
                  <c:v>EECCA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cat>
            <c:numRef>
              <c:f>'Data for Balkan chart'!$B$131:$P$131</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chart'!$B$134:$P$134</c:f>
              <c:numCache>
                <c:ptCount val="15"/>
                <c:pt idx="0">
                  <c:v>100</c:v>
                </c:pt>
                <c:pt idx="1">
                  <c:v>95.21352022994004</c:v>
                </c:pt>
                <c:pt idx="2">
                  <c:v>89.25882803560481</c:v>
                </c:pt>
                <c:pt idx="3">
                  <c:v>76.45598358898795</c:v>
                </c:pt>
                <c:pt idx="4">
                  <c:v>62.12508846901999</c:v>
                </c:pt>
                <c:pt idx="5">
                  <c:v>58.30121098360369</c:v>
                </c:pt>
                <c:pt idx="6">
                  <c:v>54.80632741472841</c:v>
                </c:pt>
                <c:pt idx="7">
                  <c:v>49.26414065142024</c:v>
                </c:pt>
                <c:pt idx="8">
                  <c:v>45.58257821698591</c:v>
                </c:pt>
                <c:pt idx="9">
                  <c:v>44.20569562633149</c:v>
                </c:pt>
                <c:pt idx="10">
                  <c:v>41.83359101165788</c:v>
                </c:pt>
                <c:pt idx="11">
                  <c:v>43.00948781037416</c:v>
                </c:pt>
                <c:pt idx="12">
                  <c:v>45.309024803636184</c:v>
                </c:pt>
                <c:pt idx="13">
                  <c:v>46.99017763481477</c:v>
                </c:pt>
                <c:pt idx="14">
                  <c:v>48.459351258343105</c:v>
                </c:pt>
              </c:numCache>
            </c:numRef>
          </c:val>
          <c:smooth val="1"/>
        </c:ser>
        <c:ser>
          <c:idx val="3"/>
          <c:order val="3"/>
          <c:tx>
            <c:strRef>
              <c:f>'Data for Balkan chart'!$A$135</c:f>
              <c:strCache>
                <c:ptCount val="1"/>
                <c:pt idx="0">
                  <c:v>South Eastern Europe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339966"/>
                </a:solidFill>
              </a:ln>
            </c:spPr>
          </c:marker>
          <c:cat>
            <c:numRef>
              <c:f>'Data for Balkan chart'!$B$131:$P$131</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chart'!$B$135:$P$135</c:f>
              <c:numCache>
                <c:ptCount val="15"/>
                <c:pt idx="0">
                  <c:v>100</c:v>
                </c:pt>
                <c:pt idx="1">
                  <c:v>85.17361279308179</c:v>
                </c:pt>
                <c:pt idx="2">
                  <c:v>88.06713685301459</c:v>
                </c:pt>
                <c:pt idx="3">
                  <c:v>98.2201575588939</c:v>
                </c:pt>
                <c:pt idx="4">
                  <c:v>94.84489092466616</c:v>
                </c:pt>
                <c:pt idx="5">
                  <c:v>101.48707598139674</c:v>
                </c:pt>
                <c:pt idx="6">
                  <c:v>111.06709626813954</c:v>
                </c:pt>
                <c:pt idx="7">
                  <c:v>105.81437523971849</c:v>
                </c:pt>
                <c:pt idx="8">
                  <c:v>105.01759754669311</c:v>
                </c:pt>
                <c:pt idx="9">
                  <c:v>105.6383908568983</c:v>
                </c:pt>
                <c:pt idx="10">
                  <c:v>109.62585015724959</c:v>
                </c:pt>
                <c:pt idx="11">
                  <c:v>113.38969810838022</c:v>
                </c:pt>
                <c:pt idx="12">
                  <c:v>119.24109200152067</c:v>
                </c:pt>
                <c:pt idx="13">
                  <c:v>125.63044159018695</c:v>
                </c:pt>
                <c:pt idx="14">
                  <c:v>141.46905926646232</c:v>
                </c:pt>
              </c:numCache>
            </c:numRef>
          </c:val>
          <c:smooth val="1"/>
        </c:ser>
        <c:marker val="1"/>
        <c:axId val="60024198"/>
        <c:axId val="3346871"/>
      </c:lineChart>
      <c:catAx>
        <c:axId val="6002419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346871"/>
        <c:crosses val="autoZero"/>
        <c:auto val="1"/>
        <c:lblOffset val="100"/>
        <c:tickLblSkip val="1"/>
        <c:noMultiLvlLbl val="0"/>
      </c:catAx>
      <c:valAx>
        <c:axId val="3346871"/>
        <c:scaling>
          <c:orientation val="minMax"/>
          <c:max val="140"/>
          <c:min val="30"/>
        </c:scaling>
        <c:axPos val="l"/>
        <c:delete val="0"/>
        <c:numFmt formatCode="#,##0" sourceLinked="0"/>
        <c:majorTickMark val="out"/>
        <c:minorTickMark val="none"/>
        <c:tickLblPos val="nextTo"/>
        <c:spPr>
          <a:ln w="3175">
            <a:solidFill>
              <a:srgbClr val="000000"/>
            </a:solidFill>
          </a:ln>
        </c:spPr>
        <c:crossAx val="60024198"/>
        <c:crossesAt val="1"/>
        <c:crossBetween val="between"/>
        <c:dispUnits/>
        <c:majorUnit val="10"/>
        <c:minorUnit val="5"/>
      </c:valAx>
      <c:spPr>
        <a:noFill/>
        <a:ln>
          <a:noFill/>
        </a:ln>
      </c:spPr>
    </c:plotArea>
    <c:legend>
      <c:legendPos val="r"/>
      <c:layout>
        <c:manualLayout>
          <c:xMode val="edge"/>
          <c:yMode val="edge"/>
          <c:x val="0.711"/>
          <c:y val="0.1505"/>
          <c:w val="0.18025"/>
          <c:h val="0.4937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5275"/>
          <c:w val="0.6995"/>
          <c:h val="0.92775"/>
        </c:manualLayout>
      </c:layout>
      <c:lineChart>
        <c:grouping val="standard"/>
        <c:varyColors val="0"/>
        <c:ser>
          <c:idx val="0"/>
          <c:order val="0"/>
          <c:tx>
            <c:strRef>
              <c:f>'Data for Balkan chart'!$A$140</c:f>
              <c:strCache>
                <c:ptCount val="1"/>
                <c:pt idx="0">
                  <c:v>EU-25</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Balkan chart'!$B$139:$P$139</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chart'!$B$140:$P$140</c:f>
              <c:numCache>
                <c:ptCount val="15"/>
                <c:pt idx="0">
                  <c:v>100</c:v>
                </c:pt>
                <c:pt idx="1">
                  <c:v>94.33011710569276</c:v>
                </c:pt>
                <c:pt idx="2">
                  <c:v>91.62893373553347</c:v>
                </c:pt>
                <c:pt idx="3">
                  <c:v>87.94843565935714</c:v>
                </c:pt>
                <c:pt idx="4">
                  <c:v>93.9156111830283</c:v>
                </c:pt>
                <c:pt idx="5">
                  <c:v>97.07258860500949</c:v>
                </c:pt>
                <c:pt idx="6">
                  <c:v>96.61316797816804</c:v>
                </c:pt>
                <c:pt idx="7">
                  <c:v>99.53432435287114</c:v>
                </c:pt>
                <c:pt idx="8">
                  <c:v>93.77132848495701</c:v>
                </c:pt>
                <c:pt idx="9">
                  <c:v>85.30470866112026</c:v>
                </c:pt>
                <c:pt idx="10">
                  <c:v>87.18431872499566</c:v>
                </c:pt>
                <c:pt idx="11">
                  <c:v>85.0742597824847</c:v>
                </c:pt>
                <c:pt idx="12">
                  <c:v>83.65186680097199</c:v>
                </c:pt>
                <c:pt idx="13">
                  <c:v>85.81695117808421</c:v>
                </c:pt>
                <c:pt idx="14">
                  <c:v>88.01679428494327</c:v>
                </c:pt>
              </c:numCache>
            </c:numRef>
          </c:val>
          <c:smooth val="1"/>
        </c:ser>
        <c:ser>
          <c:idx val="1"/>
          <c:order val="1"/>
          <c:tx>
            <c:strRef>
              <c:f>'Data for Balkan chart'!$A$141</c:f>
              <c:strCache>
                <c:ptCount val="1"/>
                <c:pt idx="0">
                  <c:v>EFTA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Balkan chart'!$B$139:$P$139</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chart'!$B$141:$P$141</c:f>
              <c:numCache>
                <c:ptCount val="15"/>
                <c:pt idx="0">
                  <c:v>100</c:v>
                </c:pt>
                <c:pt idx="1">
                  <c:v>91.02604512032678</c:v>
                </c:pt>
                <c:pt idx="2">
                  <c:v>73.777681278702</c:v>
                </c:pt>
                <c:pt idx="3">
                  <c:v>76.65974229007642</c:v>
                </c:pt>
                <c:pt idx="4">
                  <c:v>79.46519786212289</c:v>
                </c:pt>
                <c:pt idx="5">
                  <c:v>78.7821165934156</c:v>
                </c:pt>
                <c:pt idx="6">
                  <c:v>76.4829793366992</c:v>
                </c:pt>
                <c:pt idx="7">
                  <c:v>76.17705167882585</c:v>
                </c:pt>
                <c:pt idx="8">
                  <c:v>78.61665064887656</c:v>
                </c:pt>
                <c:pt idx="9">
                  <c:v>81.12399464244552</c:v>
                </c:pt>
                <c:pt idx="10">
                  <c:v>83.65687832257535</c:v>
                </c:pt>
                <c:pt idx="11">
                  <c:v>81.11069750146068</c:v>
                </c:pt>
                <c:pt idx="12">
                  <c:v>76.19600849784332</c:v>
                </c:pt>
                <c:pt idx="13">
                  <c:v>72.60898732292414</c:v>
                </c:pt>
                <c:pt idx="14">
                  <c:v>77.44438829194165</c:v>
                </c:pt>
              </c:numCache>
            </c:numRef>
          </c:val>
          <c:smooth val="1"/>
        </c:ser>
        <c:ser>
          <c:idx val="2"/>
          <c:order val="2"/>
          <c:tx>
            <c:strRef>
              <c:f>'Data for Balkan chart'!$A$142</c:f>
              <c:strCache>
                <c:ptCount val="1"/>
                <c:pt idx="0">
                  <c:v>EECCA</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cat>
            <c:numRef>
              <c:f>'Data for Balkan chart'!$B$139:$P$139</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chart'!$B$142:$P$142</c:f>
              <c:numCache>
                <c:ptCount val="15"/>
                <c:pt idx="0">
                  <c:v>100</c:v>
                </c:pt>
                <c:pt idx="1">
                  <c:v>91.58282378449711</c:v>
                </c:pt>
                <c:pt idx="2">
                  <c:v>88.29945455750551</c:v>
                </c:pt>
                <c:pt idx="3">
                  <c:v>75.90728039962775</c:v>
                </c:pt>
                <c:pt idx="4">
                  <c:v>65.51472702217424</c:v>
                </c:pt>
                <c:pt idx="5">
                  <c:v>61.73870513734815</c:v>
                </c:pt>
                <c:pt idx="6">
                  <c:v>60.08565382485821</c:v>
                </c:pt>
                <c:pt idx="7">
                  <c:v>62.40142833925406</c:v>
                </c:pt>
                <c:pt idx="8">
                  <c:v>61.2674163903529</c:v>
                </c:pt>
                <c:pt idx="9">
                  <c:v>64.40129616240179</c:v>
                </c:pt>
                <c:pt idx="10">
                  <c:v>69.8195870225216</c:v>
                </c:pt>
                <c:pt idx="11">
                  <c:v>70.90007381544339</c:v>
                </c:pt>
                <c:pt idx="12">
                  <c:v>72.47678056363662</c:v>
                </c:pt>
                <c:pt idx="13">
                  <c:v>77.16774669229494</c:v>
                </c:pt>
                <c:pt idx="14">
                  <c:v>80.19107872122187</c:v>
                </c:pt>
              </c:numCache>
            </c:numRef>
          </c:val>
          <c:smooth val="1"/>
        </c:ser>
        <c:ser>
          <c:idx val="3"/>
          <c:order val="3"/>
          <c:tx>
            <c:strRef>
              <c:f>'Data for Balkan chart'!$A$143</c:f>
              <c:strCache>
                <c:ptCount val="1"/>
                <c:pt idx="0">
                  <c:v>South Eastern Europe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339966"/>
                </a:solidFill>
              </a:ln>
            </c:spPr>
          </c:marker>
          <c:cat>
            <c:numRef>
              <c:f>'Data for Balkan chart'!$B$139:$P$139</c:f>
              <c:numCache>
                <c:ptCount val="1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numCache>
            </c:numRef>
          </c:cat>
          <c:val>
            <c:numRef>
              <c:f>'Data for Balkan chart'!$B$143:$P$143</c:f>
              <c:numCache>
                <c:ptCount val="15"/>
                <c:pt idx="0">
                  <c:v>100</c:v>
                </c:pt>
                <c:pt idx="1">
                  <c:v>79.61340780913466</c:v>
                </c:pt>
                <c:pt idx="2">
                  <c:v>82.90915145360492</c:v>
                </c:pt>
                <c:pt idx="3">
                  <c:v>82.67966052636679</c:v>
                </c:pt>
                <c:pt idx="4">
                  <c:v>82.51500824268567</c:v>
                </c:pt>
                <c:pt idx="5">
                  <c:v>97.94942609535907</c:v>
                </c:pt>
                <c:pt idx="6">
                  <c:v>98.36806103274799</c:v>
                </c:pt>
                <c:pt idx="7">
                  <c:v>91.4825758832284</c:v>
                </c:pt>
                <c:pt idx="8">
                  <c:v>86.01901086215402</c:v>
                </c:pt>
                <c:pt idx="9">
                  <c:v>77.40813746029127</c:v>
                </c:pt>
                <c:pt idx="10">
                  <c:v>83.08037008754836</c:v>
                </c:pt>
                <c:pt idx="11">
                  <c:v>79.98680054971024</c:v>
                </c:pt>
                <c:pt idx="12">
                  <c:v>83.91585551733152</c:v>
                </c:pt>
                <c:pt idx="13">
                  <c:v>86.06727023840749</c:v>
                </c:pt>
                <c:pt idx="14">
                  <c:v>91.20456883677566</c:v>
                </c:pt>
              </c:numCache>
            </c:numRef>
          </c:val>
          <c:smooth val="1"/>
        </c:ser>
        <c:marker val="1"/>
        <c:axId val="30121840"/>
        <c:axId val="2661105"/>
      </c:lineChart>
      <c:catAx>
        <c:axId val="3012184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661105"/>
        <c:crosses val="autoZero"/>
        <c:auto val="1"/>
        <c:lblOffset val="100"/>
        <c:tickLblSkip val="1"/>
        <c:noMultiLvlLbl val="0"/>
      </c:catAx>
      <c:valAx>
        <c:axId val="2661105"/>
        <c:scaling>
          <c:orientation val="minMax"/>
          <c:max val="120"/>
          <c:min val="30"/>
        </c:scaling>
        <c:axPos val="l"/>
        <c:delete val="0"/>
        <c:numFmt formatCode="#,##0" sourceLinked="0"/>
        <c:majorTickMark val="out"/>
        <c:minorTickMark val="none"/>
        <c:tickLblPos val="nextTo"/>
        <c:spPr>
          <a:ln w="3175">
            <a:solidFill>
              <a:srgbClr val="000000"/>
            </a:solidFill>
          </a:ln>
        </c:spPr>
        <c:crossAx val="30121840"/>
        <c:crossesAt val="1"/>
        <c:crossBetween val="between"/>
        <c:dispUnits/>
        <c:majorUnit val="10"/>
        <c:minorUnit val="5"/>
      </c:valAx>
      <c:spPr>
        <a:noFill/>
        <a:ln>
          <a:noFill/>
        </a:ln>
      </c:spPr>
    </c:plotArea>
    <c:legend>
      <c:legendPos val="r"/>
      <c:layout>
        <c:manualLayout>
          <c:xMode val="edge"/>
          <c:yMode val="edge"/>
          <c:x val="0.711"/>
          <c:y val="0.1505"/>
          <c:w val="0.18025"/>
          <c:h val="0.4937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152400</xdr:rowOff>
    </xdr:from>
    <xdr:to>
      <xdr:col>9</xdr:col>
      <xdr:colOff>352425</xdr:colOff>
      <xdr:row>21</xdr:row>
      <xdr:rowOff>95250</xdr:rowOff>
    </xdr:to>
    <xdr:graphicFrame>
      <xdr:nvGraphicFramePr>
        <xdr:cNvPr id="1" name="Chart 1025"/>
        <xdr:cNvGraphicFramePr/>
      </xdr:nvGraphicFramePr>
      <xdr:xfrm>
        <a:off x="666750" y="314325"/>
        <a:ext cx="5172075" cy="31813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10</xdr:col>
      <xdr:colOff>466725</xdr:colOff>
      <xdr:row>27</xdr:row>
      <xdr:rowOff>0</xdr:rowOff>
    </xdr:to>
    <xdr:graphicFrame>
      <xdr:nvGraphicFramePr>
        <xdr:cNvPr id="1" name="Chart 1"/>
        <xdr:cNvGraphicFramePr/>
      </xdr:nvGraphicFramePr>
      <xdr:xfrm>
        <a:off x="609600" y="485775"/>
        <a:ext cx="5953125" cy="3886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11</xdr:col>
      <xdr:colOff>466725</xdr:colOff>
      <xdr:row>27</xdr:row>
      <xdr:rowOff>0</xdr:rowOff>
    </xdr:to>
    <xdr:graphicFrame>
      <xdr:nvGraphicFramePr>
        <xdr:cNvPr id="1" name="Chart 1"/>
        <xdr:cNvGraphicFramePr/>
      </xdr:nvGraphicFramePr>
      <xdr:xfrm>
        <a:off x="1219200" y="485775"/>
        <a:ext cx="5953125" cy="38862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11</xdr:col>
      <xdr:colOff>466725</xdr:colOff>
      <xdr:row>27</xdr:row>
      <xdr:rowOff>0</xdr:rowOff>
    </xdr:to>
    <xdr:graphicFrame>
      <xdr:nvGraphicFramePr>
        <xdr:cNvPr id="1" name="Chart 1"/>
        <xdr:cNvGraphicFramePr/>
      </xdr:nvGraphicFramePr>
      <xdr:xfrm>
        <a:off x="1219200" y="485775"/>
        <a:ext cx="5953125" cy="38862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11</xdr:col>
      <xdr:colOff>247650</xdr:colOff>
      <xdr:row>44</xdr:row>
      <xdr:rowOff>133350</xdr:rowOff>
    </xdr:to>
    <xdr:graphicFrame>
      <xdr:nvGraphicFramePr>
        <xdr:cNvPr id="1" name="Chart 1"/>
        <xdr:cNvGraphicFramePr/>
      </xdr:nvGraphicFramePr>
      <xdr:xfrm>
        <a:off x="609600" y="485775"/>
        <a:ext cx="6343650" cy="6772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10</xdr:col>
      <xdr:colOff>457200</xdr:colOff>
      <xdr:row>26</xdr:row>
      <xdr:rowOff>152400</xdr:rowOff>
    </xdr:to>
    <xdr:graphicFrame>
      <xdr:nvGraphicFramePr>
        <xdr:cNvPr id="1" name="Chart 1"/>
        <xdr:cNvGraphicFramePr/>
      </xdr:nvGraphicFramePr>
      <xdr:xfrm>
        <a:off x="609600" y="485775"/>
        <a:ext cx="5943600" cy="3876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14</xdr:col>
      <xdr:colOff>504825</xdr:colOff>
      <xdr:row>58</xdr:row>
      <xdr:rowOff>0</xdr:rowOff>
    </xdr:to>
    <xdr:graphicFrame>
      <xdr:nvGraphicFramePr>
        <xdr:cNvPr id="1" name="Chart 1025"/>
        <xdr:cNvGraphicFramePr/>
      </xdr:nvGraphicFramePr>
      <xdr:xfrm>
        <a:off x="609600" y="323850"/>
        <a:ext cx="8429625" cy="90678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0.293</cdr:x>
      <cdr:y>0.08325</cdr:y>
    </cdr:to>
    <cdr:sp>
      <cdr:nvSpPr>
        <cdr:cNvPr id="1" name="Text Box 1025"/>
        <cdr:cNvSpPr txBox="1">
          <a:spLocks noChangeArrowheads="1"/>
        </cdr:cNvSpPr>
      </cdr:nvSpPr>
      <cdr:spPr>
        <a:xfrm>
          <a:off x="0" y="0"/>
          <a:ext cx="1828800" cy="409575"/>
        </a:xfrm>
        <a:prstGeom prst="rect">
          <a:avLst/>
        </a:prstGeom>
        <a:noFill/>
        <a:ln w="9525" cmpd="sng">
          <a:noFill/>
        </a:ln>
      </cdr:spPr>
      <cdr:txBody>
        <a:bodyPr vertOverflow="clip" wrap="square" lIns="36576" tIns="32004" rIns="0" bIns="0"/>
        <a:p>
          <a:pPr algn="l">
            <a:defRPr/>
          </a:pPr>
          <a:r>
            <a:rPr lang="en-US" cap="none" sz="1650" b="1" i="0" u="none" baseline="0">
              <a:solidFill>
                <a:srgbClr val="000000"/>
              </a:solidFill>
              <a:latin typeface="Arial"/>
              <a:ea typeface="Arial"/>
              <a:cs typeface="Arial"/>
            </a:rPr>
            <a:t>EU-25</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0.296</cdr:x>
      <cdr:y>0.08925</cdr:y>
    </cdr:to>
    <cdr:sp>
      <cdr:nvSpPr>
        <cdr:cNvPr id="1" name="Text Box 1025"/>
        <cdr:cNvSpPr txBox="1">
          <a:spLocks noChangeArrowheads="1"/>
        </cdr:cNvSpPr>
      </cdr:nvSpPr>
      <cdr:spPr>
        <a:xfrm>
          <a:off x="0" y="0"/>
          <a:ext cx="1847850" cy="447675"/>
        </a:xfrm>
        <a:prstGeom prst="rect">
          <a:avLst/>
        </a:prstGeom>
        <a:noFill/>
        <a:ln w="9525" cmpd="sng">
          <a:noFill/>
        </a:ln>
      </cdr:spPr>
      <cdr:txBody>
        <a:bodyPr vertOverflow="clip" wrap="square" lIns="36576" tIns="32004" rIns="0" bIns="0"/>
        <a:p>
          <a:pPr algn="l">
            <a:defRPr/>
          </a:pPr>
          <a:r>
            <a:rPr lang="en-US" cap="none" sz="1650" b="1" i="0" u="none" baseline="0">
              <a:solidFill>
                <a:srgbClr val="000000"/>
              </a:solidFill>
              <a:latin typeface="Arial"/>
              <a:ea typeface="Arial"/>
              <a:cs typeface="Arial"/>
            </a:rPr>
            <a:t>EFTA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0.2955</cdr:x>
      <cdr:y>0.08775</cdr:y>
    </cdr:to>
    <cdr:sp>
      <cdr:nvSpPr>
        <cdr:cNvPr id="1" name="Text Box 1"/>
        <cdr:cNvSpPr txBox="1">
          <a:spLocks noChangeArrowheads="1"/>
        </cdr:cNvSpPr>
      </cdr:nvSpPr>
      <cdr:spPr>
        <a:xfrm>
          <a:off x="0" y="0"/>
          <a:ext cx="1847850" cy="438150"/>
        </a:xfrm>
        <a:prstGeom prst="rect">
          <a:avLst/>
        </a:prstGeom>
        <a:noFill/>
        <a:ln w="9525" cmpd="sng">
          <a:noFill/>
        </a:ln>
      </cdr:spPr>
      <cdr:txBody>
        <a:bodyPr vertOverflow="clip" wrap="square" lIns="36576" tIns="32004" rIns="0" bIns="0"/>
        <a:p>
          <a:pPr algn="l">
            <a:defRPr/>
          </a:pPr>
          <a:r>
            <a:rPr lang="en-US" cap="none" sz="1650" b="1" i="0" u="none" baseline="0">
              <a:solidFill>
                <a:srgbClr val="000000"/>
              </a:solidFill>
              <a:latin typeface="Arial"/>
              <a:ea typeface="Arial"/>
              <a:cs typeface="Arial"/>
            </a:rPr>
            <a:t>EECCA</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0.29525</cdr:x>
      <cdr:y>0.117</cdr:y>
    </cdr:to>
    <cdr:sp>
      <cdr:nvSpPr>
        <cdr:cNvPr id="1" name="Text Box 1"/>
        <cdr:cNvSpPr txBox="1">
          <a:spLocks noChangeArrowheads="1"/>
        </cdr:cNvSpPr>
      </cdr:nvSpPr>
      <cdr:spPr>
        <a:xfrm>
          <a:off x="0" y="0"/>
          <a:ext cx="1838325" cy="581025"/>
        </a:xfrm>
        <a:prstGeom prst="rect">
          <a:avLst/>
        </a:prstGeom>
        <a:noFill/>
        <a:ln w="9525" cmpd="sng">
          <a:noFill/>
        </a:ln>
      </cdr:spPr>
      <cdr:txBody>
        <a:bodyPr vertOverflow="clip" wrap="square" lIns="36576" tIns="32004" rIns="0" bIns="0"/>
        <a:p>
          <a:pPr algn="l">
            <a:defRPr/>
          </a:pPr>
          <a:r>
            <a:rPr lang="en-US" cap="none" sz="1650" b="1" i="0" u="none" baseline="0">
              <a:solidFill>
                <a:srgbClr val="000000"/>
              </a:solidFill>
              <a:latin typeface="Arial"/>
              <a:ea typeface="Arial"/>
              <a:cs typeface="Arial"/>
            </a:rPr>
            <a:t>South Eastern Europe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17</xdr:row>
      <xdr:rowOff>76200</xdr:rowOff>
    </xdr:from>
    <xdr:to>
      <xdr:col>12</xdr:col>
      <xdr:colOff>85725</xdr:colOff>
      <xdr:row>48</xdr:row>
      <xdr:rowOff>19050</xdr:rowOff>
    </xdr:to>
    <xdr:graphicFrame>
      <xdr:nvGraphicFramePr>
        <xdr:cNvPr id="1" name="Chart 1028"/>
        <xdr:cNvGraphicFramePr/>
      </xdr:nvGraphicFramePr>
      <xdr:xfrm>
        <a:off x="1171575" y="2828925"/>
        <a:ext cx="6229350" cy="4962525"/>
      </xdr:xfrm>
      <a:graphic>
        <a:graphicData uri="http://schemas.openxmlformats.org/drawingml/2006/chart">
          <c:chart xmlns:c="http://schemas.openxmlformats.org/drawingml/2006/chart" r:id="rId1"/>
        </a:graphicData>
      </a:graphic>
    </xdr:graphicFrame>
    <xdr:clientData/>
  </xdr:twoCellAnchor>
  <xdr:twoCellAnchor>
    <xdr:from>
      <xdr:col>12</xdr:col>
      <xdr:colOff>123825</xdr:colOff>
      <xdr:row>17</xdr:row>
      <xdr:rowOff>76200</xdr:rowOff>
    </xdr:from>
    <xdr:to>
      <xdr:col>22</xdr:col>
      <xdr:colOff>266700</xdr:colOff>
      <xdr:row>48</xdr:row>
      <xdr:rowOff>28575</xdr:rowOff>
    </xdr:to>
    <xdr:graphicFrame>
      <xdr:nvGraphicFramePr>
        <xdr:cNvPr id="2" name="Chart 1029"/>
        <xdr:cNvGraphicFramePr/>
      </xdr:nvGraphicFramePr>
      <xdr:xfrm>
        <a:off x="7439025" y="2828925"/>
        <a:ext cx="6238875" cy="4972050"/>
      </xdr:xfrm>
      <a:graphic>
        <a:graphicData uri="http://schemas.openxmlformats.org/drawingml/2006/chart">
          <c:chart xmlns:c="http://schemas.openxmlformats.org/drawingml/2006/chart" r:id="rId2"/>
        </a:graphicData>
      </a:graphic>
    </xdr:graphicFrame>
    <xdr:clientData/>
  </xdr:twoCellAnchor>
  <xdr:twoCellAnchor>
    <xdr:from>
      <xdr:col>1</xdr:col>
      <xdr:colOff>533400</xdr:colOff>
      <xdr:row>48</xdr:row>
      <xdr:rowOff>38100</xdr:rowOff>
    </xdr:from>
    <xdr:to>
      <xdr:col>12</xdr:col>
      <xdr:colOff>66675</xdr:colOff>
      <xdr:row>78</xdr:row>
      <xdr:rowOff>152400</xdr:rowOff>
    </xdr:to>
    <xdr:graphicFrame>
      <xdr:nvGraphicFramePr>
        <xdr:cNvPr id="3" name="Chart 1030"/>
        <xdr:cNvGraphicFramePr/>
      </xdr:nvGraphicFramePr>
      <xdr:xfrm>
        <a:off x="1143000" y="7810500"/>
        <a:ext cx="6238875" cy="4972050"/>
      </xdr:xfrm>
      <a:graphic>
        <a:graphicData uri="http://schemas.openxmlformats.org/drawingml/2006/chart">
          <c:chart xmlns:c="http://schemas.openxmlformats.org/drawingml/2006/chart" r:id="rId3"/>
        </a:graphicData>
      </a:graphic>
    </xdr:graphicFrame>
    <xdr:clientData/>
  </xdr:twoCellAnchor>
  <xdr:twoCellAnchor>
    <xdr:from>
      <xdr:col>12</xdr:col>
      <xdr:colOff>114300</xdr:colOff>
      <xdr:row>48</xdr:row>
      <xdr:rowOff>19050</xdr:rowOff>
    </xdr:from>
    <xdr:to>
      <xdr:col>22</xdr:col>
      <xdr:colOff>257175</xdr:colOff>
      <xdr:row>78</xdr:row>
      <xdr:rowOff>133350</xdr:rowOff>
    </xdr:to>
    <xdr:graphicFrame>
      <xdr:nvGraphicFramePr>
        <xdr:cNvPr id="4" name="Chart 1031"/>
        <xdr:cNvGraphicFramePr/>
      </xdr:nvGraphicFramePr>
      <xdr:xfrm>
        <a:off x="7429500" y="7791450"/>
        <a:ext cx="6238875" cy="4972050"/>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10</xdr:col>
      <xdr:colOff>466725</xdr:colOff>
      <xdr:row>27</xdr:row>
      <xdr:rowOff>0</xdr:rowOff>
    </xdr:to>
    <xdr:graphicFrame>
      <xdr:nvGraphicFramePr>
        <xdr:cNvPr id="1" name="Chart 1"/>
        <xdr:cNvGraphicFramePr/>
      </xdr:nvGraphicFramePr>
      <xdr:xfrm>
        <a:off x="609600" y="485775"/>
        <a:ext cx="5953125" cy="3886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P2006\Figs_060804\TP%20GHG%20Targets%2005071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TEMP\Master%20Template%20-%2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igene%20Dateien\Projekte\BMU%20Fortschrittsbericht%201721\GHG%20Dat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srv1\ETCAEM756\TEMP\CRF_2000_19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EA%20latest\Final\spreadsheets\EN17%20Total%20energy%20consumption%20intensity%20(2002)%20-%2030-01-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7%20Total%20energy%20consumption%20intensity%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8%20Electricity%20consumption%20(20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TC-ACC%202004\7.4.4%20EER%20factsheets\2004%20FS\First%20draft\EN01_EU15_1st%20draft_August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rojects\EEA%20E&amp;E%20Framework%20Contract\Factsheets\European%20Union\Revised%20Fact%20Sheets\Spreadsheets\EN26%20Total%20energy%20consumption%20by%20fuel%20(20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jects\etc\2000\factsheets_2000\indicators\en_env_pocketbook_2000_check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data"/>
      <sheetName val="Targets"/>
      <sheetName val="D-Targets EU-15"/>
      <sheetName val="D-Targets NewMS"/>
      <sheetName val="D-Targets Other"/>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aw Data"/>
      <sheetName val="Indices"/>
      <sheetName val="Products"/>
      <sheetName val="Aggregates"/>
    </sheetNames>
    <sheetDataSet>
      <sheetData sheetId="1">
        <row r="10">
          <cell r="B10">
            <v>1990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HG Grafik"/>
      <sheetName val="Grafik BIV"/>
      <sheetName val="GHG Tabelle"/>
      <sheetName val="CO2"/>
      <sheetName val="CH4"/>
      <sheetName val="N2O"/>
      <sheetName val="F-Gase"/>
      <sheetName val="Sonstige Daten"/>
      <sheetName val="EU Diagramm"/>
      <sheetName val="EU-Benzinpreise"/>
      <sheetName val="Benzinpreis"/>
      <sheetName val="Energiepreise ab 1972"/>
      <sheetName val="Tabelle1"/>
      <sheetName val="Tabelle2"/>
      <sheetName val="Tri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ow r="4">
          <cell r="C4" t="str">
            <v>Austria</v>
          </cell>
        </row>
        <row r="6">
          <cell r="C6">
            <v>1999</v>
          </cell>
        </row>
        <row r="30">
          <cell r="C30" t="str">
            <v>submission 2000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Total energy intensity"/>
      <sheetName val="GDP at current prices"/>
      <sheetName val="GDP at 1995 prices"/>
      <sheetName val="GIEC"/>
      <sheetName val="GDP at 2000 prices"/>
      <sheetName val="Total energy intensity proj"/>
      <sheetName val="GIEC Projections"/>
      <sheetName val="GDP projections"/>
      <sheetName val="New Cronos"/>
    </sheetNames>
    <sheetDataSet>
      <sheetData sheetId="12">
        <row r="15">
          <cell r="A15" t="str">
            <v>EU15 European Union (15 countries)</v>
          </cell>
          <cell r="C15">
            <v>1320508.6</v>
          </cell>
          <cell r="D15">
            <v>1346478.6</v>
          </cell>
          <cell r="E15">
            <v>1335755.1</v>
          </cell>
          <cell r="F15">
            <v>1335956.9</v>
          </cell>
          <cell r="G15">
            <v>1336235.4</v>
          </cell>
          <cell r="H15">
            <v>1363385.7</v>
          </cell>
          <cell r="I15">
            <v>1412896.7</v>
          </cell>
          <cell r="J15">
            <v>1406798.7</v>
          </cell>
          <cell r="K15">
            <v>1436951.6</v>
          </cell>
          <cell r="L15">
            <v>1438068</v>
          </cell>
          <cell r="M15">
            <v>1455195.5</v>
          </cell>
        </row>
        <row r="16">
          <cell r="A16" t="str">
            <v>BE Belgium</v>
          </cell>
          <cell r="C16">
            <v>47264.32</v>
          </cell>
          <cell r="D16">
            <v>49493.09</v>
          </cell>
          <cell r="E16">
            <v>50258.82</v>
          </cell>
          <cell r="F16">
            <v>48882.54</v>
          </cell>
          <cell r="G16">
            <v>49750.72</v>
          </cell>
          <cell r="H16">
            <v>50458.58</v>
          </cell>
          <cell r="I16">
            <v>53974.95</v>
          </cell>
          <cell r="J16">
            <v>55119.97</v>
          </cell>
          <cell r="K16">
            <v>56210.69</v>
          </cell>
          <cell r="L16">
            <v>56869.37</v>
          </cell>
          <cell r="M16">
            <v>57161.13</v>
          </cell>
        </row>
        <row r="17">
          <cell r="A17" t="str">
            <v>DK Denmark</v>
          </cell>
          <cell r="C17">
            <v>17882.68</v>
          </cell>
          <cell r="D17">
            <v>19740.07</v>
          </cell>
          <cell r="E17">
            <v>18867.79</v>
          </cell>
          <cell r="F17">
            <v>19322.99</v>
          </cell>
          <cell r="G17">
            <v>20041.1</v>
          </cell>
          <cell r="H17">
            <v>20137.81</v>
          </cell>
          <cell r="I17">
            <v>22750.24</v>
          </cell>
          <cell r="J17">
            <v>21243.9</v>
          </cell>
          <cell r="K17">
            <v>20869.31</v>
          </cell>
          <cell r="L17">
            <v>20180.21</v>
          </cell>
          <cell r="M17">
            <v>19634.64</v>
          </cell>
        </row>
        <row r="18">
          <cell r="A18" t="str">
            <v>DE Federal Republic of Germany (including ex-GDR from 1991)</v>
          </cell>
          <cell r="C18">
            <v>356073.61</v>
          </cell>
          <cell r="D18">
            <v>347162.89</v>
          </cell>
          <cell r="E18">
            <v>340431.68</v>
          </cell>
          <cell r="F18">
            <v>339011.89</v>
          </cell>
          <cell r="G18">
            <v>335993.29</v>
          </cell>
          <cell r="H18">
            <v>337063.75</v>
          </cell>
          <cell r="I18">
            <v>348768.88</v>
          </cell>
          <cell r="J18">
            <v>345250.94</v>
          </cell>
          <cell r="K18">
            <v>344630.01</v>
          </cell>
          <cell r="L18">
            <v>336275.27</v>
          </cell>
          <cell r="M18">
            <v>339277.77</v>
          </cell>
        </row>
        <row r="19">
          <cell r="A19" t="str">
            <v>GR Greece</v>
          </cell>
          <cell r="C19">
            <v>22245.11</v>
          </cell>
          <cell r="D19">
            <v>22413.71</v>
          </cell>
          <cell r="E19">
            <v>23040.21</v>
          </cell>
          <cell r="F19">
            <v>22605.32</v>
          </cell>
          <cell r="G19">
            <v>23606.41</v>
          </cell>
          <cell r="H19">
            <v>24136.69</v>
          </cell>
          <cell r="I19">
            <v>25405.37</v>
          </cell>
          <cell r="J19">
            <v>25585.39</v>
          </cell>
          <cell r="K19">
            <v>26875.22</v>
          </cell>
          <cell r="L19">
            <v>26759.35</v>
          </cell>
          <cell r="M19">
            <v>28075.92</v>
          </cell>
        </row>
        <row r="20">
          <cell r="A20" t="str">
            <v>ES Spain</v>
          </cell>
          <cell r="C20">
            <v>89085.38</v>
          </cell>
          <cell r="D20">
            <v>94131.93</v>
          </cell>
          <cell r="E20">
            <v>95459.95</v>
          </cell>
          <cell r="F20">
            <v>91692.97</v>
          </cell>
          <cell r="G20">
            <v>97405.33</v>
          </cell>
          <cell r="H20">
            <v>102287.33</v>
          </cell>
          <cell r="I20">
            <v>100902.79</v>
          </cell>
          <cell r="J20">
            <v>106102.78</v>
          </cell>
          <cell r="K20">
            <v>111113.11</v>
          </cell>
          <cell r="L20">
            <v>117485.4</v>
          </cell>
          <cell r="M20">
            <v>122582.04</v>
          </cell>
        </row>
        <row r="21">
          <cell r="A21" t="str">
            <v>FR France</v>
          </cell>
          <cell r="C21">
            <v>223194.82</v>
          </cell>
          <cell r="D21">
            <v>235847.66</v>
          </cell>
          <cell r="E21">
            <v>233021.14</v>
          </cell>
          <cell r="F21">
            <v>235954.51</v>
          </cell>
          <cell r="G21">
            <v>226662.77</v>
          </cell>
          <cell r="H21">
            <v>235704.43</v>
          </cell>
          <cell r="I21">
            <v>249206.6</v>
          </cell>
          <cell r="J21">
            <v>243157.15</v>
          </cell>
          <cell r="K21">
            <v>250697.16</v>
          </cell>
          <cell r="L21">
            <v>250745.61</v>
          </cell>
          <cell r="M21">
            <v>256904.91</v>
          </cell>
        </row>
        <row r="22">
          <cell r="A22" t="str">
            <v>IE Ireland</v>
          </cell>
          <cell r="C22">
            <v>10251.18</v>
          </cell>
          <cell r="D22">
            <v>10244.78</v>
          </cell>
          <cell r="E22">
            <v>10162.67</v>
          </cell>
          <cell r="F22">
            <v>10268.57</v>
          </cell>
          <cell r="G22">
            <v>10954.47</v>
          </cell>
          <cell r="H22">
            <v>11024.02</v>
          </cell>
          <cell r="I22">
            <v>11687.08</v>
          </cell>
          <cell r="J22">
            <v>12247.1</v>
          </cell>
          <cell r="K22">
            <v>13040.59</v>
          </cell>
          <cell r="L22">
            <v>13867.54</v>
          </cell>
          <cell r="M22">
            <v>14028.61</v>
          </cell>
        </row>
        <row r="23">
          <cell r="A23" t="str">
            <v>IT Italy</v>
          </cell>
          <cell r="C23">
            <v>154796.78</v>
          </cell>
          <cell r="D23">
            <v>156737</v>
          </cell>
          <cell r="E23">
            <v>158689.47</v>
          </cell>
          <cell r="F23">
            <v>156245.13</v>
          </cell>
          <cell r="G23">
            <v>154121.35</v>
          </cell>
          <cell r="H23">
            <v>162681.57</v>
          </cell>
          <cell r="I23">
            <v>162450.81</v>
          </cell>
          <cell r="J23">
            <v>164869.98</v>
          </cell>
          <cell r="K23">
            <v>170509.68</v>
          </cell>
          <cell r="L23">
            <v>173189.52</v>
          </cell>
          <cell r="M23">
            <v>175639.37</v>
          </cell>
        </row>
        <row r="24">
          <cell r="A24" t="str">
            <v>LU Luxembourg</v>
          </cell>
          <cell r="C24">
            <v>3551.38</v>
          </cell>
          <cell r="D24">
            <v>3772.84</v>
          </cell>
          <cell r="E24">
            <v>3789.72</v>
          </cell>
          <cell r="F24">
            <v>3842.61</v>
          </cell>
          <cell r="G24">
            <v>3754.97</v>
          </cell>
          <cell r="H24">
            <v>3335.17</v>
          </cell>
          <cell r="I24">
            <v>3400.96</v>
          </cell>
          <cell r="J24">
            <v>3351.26</v>
          </cell>
          <cell r="K24">
            <v>3274</v>
          </cell>
          <cell r="L24">
            <v>3439.94</v>
          </cell>
          <cell r="M24">
            <v>3627.59</v>
          </cell>
        </row>
        <row r="25">
          <cell r="A25" t="str">
            <v>NL Netherlands</v>
          </cell>
          <cell r="C25">
            <v>66817.34</v>
          </cell>
          <cell r="D25">
            <v>69938.31</v>
          </cell>
          <cell r="E25">
            <v>69542.94</v>
          </cell>
          <cell r="F25">
            <v>70784.25</v>
          </cell>
          <cell r="G25">
            <v>70605.41</v>
          </cell>
          <cell r="H25">
            <v>73355.23</v>
          </cell>
          <cell r="I25">
            <v>76254.08</v>
          </cell>
          <cell r="J25">
            <v>75036.5</v>
          </cell>
          <cell r="K25">
            <v>75010.05</v>
          </cell>
          <cell r="L25">
            <v>74474.98</v>
          </cell>
          <cell r="M25">
            <v>75601.36</v>
          </cell>
        </row>
        <row r="26">
          <cell r="A26" t="str">
            <v>AT Austria</v>
          </cell>
          <cell r="C26">
            <v>25654.13</v>
          </cell>
          <cell r="D26">
            <v>27006.64</v>
          </cell>
          <cell r="E26">
            <v>25729.91</v>
          </cell>
          <cell r="F26">
            <v>25639.98</v>
          </cell>
          <cell r="G26">
            <v>25662.53</v>
          </cell>
          <cell r="H26">
            <v>26369.79</v>
          </cell>
          <cell r="I26">
            <v>28042.62</v>
          </cell>
          <cell r="J26">
            <v>28482.01</v>
          </cell>
          <cell r="K26">
            <v>28791.2</v>
          </cell>
          <cell r="L26">
            <v>28387.98</v>
          </cell>
          <cell r="M26">
            <v>28408.82</v>
          </cell>
        </row>
        <row r="27">
          <cell r="A27" t="str">
            <v>PT Portugal</v>
          </cell>
          <cell r="C27">
            <v>16740.91</v>
          </cell>
          <cell r="D27">
            <v>17050.78</v>
          </cell>
          <cell r="E27">
            <v>18438.47</v>
          </cell>
          <cell r="F27">
            <v>18210.04</v>
          </cell>
          <cell r="G27">
            <v>18709.32</v>
          </cell>
          <cell r="H27">
            <v>19615.48</v>
          </cell>
          <cell r="I27">
            <v>19663.9</v>
          </cell>
          <cell r="J27">
            <v>20911.65</v>
          </cell>
          <cell r="K27">
            <v>22245.68</v>
          </cell>
          <cell r="L27">
            <v>23973.06</v>
          </cell>
          <cell r="M27">
            <v>24130.72</v>
          </cell>
        </row>
        <row r="28">
          <cell r="A28" t="str">
            <v>FI Finland</v>
          </cell>
          <cell r="C28">
            <v>28463.9</v>
          </cell>
          <cell r="D28">
            <v>28935.77</v>
          </cell>
          <cell r="E28">
            <v>27962.35</v>
          </cell>
          <cell r="F28">
            <v>28997.16</v>
          </cell>
          <cell r="G28">
            <v>30663.12</v>
          </cell>
          <cell r="H28">
            <v>28843.85</v>
          </cell>
          <cell r="I28">
            <v>30935.03</v>
          </cell>
          <cell r="J28">
            <v>32551.79</v>
          </cell>
          <cell r="K28">
            <v>33102.13</v>
          </cell>
          <cell r="L28">
            <v>33058.01</v>
          </cell>
          <cell r="M28">
            <v>32618.99</v>
          </cell>
        </row>
        <row r="29">
          <cell r="A29" t="str">
            <v>SE Sweden</v>
          </cell>
          <cell r="C29">
            <v>46944.01</v>
          </cell>
          <cell r="D29">
            <v>48559.37</v>
          </cell>
          <cell r="E29">
            <v>46152.42</v>
          </cell>
          <cell r="F29">
            <v>46502.11</v>
          </cell>
          <cell r="G29">
            <v>48993.78</v>
          </cell>
          <cell r="H29">
            <v>49920.52</v>
          </cell>
          <cell r="I29">
            <v>51732.53</v>
          </cell>
          <cell r="J29">
            <v>50347.76</v>
          </cell>
          <cell r="K29">
            <v>50619.71</v>
          </cell>
          <cell r="L29">
            <v>50761.2</v>
          </cell>
          <cell r="M29">
            <v>47534.17</v>
          </cell>
        </row>
        <row r="30">
          <cell r="A30" t="str">
            <v>UK United Kingdom</v>
          </cell>
          <cell r="C30">
            <v>211542.98</v>
          </cell>
          <cell r="D30">
            <v>215443.73</v>
          </cell>
          <cell r="E30">
            <v>214207.51</v>
          </cell>
          <cell r="F30">
            <v>217996.83</v>
          </cell>
          <cell r="G30">
            <v>219310.8</v>
          </cell>
          <cell r="H30">
            <v>218451.52</v>
          </cell>
          <cell r="I30">
            <v>227720.82</v>
          </cell>
          <cell r="J30">
            <v>222540.57</v>
          </cell>
          <cell r="K30">
            <v>229963.01</v>
          </cell>
          <cell r="L30">
            <v>228600.59</v>
          </cell>
          <cell r="M30">
            <v>229969.47</v>
          </cell>
        </row>
        <row r="31">
          <cell r="A31" t="str">
            <v>IS Iceland</v>
          </cell>
          <cell r="C31">
            <v>2213.94</v>
          </cell>
          <cell r="D31">
            <v>2032.8</v>
          </cell>
          <cell r="E31">
            <v>2075.8</v>
          </cell>
          <cell r="F31">
            <v>2153.89</v>
          </cell>
          <cell r="G31">
            <v>2138.95</v>
          </cell>
          <cell r="H31">
            <v>2141.19</v>
          </cell>
          <cell r="I31" t="str">
            <v>: </v>
          </cell>
          <cell r="J31" t="str">
            <v>: </v>
          </cell>
          <cell r="K31" t="str">
            <v>: </v>
          </cell>
          <cell r="L31" t="str">
            <v>- </v>
          </cell>
          <cell r="M31" t="str">
            <v>- </v>
          </cell>
        </row>
        <row r="32">
          <cell r="A32" t="str">
            <v>NO Norway</v>
          </cell>
          <cell r="C32">
            <v>21567.74</v>
          </cell>
          <cell r="D32">
            <v>21995.27</v>
          </cell>
          <cell r="E32">
            <v>22420.22</v>
          </cell>
          <cell r="F32">
            <v>23492.57</v>
          </cell>
          <cell r="G32">
            <v>23517.59</v>
          </cell>
          <cell r="H32">
            <v>23886.28</v>
          </cell>
          <cell r="I32">
            <v>23207.6</v>
          </cell>
          <cell r="J32">
            <v>24446.13</v>
          </cell>
          <cell r="K32">
            <v>25523.01</v>
          </cell>
          <cell r="L32">
            <v>26702.53</v>
          </cell>
          <cell r="M32">
            <v>26310.66</v>
          </cell>
        </row>
        <row r="33">
          <cell r="A33" t="str">
            <v>BG Bulgaria</v>
          </cell>
          <cell r="C33" t="str">
            <v>: </v>
          </cell>
          <cell r="D33" t="str">
            <v>: </v>
          </cell>
          <cell r="E33">
            <v>20237.54</v>
          </cell>
          <cell r="F33">
            <v>21688.21</v>
          </cell>
          <cell r="G33">
            <v>20970.14</v>
          </cell>
          <cell r="H33">
            <v>22850.11</v>
          </cell>
          <cell r="I33">
            <v>22630.57</v>
          </cell>
          <cell r="J33">
            <v>20548.09</v>
          </cell>
          <cell r="K33">
            <v>19519.22</v>
          </cell>
          <cell r="L33">
            <v>17747.04</v>
          </cell>
          <cell r="M33">
            <v>18335.17</v>
          </cell>
        </row>
        <row r="34">
          <cell r="A34" t="str">
            <v>CY Cyprus</v>
          </cell>
          <cell r="C34" t="str">
            <v>: </v>
          </cell>
          <cell r="D34" t="str">
            <v>: </v>
          </cell>
          <cell r="E34" t="str">
            <v>: </v>
          </cell>
          <cell r="F34" t="str">
            <v>: </v>
          </cell>
          <cell r="G34" t="str">
            <v>: </v>
          </cell>
          <cell r="H34" t="str">
            <v>: </v>
          </cell>
          <cell r="I34" t="str">
            <v>: </v>
          </cell>
          <cell r="J34" t="str">
            <v>: </v>
          </cell>
          <cell r="K34" t="str">
            <v>: </v>
          </cell>
          <cell r="L34">
            <v>2171.46</v>
          </cell>
          <cell r="M34">
            <v>2345.83</v>
          </cell>
        </row>
        <row r="35">
          <cell r="A35" t="str">
            <v>CZ Czech Republic</v>
          </cell>
          <cell r="C35" t="str">
            <v>: </v>
          </cell>
          <cell r="D35" t="str">
            <v>: </v>
          </cell>
          <cell r="E35" t="str">
            <v>: </v>
          </cell>
          <cell r="F35" t="str">
            <v>: </v>
          </cell>
          <cell r="G35" t="str">
            <v>: </v>
          </cell>
          <cell r="H35" t="str">
            <v>: </v>
          </cell>
          <cell r="I35" t="str">
            <v>: </v>
          </cell>
          <cell r="J35" t="str">
            <v>: </v>
          </cell>
          <cell r="K35" t="str">
            <v>: </v>
          </cell>
          <cell r="L35">
            <v>7591.29</v>
          </cell>
          <cell r="M35" t="str">
            <v>: </v>
          </cell>
        </row>
        <row r="36">
          <cell r="A36" t="str">
            <v>EE Estonia</v>
          </cell>
          <cell r="C36" t="str">
            <v>: </v>
          </cell>
          <cell r="D36" t="str">
            <v>: </v>
          </cell>
          <cell r="E36">
            <v>6702.77</v>
          </cell>
          <cell r="F36">
            <v>5719.17</v>
          </cell>
          <cell r="G36">
            <v>5796.99</v>
          </cell>
          <cell r="H36">
            <v>5348.09</v>
          </cell>
          <cell r="I36">
            <v>5636.43</v>
          </cell>
          <cell r="J36">
            <v>5501.16</v>
          </cell>
          <cell r="K36">
            <v>5274.27</v>
          </cell>
          <cell r="L36">
            <v>4826.46</v>
          </cell>
          <cell r="M36" t="str">
            <v>- </v>
          </cell>
        </row>
        <row r="37">
          <cell r="A37" t="str">
            <v>HU Hungary</v>
          </cell>
          <cell r="C37" t="str">
            <v>- </v>
          </cell>
          <cell r="D37" t="str">
            <v>- </v>
          </cell>
          <cell r="E37" t="str">
            <v>- </v>
          </cell>
          <cell r="F37" t="str">
            <v>- </v>
          </cell>
          <cell r="G37" t="str">
            <v>- </v>
          </cell>
          <cell r="H37" t="str">
            <v>- </v>
          </cell>
          <cell r="I37" t="str">
            <v>- </v>
          </cell>
          <cell r="J37" t="str">
            <v>- </v>
          </cell>
          <cell r="K37" t="str">
            <v>- </v>
          </cell>
          <cell r="L37" t="str">
            <v>- </v>
          </cell>
          <cell r="M37">
            <v>24872</v>
          </cell>
        </row>
        <row r="38">
          <cell r="A38" t="str">
            <v>PL Poland</v>
          </cell>
          <cell r="C38">
            <v>99594.56</v>
          </cell>
          <cell r="D38">
            <v>97287.93</v>
          </cell>
          <cell r="E38">
            <v>97078.61</v>
          </cell>
          <cell r="F38">
            <v>100513.33</v>
          </cell>
          <cell r="G38">
            <v>95453.58</v>
          </cell>
          <cell r="H38">
            <v>98287.85</v>
          </cell>
          <cell r="I38">
            <v>105645.47</v>
          </cell>
          <cell r="J38">
            <v>102659.51</v>
          </cell>
          <cell r="K38">
            <v>93189.93</v>
          </cell>
          <cell r="L38">
            <v>92731.51</v>
          </cell>
          <cell r="M38">
            <v>88671.07</v>
          </cell>
        </row>
        <row r="39">
          <cell r="A39" t="str">
            <v>RO Romania</v>
          </cell>
          <cell r="C39" t="str">
            <v>: </v>
          </cell>
          <cell r="D39" t="str">
            <v>: </v>
          </cell>
          <cell r="E39" t="str">
            <v>: </v>
          </cell>
          <cell r="F39">
            <v>44068.34</v>
          </cell>
          <cell r="G39">
            <v>41714.77</v>
          </cell>
          <cell r="H39">
            <v>44905.08</v>
          </cell>
          <cell r="I39">
            <v>48461.57</v>
          </cell>
          <cell r="J39">
            <v>43685.5</v>
          </cell>
          <cell r="K39" t="str">
            <v>46160.04 p</v>
          </cell>
          <cell r="L39" t="str">
            <v>35363.37 p</v>
          </cell>
          <cell r="M39" t="str">
            <v>: </v>
          </cell>
        </row>
        <row r="40">
          <cell r="A40" t="str">
            <v>SI Slovenia</v>
          </cell>
          <cell r="C40" t="str">
            <v>: </v>
          </cell>
          <cell r="D40" t="str">
            <v>: </v>
          </cell>
          <cell r="E40">
            <v>5089.4</v>
          </cell>
          <cell r="F40">
            <v>5370.24</v>
          </cell>
          <cell r="G40">
            <v>5614.65</v>
          </cell>
          <cell r="H40">
            <v>6011.91</v>
          </cell>
          <cell r="I40">
            <v>6279.54</v>
          </cell>
          <cell r="J40">
            <v>6458.37</v>
          </cell>
          <cell r="K40">
            <v>6373.68</v>
          </cell>
          <cell r="L40">
            <v>6243.26</v>
          </cell>
          <cell r="M40"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nergy-CO2, N2O &amp; CH4"/>
      <sheetName val="GDP"/>
      <sheetName val="energy-SO2, NOx, CO, NMVOC, NH3"/>
      <sheetName val="checkacid"/>
      <sheetName val="check"/>
      <sheetName val="CO2"/>
      <sheetName val="Tabelle1"/>
      <sheetName val="Raw Data"/>
      <sheetName val="Indices"/>
    </sheetNames>
    <sheetDataSet>
      <sheetData sheetId="7">
        <row r="12">
          <cell r="C12">
            <v>1990</v>
          </cell>
          <cell r="D12">
            <v>1991</v>
          </cell>
          <cell r="E12">
            <v>1992</v>
          </cell>
          <cell r="F12">
            <v>1993</v>
          </cell>
          <cell r="G12">
            <v>1994</v>
          </cell>
          <cell r="H12">
            <v>1995</v>
          </cell>
          <cell r="I12">
            <v>1996</v>
          </cell>
          <cell r="J12">
            <v>1997</v>
          </cell>
          <cell r="K12">
            <v>1998</v>
          </cell>
          <cell r="L12">
            <v>1999</v>
          </cell>
          <cell r="M12">
            <v>2000</v>
          </cell>
          <cell r="N12">
            <v>2001</v>
          </cell>
          <cell r="O12">
            <v>2002</v>
          </cell>
          <cell r="P12">
            <v>2003</v>
          </cell>
        </row>
        <row r="13">
          <cell r="C13">
            <v>0.7976299267800289</v>
          </cell>
          <cell r="D13">
            <v>0.8043237233058002</v>
          </cell>
          <cell r="E13">
            <v>0.8068043104465018</v>
          </cell>
          <cell r="F13">
            <v>0.8087377360008156</v>
          </cell>
          <cell r="G13">
            <v>0.8055568999428576</v>
          </cell>
          <cell r="H13">
            <v>0.8072969871456152</v>
          </cell>
          <cell r="I13">
            <v>0.8101190096327141</v>
          </cell>
          <cell r="J13">
            <v>0.8075769996890897</v>
          </cell>
          <cell r="K13">
            <v>0.8140183859414789</v>
          </cell>
          <cell r="L13" t="str">
            <v>:</v>
          </cell>
          <cell r="M13" t="str">
            <v>:</v>
          </cell>
          <cell r="N13" t="str">
            <v>:</v>
          </cell>
          <cell r="O13" t="str">
            <v>:</v>
          </cell>
          <cell r="P13" t="str">
            <v>:</v>
          </cell>
        </row>
        <row r="14">
          <cell r="C14">
            <v>0.7905161835344487</v>
          </cell>
          <cell r="D14">
            <v>0.7989915440534782</v>
          </cell>
          <cell r="E14">
            <v>0.8001422160084034</v>
          </cell>
          <cell r="F14">
            <v>0.7951637003729325</v>
          </cell>
          <cell r="G14">
            <v>0.8007663459251193</v>
          </cell>
          <cell r="H14">
            <v>0.7980434817910199</v>
          </cell>
          <cell r="I14">
            <v>0.7947641413135059</v>
          </cell>
          <cell r="J14">
            <v>0.8139890785337699</v>
          </cell>
          <cell r="K14">
            <v>0.8142406191496637</v>
          </cell>
          <cell r="L14" t="str">
            <v>:</v>
          </cell>
          <cell r="M14" t="str">
            <v>:</v>
          </cell>
          <cell r="N14" t="str">
            <v>:</v>
          </cell>
          <cell r="O14" t="str">
            <v>:</v>
          </cell>
          <cell r="P14" t="str">
            <v>:</v>
          </cell>
        </row>
        <row r="15">
          <cell r="C15">
            <v>0.7591466315849696</v>
          </cell>
          <cell r="D15">
            <v>0.791618504791688</v>
          </cell>
          <cell r="E15">
            <v>0.7817143949776014</v>
          </cell>
          <cell r="F15">
            <v>0.7848923258257481</v>
          </cell>
          <cell r="G15">
            <v>0.7986343729904226</v>
          </cell>
          <cell r="H15">
            <v>0.7920155962309109</v>
          </cell>
          <cell r="I15">
            <v>0.8256587529496442</v>
          </cell>
          <cell r="J15">
            <v>0.8084937896211348</v>
          </cell>
          <cell r="K15">
            <v>0.7997835593201912</v>
          </cell>
          <cell r="L15" t="str">
            <v>:</v>
          </cell>
          <cell r="M15" t="str">
            <v>:</v>
          </cell>
          <cell r="N15" t="str">
            <v>:</v>
          </cell>
          <cell r="O15" t="str">
            <v>:</v>
          </cell>
          <cell r="P15" t="str">
            <v>:</v>
          </cell>
        </row>
        <row r="16">
          <cell r="C16">
            <v>0.8620739037303218</v>
          </cell>
          <cell r="D16">
            <v>0.8682519207535321</v>
          </cell>
          <cell r="E16">
            <v>0.8655229707943541</v>
          </cell>
          <cell r="F16">
            <v>0.8710696365593101</v>
          </cell>
          <cell r="G16">
            <v>0.8690669976596773</v>
          </cell>
          <cell r="H16">
            <v>0.8710212874579258</v>
          </cell>
          <cell r="I16">
            <v>0.8776776655641794</v>
          </cell>
          <cell r="J16">
            <v>0.8781612480029096</v>
          </cell>
          <cell r="K16">
            <v>0.8892387452066093</v>
          </cell>
          <cell r="L16" t="str">
            <v>:</v>
          </cell>
          <cell r="M16" t="str">
            <v>:</v>
          </cell>
          <cell r="N16" t="str">
            <v>:</v>
          </cell>
          <cell r="O16" t="str">
            <v>:</v>
          </cell>
          <cell r="P16" t="str">
            <v>:</v>
          </cell>
        </row>
        <row r="17">
          <cell r="C17">
            <v>0.7758179998460236</v>
          </cell>
          <cell r="D17">
            <v>0.7773134322601424</v>
          </cell>
          <cell r="E17">
            <v>0.7845205423534449</v>
          </cell>
          <cell r="F17">
            <v>0.7843558038400836</v>
          </cell>
          <cell r="G17">
            <v>0.7912087501448019</v>
          </cell>
          <cell r="H17">
            <v>0.7887438435422942</v>
          </cell>
          <cell r="I17">
            <v>0.7899912905615192</v>
          </cell>
          <cell r="J17">
            <v>0.7948864835266402</v>
          </cell>
          <cell r="K17">
            <v>0.7989046254262464</v>
          </cell>
          <cell r="L17" t="str">
            <v>:</v>
          </cell>
          <cell r="M17" t="str">
            <v>:</v>
          </cell>
          <cell r="N17" t="str">
            <v>:</v>
          </cell>
          <cell r="O17" t="str">
            <v>:</v>
          </cell>
          <cell r="P17" t="str">
            <v>:</v>
          </cell>
        </row>
        <row r="18">
          <cell r="C18">
            <v>0.7155388001006245</v>
          </cell>
          <cell r="D18">
            <v>0.7248344385494554</v>
          </cell>
          <cell r="E18">
            <v>0.7380150912439801</v>
          </cell>
          <cell r="F18">
            <v>0.7320909041942921</v>
          </cell>
          <cell r="G18">
            <v>0.7303660441177746</v>
          </cell>
          <cell r="H18">
            <v>0.7387907483496258</v>
          </cell>
          <cell r="I18">
            <v>0.7139373318342801</v>
          </cell>
          <cell r="J18">
            <v>0.7196713133200332</v>
          </cell>
          <cell r="K18">
            <v>0.7171699448380862</v>
          </cell>
          <cell r="L18" t="str">
            <v>:</v>
          </cell>
          <cell r="M18" t="str">
            <v>:</v>
          </cell>
          <cell r="N18" t="str">
            <v>:</v>
          </cell>
          <cell r="O18" t="str">
            <v>:</v>
          </cell>
          <cell r="P18" t="str">
            <v>:</v>
          </cell>
        </row>
        <row r="19">
          <cell r="C19">
            <v>0.6978169715055682</v>
          </cell>
          <cell r="D19">
            <v>0.7164255489449569</v>
          </cell>
          <cell r="E19">
            <v>0.719542317813532</v>
          </cell>
          <cell r="F19">
            <v>0.7163011207957188</v>
          </cell>
          <cell r="G19">
            <v>0.7104588685684703</v>
          </cell>
          <cell r="H19">
            <v>0.7129029645629016</v>
          </cell>
          <cell r="I19">
            <v>0.724184962815456</v>
          </cell>
          <cell r="J19">
            <v>0.7209362828334275</v>
          </cell>
          <cell r="K19">
            <v>0.7445247066115741</v>
          </cell>
          <cell r="L19" t="str">
            <v>:</v>
          </cell>
          <cell r="M19" t="str">
            <v>:</v>
          </cell>
          <cell r="N19" t="str">
            <v>:</v>
          </cell>
          <cell r="O19" t="str">
            <v>:</v>
          </cell>
          <cell r="P19" t="str">
            <v>:</v>
          </cell>
        </row>
        <row r="20">
          <cell r="C20">
            <v>0.5756304076440555</v>
          </cell>
          <cell r="D20">
            <v>0.5813868689156808</v>
          </cell>
          <cell r="E20">
            <v>0.5865726145717902</v>
          </cell>
          <cell r="F20">
            <v>0.5819334667971529</v>
          </cell>
          <cell r="G20">
            <v>0.5864875020577813</v>
          </cell>
          <cell r="H20">
            <v>0.5881311810877154</v>
          </cell>
          <cell r="I20">
            <v>0.5938278865123775</v>
          </cell>
          <cell r="J20">
            <v>0.6064057647052488</v>
          </cell>
          <cell r="K20">
            <v>0.616720326140491</v>
          </cell>
          <cell r="L20" t="str">
            <v>:</v>
          </cell>
          <cell r="M20" t="str">
            <v>:</v>
          </cell>
          <cell r="N20" t="str">
            <v>:</v>
          </cell>
          <cell r="O20" t="str">
            <v>:</v>
          </cell>
          <cell r="P20" t="str">
            <v>:</v>
          </cell>
        </row>
        <row r="21">
          <cell r="C21">
            <v>0.8191606787498331</v>
          </cell>
          <cell r="D21">
            <v>0.8168070616617057</v>
          </cell>
          <cell r="E21">
            <v>0.818578804427621</v>
          </cell>
          <cell r="F21">
            <v>0.824006413917059</v>
          </cell>
          <cell r="G21">
            <v>0.8227535766777165</v>
          </cell>
          <cell r="H21">
            <v>0.828214780991444</v>
          </cell>
          <cell r="I21">
            <v>0.8285660634771185</v>
          </cell>
          <cell r="J21">
            <v>0.8264068782353008</v>
          </cell>
          <cell r="K21">
            <v>0.8305487178305059</v>
          </cell>
          <cell r="L21" t="str">
            <v>:</v>
          </cell>
          <cell r="M21" t="str">
            <v>:</v>
          </cell>
          <cell r="N21" t="str">
            <v>:</v>
          </cell>
          <cell r="O21" t="str">
            <v>:</v>
          </cell>
          <cell r="P21" t="str">
            <v>:</v>
          </cell>
        </row>
        <row r="22">
          <cell r="C22">
            <v>0.8957063908176279</v>
          </cell>
          <cell r="D22">
            <v>0.9012225228077255</v>
          </cell>
          <cell r="E22">
            <v>0.8995050277800399</v>
          </cell>
          <cell r="F22">
            <v>0.900967948027605</v>
          </cell>
          <cell r="G22">
            <v>0.9175185590271526</v>
          </cell>
          <cell r="H22">
            <v>0.8895352515477627</v>
          </cell>
          <cell r="I22">
            <v>0.8894274275205369</v>
          </cell>
          <cell r="J22">
            <v>0.8141735986596514</v>
          </cell>
          <cell r="K22">
            <v>0.8109064034207887</v>
          </cell>
          <cell r="L22" t="str">
            <v>:</v>
          </cell>
          <cell r="M22" t="str">
            <v>:</v>
          </cell>
          <cell r="N22" t="str">
            <v>:</v>
          </cell>
          <cell r="O22" t="str">
            <v>:</v>
          </cell>
          <cell r="P22" t="str">
            <v>:</v>
          </cell>
        </row>
        <row r="23">
          <cell r="C23">
            <v>0.7956803102189519</v>
          </cell>
          <cell r="D23">
            <v>0.8001945856292981</v>
          </cell>
          <cell r="E23">
            <v>0.800020372507067</v>
          </cell>
          <cell r="F23">
            <v>0.8053677417189712</v>
          </cell>
          <cell r="G23">
            <v>0.8056306849823649</v>
          </cell>
          <cell r="H23">
            <v>0.8064347504175875</v>
          </cell>
          <cell r="I23">
            <v>0.8123433263112407</v>
          </cell>
          <cell r="J23">
            <v>0.8088051417880256</v>
          </cell>
          <cell r="K23">
            <v>0.812254225572135</v>
          </cell>
          <cell r="L23" t="str">
            <v>:</v>
          </cell>
          <cell r="M23" t="str">
            <v>:</v>
          </cell>
          <cell r="N23" t="str">
            <v>:</v>
          </cell>
          <cell r="O23" t="str">
            <v>:</v>
          </cell>
          <cell r="P23" t="str">
            <v>:</v>
          </cell>
        </row>
        <row r="24">
          <cell r="C24">
            <v>0.6617386517020711</v>
          </cell>
          <cell r="D24">
            <v>0.6878423556250695</v>
          </cell>
          <cell r="E24">
            <v>0.6795515444705484</v>
          </cell>
          <cell r="F24">
            <v>0.6782617392460487</v>
          </cell>
          <cell r="G24">
            <v>0.6792347614190049</v>
          </cell>
          <cell r="H24">
            <v>0.687104713943468</v>
          </cell>
          <cell r="I24">
            <v>0.7039627847956336</v>
          </cell>
          <cell r="J24">
            <v>0.6944076987051414</v>
          </cell>
          <cell r="K24">
            <v>0.7061098163211326</v>
          </cell>
          <cell r="L24" t="str">
            <v>:</v>
          </cell>
          <cell r="M24" t="str">
            <v>:</v>
          </cell>
          <cell r="N24" t="str">
            <v>:</v>
          </cell>
          <cell r="O24" t="str">
            <v>:</v>
          </cell>
          <cell r="P24" t="str">
            <v>:</v>
          </cell>
        </row>
        <row r="25">
          <cell r="C25">
            <v>0.6504092380195543</v>
          </cell>
          <cell r="D25">
            <v>0.6588812319845818</v>
          </cell>
          <cell r="E25">
            <v>0.6817111851545157</v>
          </cell>
          <cell r="F25">
            <v>0.6763873846144766</v>
          </cell>
          <cell r="G25">
            <v>0.6791010784582087</v>
          </cell>
          <cell r="H25">
            <v>0.6842041795774567</v>
          </cell>
          <cell r="I25">
            <v>0.6770473136119509</v>
          </cell>
          <cell r="J25">
            <v>0.6774524123298112</v>
          </cell>
          <cell r="K25">
            <v>0.6895356702961265</v>
          </cell>
          <cell r="L25" t="str">
            <v>:</v>
          </cell>
          <cell r="M25" t="str">
            <v>:</v>
          </cell>
          <cell r="N25" t="str">
            <v>:</v>
          </cell>
          <cell r="O25" t="str">
            <v>:</v>
          </cell>
          <cell r="P25" t="str">
            <v>:</v>
          </cell>
        </row>
        <row r="26">
          <cell r="C26">
            <v>0.8202052459079631</v>
          </cell>
          <cell r="D26">
            <v>0.8063424167957419</v>
          </cell>
          <cell r="E26">
            <v>0.8704711629889504</v>
          </cell>
          <cell r="F26">
            <v>0.872272476737023</v>
          </cell>
          <cell r="G26">
            <v>0.8661150647346308</v>
          </cell>
          <cell r="H26">
            <v>0.8565278041360931</v>
          </cell>
          <cell r="I26">
            <v>0.8668712862888146</v>
          </cell>
          <cell r="J26">
            <v>0.8657270068623693</v>
          </cell>
          <cell r="K26">
            <v>0.8404622480375707</v>
          </cell>
          <cell r="L26" t="str">
            <v>:</v>
          </cell>
          <cell r="M26" t="str">
            <v>:</v>
          </cell>
          <cell r="N26" t="str">
            <v>:</v>
          </cell>
          <cell r="O26" t="str">
            <v>:</v>
          </cell>
          <cell r="P26" t="str">
            <v>:</v>
          </cell>
        </row>
        <row r="27">
          <cell r="C27">
            <v>0.7785135388025969</v>
          </cell>
          <cell r="D27">
            <v>0.8329799843208279</v>
          </cell>
          <cell r="E27">
            <v>0.831478089976514</v>
          </cell>
          <cell r="F27">
            <v>0.8332298459374187</v>
          </cell>
          <cell r="G27">
            <v>0.8406650973159966</v>
          </cell>
          <cell r="H27">
            <v>0.8376623956426626</v>
          </cell>
          <cell r="I27">
            <v>0.8109840947810594</v>
          </cell>
          <cell r="J27">
            <v>0.794726362016064</v>
          </cell>
          <cell r="K27">
            <v>0.7929223165460335</v>
          </cell>
          <cell r="L27" t="str">
            <v>:</v>
          </cell>
          <cell r="M27" t="str">
            <v>:</v>
          </cell>
          <cell r="N27" t="str">
            <v>:</v>
          </cell>
          <cell r="O27" t="str">
            <v>:</v>
          </cell>
          <cell r="P27" t="str">
            <v>:</v>
          </cell>
        </row>
        <row r="28">
          <cell r="C28">
            <v>0.8334200077115247</v>
          </cell>
          <cell r="D28">
            <v>0.8412127175324651</v>
          </cell>
          <cell r="E28">
            <v>0.8483093989453105</v>
          </cell>
          <cell r="F28">
            <v>0.8499755087880401</v>
          </cell>
          <cell r="G28">
            <v>0.8394279606450984</v>
          </cell>
          <cell r="H28">
            <v>0.8422120565920247</v>
          </cell>
          <cell r="I28">
            <v>0.8443563651384421</v>
          </cell>
          <cell r="J28">
            <v>0.8396265864058053</v>
          </cell>
          <cell r="K28">
            <v>0.8454480824048881</v>
          </cell>
          <cell r="L28" t="str">
            <v>:</v>
          </cell>
          <cell r="M28" t="str">
            <v>:</v>
          </cell>
          <cell r="N28" t="str">
            <v>:</v>
          </cell>
          <cell r="O28" t="str">
            <v>:</v>
          </cell>
          <cell r="P2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worksheets/sheet1.xml><?xml version="1.0" encoding="utf-8"?>
<worksheet xmlns="http://schemas.openxmlformats.org/spreadsheetml/2006/main" xmlns:r="http://schemas.openxmlformats.org/officeDocument/2006/relationships">
  <dimension ref="B1:B1"/>
  <sheetViews>
    <sheetView tabSelected="1" zoomScalePageLayoutView="0" workbookViewId="0" topLeftCell="A1">
      <selection activeCell="L27" sqref="L27"/>
    </sheetView>
  </sheetViews>
  <sheetFormatPr defaultColWidth="9.140625" defaultRowHeight="12.75"/>
  <sheetData>
    <row r="1" ht="12.75">
      <c r="B1" s="25" t="s">
        <v>103</v>
      </c>
    </row>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B2:B2"/>
  <sheetViews>
    <sheetView zoomScalePageLayoutView="0" workbookViewId="0" topLeftCell="A1">
      <selection activeCell="N22" sqref="N22"/>
    </sheetView>
  </sheetViews>
  <sheetFormatPr defaultColWidth="9.140625" defaultRowHeight="12.75"/>
  <sheetData>
    <row r="2" ht="12.75">
      <c r="B2" t="s">
        <v>119</v>
      </c>
    </row>
  </sheetData>
  <sheetProtection/>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Q317"/>
  <sheetViews>
    <sheetView zoomScale="85" zoomScaleNormal="85" zoomScalePageLayoutView="0" workbookViewId="0" topLeftCell="A181">
      <selection activeCell="A176" sqref="A176"/>
    </sheetView>
  </sheetViews>
  <sheetFormatPr defaultColWidth="9.140625" defaultRowHeight="12.75"/>
  <cols>
    <col min="2" max="2" width="16.8515625" style="0" bestFit="1" customWidth="1"/>
    <col min="3" max="3" width="12.421875" style="0" customWidth="1"/>
    <col min="4" max="4" width="10.421875" style="0" bestFit="1" customWidth="1"/>
    <col min="5" max="5" width="12.28125" style="0" customWidth="1"/>
    <col min="6" max="10" width="10.421875" style="0" bestFit="1" customWidth="1"/>
    <col min="11" max="11" width="9.421875" style="0" bestFit="1" customWidth="1"/>
    <col min="12" max="12" width="12.7109375" style="0" bestFit="1" customWidth="1"/>
    <col min="13" max="13" width="9.28125" style="0" bestFit="1" customWidth="1"/>
    <col min="14" max="14" width="11.421875" style="0" bestFit="1" customWidth="1"/>
    <col min="15" max="15" width="9.28125" style="0" bestFit="1" customWidth="1"/>
    <col min="16" max="16" width="12.8515625" style="0" bestFit="1" customWidth="1"/>
    <col min="17" max="17" width="11.28125" style="0" bestFit="1" customWidth="1"/>
  </cols>
  <sheetData>
    <row r="1" ht="12.75">
      <c r="A1" t="s">
        <v>0</v>
      </c>
    </row>
    <row r="2" spans="2:16" ht="12.75">
      <c r="B2">
        <v>1990</v>
      </c>
      <c r="C2">
        <v>1991</v>
      </c>
      <c r="D2">
        <v>1992</v>
      </c>
      <c r="E2">
        <v>1993</v>
      </c>
      <c r="F2">
        <v>1994</v>
      </c>
      <c r="G2">
        <v>1995</v>
      </c>
      <c r="H2">
        <v>1996</v>
      </c>
      <c r="I2">
        <v>1997</v>
      </c>
      <c r="J2">
        <v>1998</v>
      </c>
      <c r="K2">
        <v>1999</v>
      </c>
      <c r="L2">
        <v>2000</v>
      </c>
      <c r="M2">
        <v>2001</v>
      </c>
      <c r="N2">
        <v>2002</v>
      </c>
      <c r="O2">
        <v>2003</v>
      </c>
      <c r="P2">
        <v>2004</v>
      </c>
    </row>
    <row r="3" spans="1:16" ht="12.75">
      <c r="A3" t="s">
        <v>1</v>
      </c>
      <c r="B3">
        <v>5230629266.424219</v>
      </c>
      <c r="C3">
        <v>5181213862.6636305</v>
      </c>
      <c r="D3">
        <v>5044683812.185618</v>
      </c>
      <c r="E3">
        <v>4944086971.434945</v>
      </c>
      <c r="F3">
        <v>4937859740.043065</v>
      </c>
      <c r="G3">
        <v>4947858643.49156</v>
      </c>
      <c r="H3">
        <v>5057561895.187736</v>
      </c>
      <c r="I3">
        <v>4986453552.93094</v>
      </c>
      <c r="J3">
        <v>4958228356.279981</v>
      </c>
      <c r="K3">
        <v>4877607657.454628</v>
      </c>
      <c r="L3">
        <v>4874271376.40907</v>
      </c>
      <c r="M3">
        <v>4923196102.217097</v>
      </c>
      <c r="N3">
        <v>4881628567.802547</v>
      </c>
      <c r="O3">
        <v>4961480306.4116745</v>
      </c>
      <c r="P3">
        <v>4979565997.913717</v>
      </c>
    </row>
    <row r="4" spans="1:16" ht="12.75">
      <c r="A4" t="s">
        <v>2</v>
      </c>
      <c r="B4">
        <v>106123570.2524275</v>
      </c>
      <c r="C4">
        <v>105587435.83226581</v>
      </c>
      <c r="D4">
        <v>103579106.32219821</v>
      </c>
      <c r="E4">
        <v>102968250.21372351</v>
      </c>
      <c r="F4">
        <v>103965325.6146369</v>
      </c>
      <c r="G4">
        <v>104272960.38875027</v>
      </c>
      <c r="H4">
        <v>107950046.7872813</v>
      </c>
      <c r="I4">
        <v>107354425.15545744</v>
      </c>
      <c r="J4">
        <v>108822245.63310286</v>
      </c>
      <c r="K4">
        <v>110193662.841894</v>
      </c>
      <c r="L4">
        <v>108717707.40869704</v>
      </c>
      <c r="M4">
        <v>110662639.02305838</v>
      </c>
      <c r="N4">
        <v>108357063.73193194</v>
      </c>
      <c r="O4">
        <v>110206256.38193148</v>
      </c>
      <c r="P4">
        <v>111334033.93052253</v>
      </c>
    </row>
    <row r="5" spans="1:16" ht="12.75">
      <c r="A5" t="s">
        <v>120</v>
      </c>
      <c r="B5">
        <v>4646575676.552201</v>
      </c>
      <c r="C5">
        <v>4409694320.121276</v>
      </c>
      <c r="D5">
        <v>4181898733.166318</v>
      </c>
      <c r="E5">
        <v>3888246990.3717327</v>
      </c>
      <c r="F5">
        <v>3899438533.9560156</v>
      </c>
      <c r="G5">
        <v>3627337786.1234922</v>
      </c>
      <c r="H5">
        <v>3391974333.739737</v>
      </c>
      <c r="I5">
        <v>3184060822.8108974</v>
      </c>
      <c r="J5">
        <v>2965394006.4306874</v>
      </c>
      <c r="K5">
        <v>2884269214.156284</v>
      </c>
      <c r="L5">
        <v>2853294110.2800627</v>
      </c>
      <c r="M5">
        <v>2902708681.9109983</v>
      </c>
      <c r="N5">
        <v>2900689951.780183</v>
      </c>
      <c r="O5">
        <v>2988058201.0953703</v>
      </c>
      <c r="P5">
        <v>3011071492.695583</v>
      </c>
    </row>
    <row r="6" spans="1:16" ht="12.75">
      <c r="A6" t="s">
        <v>3</v>
      </c>
      <c r="B6">
        <v>702697404.6567435</v>
      </c>
      <c r="C6">
        <v>626552509.997092</v>
      </c>
      <c r="D6">
        <v>612097674.9305348</v>
      </c>
      <c r="E6">
        <v>656003681.589723</v>
      </c>
      <c r="F6">
        <v>687592517.0034302</v>
      </c>
      <c r="G6">
        <v>722680640.0046382</v>
      </c>
      <c r="H6">
        <v>707178716.9116428</v>
      </c>
      <c r="I6">
        <v>699174056.6518044</v>
      </c>
      <c r="J6">
        <v>665296633.5214206</v>
      </c>
      <c r="K6">
        <v>678109046.8836147</v>
      </c>
      <c r="L6">
        <v>704557465.1301283</v>
      </c>
      <c r="M6">
        <v>709233964.8883216</v>
      </c>
      <c r="N6">
        <v>725922900.7781034</v>
      </c>
      <c r="O6">
        <v>756226987.7258351</v>
      </c>
      <c r="P6">
        <v>786990483.1701139</v>
      </c>
    </row>
    <row r="7" ht="12.75">
      <c r="P7" s="1"/>
    </row>
    <row r="9" ht="12.75">
      <c r="A9" t="s">
        <v>4</v>
      </c>
    </row>
    <row r="10" spans="2:16" ht="12.75">
      <c r="B10">
        <v>1990</v>
      </c>
      <c r="C10">
        <v>1991</v>
      </c>
      <c r="D10">
        <v>1992</v>
      </c>
      <c r="E10">
        <v>1993</v>
      </c>
      <c r="F10">
        <v>1994</v>
      </c>
      <c r="G10">
        <v>1995</v>
      </c>
      <c r="H10">
        <v>1996</v>
      </c>
      <c r="I10">
        <v>1997</v>
      </c>
      <c r="J10">
        <v>1998</v>
      </c>
      <c r="K10">
        <v>1999</v>
      </c>
      <c r="L10">
        <v>2000</v>
      </c>
      <c r="M10">
        <v>2001</v>
      </c>
      <c r="N10">
        <v>2002</v>
      </c>
      <c r="O10">
        <v>2003</v>
      </c>
      <c r="P10">
        <v>2004</v>
      </c>
    </row>
    <row r="11" spans="1:16" ht="12.75">
      <c r="A11" t="s">
        <v>1</v>
      </c>
      <c r="B11">
        <v>1561927927.8783617</v>
      </c>
      <c r="C11">
        <v>1590427036.7701952</v>
      </c>
      <c r="D11">
        <v>1526702271.7338316</v>
      </c>
      <c r="E11">
        <v>1451899384.0537176</v>
      </c>
      <c r="F11">
        <v>1450155286.569034</v>
      </c>
      <c r="G11">
        <v>1445498834.7329779</v>
      </c>
      <c r="H11">
        <v>1468692674.2729034</v>
      </c>
      <c r="I11">
        <v>1433596176.754973</v>
      </c>
      <c r="J11">
        <v>1452926005.2506356</v>
      </c>
      <c r="K11">
        <v>1416819136.3953571</v>
      </c>
      <c r="L11">
        <v>1426772254.516171</v>
      </c>
      <c r="M11">
        <v>1449130205.8120573</v>
      </c>
      <c r="N11">
        <v>1480073839.7234607</v>
      </c>
      <c r="O11">
        <v>1516555662.6570354</v>
      </c>
      <c r="P11">
        <v>1512065775.8730397</v>
      </c>
    </row>
    <row r="12" spans="1:16" ht="12.75">
      <c r="A12" t="s">
        <v>2</v>
      </c>
      <c r="B12">
        <v>9286507.418268317</v>
      </c>
      <c r="C12">
        <v>9910285.205011146</v>
      </c>
      <c r="D12">
        <v>10601042.269251004</v>
      </c>
      <c r="E12">
        <v>10563821.451232547</v>
      </c>
      <c r="F12">
        <v>11300045.347786365</v>
      </c>
      <c r="G12">
        <v>11182134.82141585</v>
      </c>
      <c r="H12">
        <v>12243412.859815301</v>
      </c>
      <c r="I12">
        <v>12572864.13408532</v>
      </c>
      <c r="J12">
        <v>12504444.87828275</v>
      </c>
      <c r="K12">
        <v>12295248.868910987</v>
      </c>
      <c r="L12">
        <v>13106849.299863758</v>
      </c>
      <c r="M12">
        <v>14518016.32199535</v>
      </c>
      <c r="N12">
        <v>14787839.971073188</v>
      </c>
      <c r="O12">
        <v>15488173.518968696</v>
      </c>
      <c r="P12">
        <v>15918631.661063395</v>
      </c>
    </row>
    <row r="13" spans="1:16" ht="12.75">
      <c r="A13" t="s">
        <v>120</v>
      </c>
      <c r="B13">
        <v>3114368264.110643</v>
      </c>
      <c r="C13">
        <v>3006529217.50362</v>
      </c>
      <c r="D13">
        <v>2898081288.2141085</v>
      </c>
      <c r="E13">
        <v>2716147151.2587905</v>
      </c>
      <c r="F13">
        <v>2538769870.8643026</v>
      </c>
      <c r="G13">
        <v>2390074758.687648</v>
      </c>
      <c r="H13">
        <v>2262094784.769796</v>
      </c>
      <c r="I13">
        <v>2133191960.3387778</v>
      </c>
      <c r="J13">
        <v>2002166023.4889822</v>
      </c>
      <c r="K13">
        <v>1983539360.9711995</v>
      </c>
      <c r="L13">
        <v>2001374295.8142345</v>
      </c>
      <c r="M13">
        <v>2045195866.119103</v>
      </c>
      <c r="N13">
        <v>2021532521.8206577</v>
      </c>
      <c r="O13">
        <v>2088862047.9661407</v>
      </c>
      <c r="P13">
        <v>2094313964.9431994</v>
      </c>
    </row>
    <row r="14" spans="1:16" ht="12.75">
      <c r="A14" t="s">
        <v>3</v>
      </c>
      <c r="B14">
        <v>197421867.6582562</v>
      </c>
      <c r="C14">
        <v>177265545.50840363</v>
      </c>
      <c r="D14">
        <v>169999440.13862073</v>
      </c>
      <c r="E14">
        <v>168312525.9569464</v>
      </c>
      <c r="F14">
        <v>164441584.71257144</v>
      </c>
      <c r="G14">
        <v>164513615.14146727</v>
      </c>
      <c r="H14">
        <v>172193642.68626946</v>
      </c>
      <c r="I14">
        <v>168765315.2419516</v>
      </c>
      <c r="J14">
        <v>165210809.1292072</v>
      </c>
      <c r="K14">
        <v>161254525.70646024</v>
      </c>
      <c r="L14">
        <v>167961278.85966516</v>
      </c>
      <c r="M14">
        <v>177602005.09425727</v>
      </c>
      <c r="N14">
        <v>170042073.70615086</v>
      </c>
      <c r="O14">
        <v>174735887.29824552</v>
      </c>
      <c r="P14">
        <v>171960902.80916947</v>
      </c>
    </row>
    <row r="17" ht="12.75">
      <c r="A17" t="s">
        <v>5</v>
      </c>
    </row>
    <row r="18" spans="2:16" ht="12.75">
      <c r="B18">
        <v>1990</v>
      </c>
      <c r="C18">
        <v>1991</v>
      </c>
      <c r="D18">
        <v>1992</v>
      </c>
      <c r="E18">
        <v>1993</v>
      </c>
      <c r="F18">
        <v>1994</v>
      </c>
      <c r="G18">
        <v>1995</v>
      </c>
      <c r="H18">
        <v>1996</v>
      </c>
      <c r="I18">
        <v>1997</v>
      </c>
      <c r="J18">
        <v>1998</v>
      </c>
      <c r="K18">
        <v>1999</v>
      </c>
      <c r="L18">
        <v>2000</v>
      </c>
      <c r="M18">
        <v>2001</v>
      </c>
      <c r="N18">
        <v>2002</v>
      </c>
      <c r="O18">
        <v>2003</v>
      </c>
      <c r="P18">
        <v>2004</v>
      </c>
    </row>
    <row r="19" spans="1:16" ht="12.75">
      <c r="A19" t="s">
        <v>1</v>
      </c>
      <c r="B19">
        <v>773142667.7587934</v>
      </c>
      <c r="C19">
        <v>713275347.5050731</v>
      </c>
      <c r="D19">
        <v>678441028.2356035</v>
      </c>
      <c r="E19">
        <v>676085184.6692588</v>
      </c>
      <c r="F19">
        <v>695226333.4039575</v>
      </c>
      <c r="G19">
        <v>689970570.8453412</v>
      </c>
      <c r="H19">
        <v>693186310.6082208</v>
      </c>
      <c r="I19">
        <v>695188299.1665163</v>
      </c>
      <c r="J19">
        <v>669548442.4675856</v>
      </c>
      <c r="K19">
        <v>658168257.2752724</v>
      </c>
      <c r="L19">
        <v>671874152.5684658</v>
      </c>
      <c r="M19">
        <v>668731370.122987</v>
      </c>
      <c r="N19">
        <v>641199360.6094292</v>
      </c>
      <c r="O19">
        <v>652879086.5572608</v>
      </c>
      <c r="P19">
        <v>658773464.4683995</v>
      </c>
    </row>
    <row r="20" spans="1:16" ht="12.75">
      <c r="A20" t="s">
        <v>2</v>
      </c>
      <c r="B20">
        <v>10146907.781265289</v>
      </c>
      <c r="C20">
        <v>9798198.259040296</v>
      </c>
      <c r="D20">
        <v>9660222.401331797</v>
      </c>
      <c r="E20">
        <v>9798931.813497387</v>
      </c>
      <c r="F20">
        <v>10442014.637075596</v>
      </c>
      <c r="G20">
        <v>9938798.137731794</v>
      </c>
      <c r="H20">
        <v>10409908.502808563</v>
      </c>
      <c r="I20">
        <v>10550686.159362663</v>
      </c>
      <c r="J20">
        <v>10768680.141025756</v>
      </c>
      <c r="K20">
        <v>10496123.451960556</v>
      </c>
      <c r="L20">
        <v>10302939.12628872</v>
      </c>
      <c r="M20">
        <v>10531574.984948011</v>
      </c>
      <c r="N20">
        <v>10110664.838690843</v>
      </c>
      <c r="O20">
        <v>10479996.024546873</v>
      </c>
      <c r="P20">
        <v>10246172.691600837</v>
      </c>
    </row>
    <row r="21" spans="1:16" ht="12.75">
      <c r="A21" t="s">
        <v>120</v>
      </c>
      <c r="B21">
        <v>260196926.3615988</v>
      </c>
      <c r="C21">
        <v>246607881.6220373</v>
      </c>
      <c r="D21">
        <v>231763157.05628437</v>
      </c>
      <c r="E21">
        <v>199991983.80200064</v>
      </c>
      <c r="F21">
        <v>165910470.32696882</v>
      </c>
      <c r="G21">
        <v>165288412.08115476</v>
      </c>
      <c r="H21">
        <v>141155421.08058333</v>
      </c>
      <c r="I21">
        <v>120259202.35649388</v>
      </c>
      <c r="J21">
        <v>115492491.70969585</v>
      </c>
      <c r="K21">
        <v>105681339.62085913</v>
      </c>
      <c r="L21">
        <v>107767298.16548815</v>
      </c>
      <c r="M21">
        <v>109783390.98319545</v>
      </c>
      <c r="N21">
        <v>115104589.00059746</v>
      </c>
      <c r="O21">
        <v>126963659.78387095</v>
      </c>
      <c r="P21">
        <v>130164709.06902167</v>
      </c>
    </row>
    <row r="22" spans="1:16" ht="12.75">
      <c r="A22" t="s">
        <v>3</v>
      </c>
      <c r="B22">
        <v>103552234.37715426</v>
      </c>
      <c r="C22">
        <v>86215306.55323607</v>
      </c>
      <c r="D22">
        <v>85767319.456411</v>
      </c>
      <c r="E22">
        <v>89341604.64043535</v>
      </c>
      <c r="F22">
        <v>87810434.38711911</v>
      </c>
      <c r="G22">
        <v>96826074.25458837</v>
      </c>
      <c r="H22">
        <v>106735813.66573197</v>
      </c>
      <c r="I22">
        <v>106556857.31112981</v>
      </c>
      <c r="J22">
        <v>95371126.80301937</v>
      </c>
      <c r="K22">
        <v>85095231.30831814</v>
      </c>
      <c r="L22">
        <v>96135135.43451276</v>
      </c>
      <c r="M22">
        <v>82700667.47250456</v>
      </c>
      <c r="N22">
        <v>96457278.79534423</v>
      </c>
      <c r="O22">
        <v>108609512.48530458</v>
      </c>
      <c r="P22">
        <v>110443592.98894337</v>
      </c>
    </row>
    <row r="25" ht="12.75">
      <c r="A25" t="s">
        <v>6</v>
      </c>
    </row>
    <row r="26" spans="2:16" ht="12.75">
      <c r="B26">
        <v>1990</v>
      </c>
      <c r="C26">
        <v>1991</v>
      </c>
      <c r="D26">
        <v>1992</v>
      </c>
      <c r="E26">
        <v>1993</v>
      </c>
      <c r="F26">
        <v>1994</v>
      </c>
      <c r="G26">
        <v>1995</v>
      </c>
      <c r="H26">
        <v>1996</v>
      </c>
      <c r="I26">
        <v>1997</v>
      </c>
      <c r="J26">
        <v>1998</v>
      </c>
      <c r="K26">
        <v>1999</v>
      </c>
      <c r="L26">
        <v>2000</v>
      </c>
      <c r="M26">
        <v>2001</v>
      </c>
      <c r="N26">
        <v>2002</v>
      </c>
      <c r="O26">
        <v>2003</v>
      </c>
      <c r="P26">
        <v>2004</v>
      </c>
    </row>
    <row r="27" spans="1:16" ht="12.75">
      <c r="A27" t="s">
        <v>1</v>
      </c>
      <c r="B27">
        <v>759669671.3187494</v>
      </c>
      <c r="C27">
        <v>770669671.5491811</v>
      </c>
      <c r="D27">
        <v>797968947.0334879</v>
      </c>
      <c r="E27">
        <v>804003322.2276992</v>
      </c>
      <c r="F27">
        <v>810077567.5547874</v>
      </c>
      <c r="G27">
        <v>818900937.6915278</v>
      </c>
      <c r="H27">
        <v>840436756.9840182</v>
      </c>
      <c r="I27">
        <v>851315767.0018977</v>
      </c>
      <c r="J27">
        <v>878334575.9356213</v>
      </c>
      <c r="K27">
        <v>903387785.2298471</v>
      </c>
      <c r="L27">
        <v>900943611.633945</v>
      </c>
      <c r="M27">
        <v>917374368.659703</v>
      </c>
      <c r="N27">
        <v>929436392.7544792</v>
      </c>
      <c r="O27">
        <v>936934019.6545542</v>
      </c>
      <c r="P27">
        <v>957368595.2366654</v>
      </c>
    </row>
    <row r="28" spans="1:16" ht="12.75">
      <c r="A28" t="s">
        <v>2</v>
      </c>
      <c r="B28">
        <v>25910269.071762078</v>
      </c>
      <c r="C28">
        <v>26355164.98907499</v>
      </c>
      <c r="D28">
        <v>26907640.79466673</v>
      </c>
      <c r="E28">
        <v>26463610.06197536</v>
      </c>
      <c r="F28">
        <v>26495765.285998523</v>
      </c>
      <c r="G28">
        <v>26578998.074704707</v>
      </c>
      <c r="H28">
        <v>27290472.51524117</v>
      </c>
      <c r="I28">
        <v>28128010.140547633</v>
      </c>
      <c r="J28">
        <v>28694242.934733704</v>
      </c>
      <c r="K28">
        <v>29935536.593597554</v>
      </c>
      <c r="L28">
        <v>29297420.419427425</v>
      </c>
      <c r="M28">
        <v>29338302.98128187</v>
      </c>
      <c r="N28">
        <v>29075290.176943608</v>
      </c>
      <c r="O28">
        <v>29769320.75197577</v>
      </c>
      <c r="P28">
        <v>30350450.955507245</v>
      </c>
    </row>
    <row r="29" spans="1:16" ht="12.75">
      <c r="A29" t="s">
        <v>120</v>
      </c>
      <c r="B29">
        <v>151747198.32573935</v>
      </c>
      <c r="C29">
        <v>144483849.37624508</v>
      </c>
      <c r="D29">
        <v>135447770.80241987</v>
      </c>
      <c r="E29">
        <v>116019813.04867627</v>
      </c>
      <c r="F29">
        <v>94273081.2091248</v>
      </c>
      <c r="G29">
        <v>88470454.25759682</v>
      </c>
      <c r="H29">
        <v>83167066.35708198</v>
      </c>
      <c r="I29">
        <v>74756953.21778186</v>
      </c>
      <c r="J29">
        <v>69170285.36891487</v>
      </c>
      <c r="K29">
        <v>67080904.61336193</v>
      </c>
      <c r="L29">
        <v>63481302.319239154</v>
      </c>
      <c r="M29">
        <v>65265692.76649318</v>
      </c>
      <c r="N29">
        <v>68755175.72823223</v>
      </c>
      <c r="O29">
        <v>71306278.04911959</v>
      </c>
      <c r="P29">
        <v>73535707.86136459</v>
      </c>
    </row>
    <row r="30" spans="1:16" ht="12.75">
      <c r="A30" t="s">
        <v>3</v>
      </c>
      <c r="B30">
        <v>55151973.52968735</v>
      </c>
      <c r="C30">
        <v>46974928.38191887</v>
      </c>
      <c r="D30">
        <v>48570764.005528145</v>
      </c>
      <c r="E30">
        <v>54170355.29769838</v>
      </c>
      <c r="F30">
        <v>52308829.137032725</v>
      </c>
      <c r="G30">
        <v>55972125.28131362</v>
      </c>
      <c r="H30">
        <v>61255695.53399668</v>
      </c>
      <c r="I30">
        <v>58358716.222813584</v>
      </c>
      <c r="J30">
        <v>57919277.600465775</v>
      </c>
      <c r="K30">
        <v>58261657.36258422</v>
      </c>
      <c r="L30">
        <v>60460819.86042102</v>
      </c>
      <c r="M30">
        <v>62536656.286126256</v>
      </c>
      <c r="N30">
        <v>65763815.49718882</v>
      </c>
      <c r="O30">
        <v>69287667.89104924</v>
      </c>
      <c r="P30">
        <v>78022978.119337</v>
      </c>
    </row>
    <row r="33" ht="12.75">
      <c r="A33" t="s">
        <v>7</v>
      </c>
    </row>
    <row r="34" spans="2:16" ht="12.75">
      <c r="B34">
        <v>1990</v>
      </c>
      <c r="C34">
        <v>1991</v>
      </c>
      <c r="D34">
        <v>1992</v>
      </c>
      <c r="E34">
        <v>1993</v>
      </c>
      <c r="F34">
        <v>1994</v>
      </c>
      <c r="G34">
        <v>1995</v>
      </c>
      <c r="H34">
        <v>1996</v>
      </c>
      <c r="I34">
        <v>1997</v>
      </c>
      <c r="J34">
        <v>1998</v>
      </c>
      <c r="K34">
        <v>1999</v>
      </c>
      <c r="L34">
        <v>2000</v>
      </c>
      <c r="M34">
        <v>2001</v>
      </c>
      <c r="N34">
        <v>2002</v>
      </c>
      <c r="O34">
        <v>2003</v>
      </c>
      <c r="P34">
        <v>2004</v>
      </c>
    </row>
    <row r="35" spans="1:16" ht="12.75">
      <c r="A35" t="s">
        <v>1</v>
      </c>
      <c r="B35">
        <v>828171862.335046</v>
      </c>
      <c r="C35">
        <v>847884697.2198334</v>
      </c>
      <c r="D35">
        <v>814587280.0775368</v>
      </c>
      <c r="E35">
        <v>820213167.2548136</v>
      </c>
      <c r="F35">
        <v>774917548.6272051</v>
      </c>
      <c r="G35">
        <v>774222178.7427706</v>
      </c>
      <c r="H35">
        <v>844517213.5774627</v>
      </c>
      <c r="I35">
        <v>794465445.5801493</v>
      </c>
      <c r="J35">
        <v>779984485.2936903</v>
      </c>
      <c r="K35">
        <v>766699822.5352285</v>
      </c>
      <c r="L35">
        <v>745866654.759275</v>
      </c>
      <c r="M35">
        <v>794566191.6180775</v>
      </c>
      <c r="N35">
        <v>756675222.5822793</v>
      </c>
      <c r="O35">
        <v>785527963.8335124</v>
      </c>
      <c r="P35">
        <v>773356710.2138816</v>
      </c>
    </row>
    <row r="36" spans="1:16" ht="12.75">
      <c r="A36" t="s">
        <v>2</v>
      </c>
      <c r="B36">
        <v>23914409.684129443</v>
      </c>
      <c r="C36">
        <v>24814153.693417605</v>
      </c>
      <c r="D36">
        <v>24590640.402764544</v>
      </c>
      <c r="E36">
        <v>23757922.97599911</v>
      </c>
      <c r="F36">
        <v>22890488.89943979</v>
      </c>
      <c r="G36">
        <v>23950018.981880147</v>
      </c>
      <c r="H36">
        <v>25463827.197128456</v>
      </c>
      <c r="I36">
        <v>23954471.63135698</v>
      </c>
      <c r="J36">
        <v>24357188.587776303</v>
      </c>
      <c r="K36">
        <v>24167180.95749029</v>
      </c>
      <c r="L36">
        <v>22032065.152912784</v>
      </c>
      <c r="M36">
        <v>23223749.96884375</v>
      </c>
      <c r="N36">
        <v>23058464.05122276</v>
      </c>
      <c r="O36">
        <v>23944243.79824806</v>
      </c>
      <c r="P36">
        <v>23645480.737960957</v>
      </c>
    </row>
    <row r="37" spans="1:16" ht="12.75">
      <c r="A37" t="s">
        <v>120</v>
      </c>
      <c r="B37">
        <v>256010208.83216134</v>
      </c>
      <c r="C37">
        <v>677266828.8004915</v>
      </c>
      <c r="D37">
        <v>591430678.6048586</v>
      </c>
      <c r="E37">
        <v>540717208.429191</v>
      </c>
      <c r="F37">
        <v>498461639.36798346</v>
      </c>
      <c r="G37">
        <v>444988779.3143421</v>
      </c>
      <c r="H37">
        <v>401089527.3847024</v>
      </c>
      <c r="I37">
        <v>377196259.7430683</v>
      </c>
      <c r="J37">
        <v>156842540.89536873</v>
      </c>
      <c r="K37">
        <v>153542285.15861815</v>
      </c>
      <c r="L37">
        <v>146978373.89102337</v>
      </c>
      <c r="M37">
        <v>150200079.53012556</v>
      </c>
      <c r="N37">
        <v>153329684.2605062</v>
      </c>
      <c r="O37">
        <v>165105404.08905914</v>
      </c>
      <c r="P37">
        <v>162901073.3489538</v>
      </c>
    </row>
    <row r="38" spans="1:16" ht="12.75">
      <c r="A38" t="s">
        <v>3</v>
      </c>
      <c r="B38">
        <v>62533262.7488715</v>
      </c>
      <c r="C38">
        <v>58656362.68020023</v>
      </c>
      <c r="D38">
        <v>58911086.36081232</v>
      </c>
      <c r="E38">
        <v>58262423.08019932</v>
      </c>
      <c r="F38">
        <v>51946766.80138664</v>
      </c>
      <c r="G38">
        <v>56874552.53417287</v>
      </c>
      <c r="H38">
        <v>58144602.17068574</v>
      </c>
      <c r="I38">
        <v>61255352.025890455</v>
      </c>
      <c r="J38">
        <v>57537219.86980612</v>
      </c>
      <c r="K38">
        <v>54834486.82700594</v>
      </c>
      <c r="L38">
        <v>56249031.88515419</v>
      </c>
      <c r="M38">
        <v>49728343.6348615</v>
      </c>
      <c r="N38">
        <v>53777477.27488833</v>
      </c>
      <c r="O38">
        <v>59704224.57045361</v>
      </c>
      <c r="P38">
        <v>64378234.886991814</v>
      </c>
    </row>
    <row r="41" ht="12.75">
      <c r="A41" t="s">
        <v>8</v>
      </c>
    </row>
    <row r="42" spans="2:16" ht="12.75">
      <c r="B42">
        <v>1990</v>
      </c>
      <c r="C42">
        <v>1991</v>
      </c>
      <c r="D42">
        <v>1992</v>
      </c>
      <c r="E42">
        <v>1993</v>
      </c>
      <c r="F42">
        <v>1994</v>
      </c>
      <c r="G42">
        <v>1995</v>
      </c>
      <c r="H42">
        <v>1996</v>
      </c>
      <c r="I42">
        <v>1997</v>
      </c>
      <c r="J42">
        <v>1998</v>
      </c>
      <c r="K42">
        <v>1999</v>
      </c>
      <c r="L42">
        <v>2000</v>
      </c>
      <c r="M42">
        <v>2001</v>
      </c>
      <c r="N42">
        <v>2002</v>
      </c>
      <c r="O42">
        <v>2003</v>
      </c>
      <c r="P42">
        <v>2004</v>
      </c>
    </row>
    <row r="43" spans="1:16" ht="12.75">
      <c r="A43" t="s">
        <v>1</v>
      </c>
      <c r="B43">
        <v>130861192.37802592</v>
      </c>
      <c r="C43">
        <v>127662242.59268618</v>
      </c>
      <c r="D43">
        <v>121691858.80028997</v>
      </c>
      <c r="E43">
        <v>123170389.41570303</v>
      </c>
      <c r="F43">
        <v>115628403.73270574</v>
      </c>
      <c r="G43">
        <v>116615786.63520622</v>
      </c>
      <c r="H43">
        <v>114464550.1435329</v>
      </c>
      <c r="I43">
        <v>110462398.22186238</v>
      </c>
      <c r="J43">
        <v>102888862.69631383</v>
      </c>
      <c r="K43">
        <v>98896385.9413703</v>
      </c>
      <c r="L43">
        <v>95925266.58291951</v>
      </c>
      <c r="M43">
        <v>93543574.44399989</v>
      </c>
      <c r="N43">
        <v>92366306.50131957</v>
      </c>
      <c r="O43">
        <v>88558404.0486116</v>
      </c>
      <c r="P43">
        <v>84213896.15243647</v>
      </c>
    </row>
    <row r="44" spans="1:16" ht="12.75">
      <c r="A44" t="s">
        <v>2</v>
      </c>
      <c r="B44">
        <v>3523186.816991284</v>
      </c>
      <c r="C44">
        <v>2987478.0335871433</v>
      </c>
      <c r="D44">
        <v>3350969.015638092</v>
      </c>
      <c r="E44">
        <v>3526697.5910309264</v>
      </c>
      <c r="F44">
        <v>3677665.022473134</v>
      </c>
      <c r="G44">
        <v>3608958.2484576083</v>
      </c>
      <c r="H44">
        <v>3957960.0955134956</v>
      </c>
      <c r="I44">
        <v>3824865.063325195</v>
      </c>
      <c r="J44">
        <v>3882392.0949952714</v>
      </c>
      <c r="K44">
        <v>4488358.295006971</v>
      </c>
      <c r="L44">
        <v>4771036.454473068</v>
      </c>
      <c r="M44">
        <v>4562445.665585733</v>
      </c>
      <c r="N44">
        <v>3971287.7011362542</v>
      </c>
      <c r="O44">
        <v>3852786.665596153</v>
      </c>
      <c r="P44">
        <v>3717357.946627249</v>
      </c>
    </row>
    <row r="45" spans="1:16" ht="12.75">
      <c r="A45" t="s">
        <v>120</v>
      </c>
      <c r="B45" s="2">
        <v>143459958.21633428</v>
      </c>
      <c r="C45" s="2">
        <v>133000871.84558359</v>
      </c>
      <c r="D45" s="2">
        <v>124397816.73941751</v>
      </c>
      <c r="E45" s="2">
        <v>110687492.8635481</v>
      </c>
      <c r="F45" s="2">
        <v>98258153.32047147</v>
      </c>
      <c r="G45" s="2">
        <v>86463253.65257174</v>
      </c>
      <c r="H45" s="2">
        <v>87112277.8287382</v>
      </c>
      <c r="I45" s="2">
        <v>83821151.34196046</v>
      </c>
      <c r="J45" s="2">
        <v>80548477.56696102</v>
      </c>
      <c r="K45" s="2">
        <v>76167063.56441674</v>
      </c>
      <c r="L45" s="2">
        <v>83246617.11979923</v>
      </c>
      <c r="M45" s="2">
        <v>80730947.52397627</v>
      </c>
      <c r="N45" s="2">
        <v>85998640.2400788</v>
      </c>
      <c r="O45" s="2">
        <v>78131590.1785812</v>
      </c>
      <c r="P45" s="2">
        <v>78677632.11776382</v>
      </c>
    </row>
    <row r="46" spans="1:16" ht="12.75">
      <c r="A46" t="s">
        <v>3</v>
      </c>
      <c r="B46">
        <v>32730917.068081982</v>
      </c>
      <c r="C46">
        <v>28540275.920540612</v>
      </c>
      <c r="D46">
        <v>25129073.528624002</v>
      </c>
      <c r="E46">
        <v>24777287.51381681</v>
      </c>
      <c r="F46">
        <v>23614328.50930726</v>
      </c>
      <c r="G46">
        <v>23985409.57801701</v>
      </c>
      <c r="H46">
        <v>24151479.010834284</v>
      </c>
      <c r="I46">
        <v>21066488.071852535</v>
      </c>
      <c r="J46">
        <v>20039380.87556498</v>
      </c>
      <c r="K46">
        <v>18747741.33066087</v>
      </c>
      <c r="L46">
        <v>19304703.027544945</v>
      </c>
      <c r="M46">
        <v>19371288.388014153</v>
      </c>
      <c r="N46">
        <v>18967140.358891066</v>
      </c>
      <c r="O46">
        <v>19299223.41675129</v>
      </c>
      <c r="P46">
        <v>19030028.746339273</v>
      </c>
    </row>
    <row r="49" ht="12.75">
      <c r="A49" t="s">
        <v>9</v>
      </c>
    </row>
    <row r="50" spans="2:16" ht="12.75">
      <c r="B50">
        <v>1990</v>
      </c>
      <c r="C50">
        <v>1991</v>
      </c>
      <c r="D50">
        <v>1992</v>
      </c>
      <c r="E50">
        <v>1993</v>
      </c>
      <c r="F50">
        <v>1994</v>
      </c>
      <c r="G50">
        <v>1995</v>
      </c>
      <c r="H50">
        <v>1996</v>
      </c>
      <c r="I50">
        <v>1997</v>
      </c>
      <c r="J50">
        <v>1998</v>
      </c>
      <c r="K50">
        <v>1999</v>
      </c>
      <c r="L50">
        <v>2000</v>
      </c>
      <c r="M50">
        <v>2001</v>
      </c>
      <c r="N50">
        <v>2002</v>
      </c>
      <c r="O50">
        <v>2003</v>
      </c>
      <c r="P50">
        <v>2004</v>
      </c>
    </row>
    <row r="51" spans="1:16" ht="12.75">
      <c r="A51" t="s">
        <v>1</v>
      </c>
      <c r="B51">
        <v>430700065.3793803</v>
      </c>
      <c r="C51">
        <v>406279876.0466647</v>
      </c>
      <c r="D51">
        <v>394645877.5053717</v>
      </c>
      <c r="E51">
        <v>378793969.88499343</v>
      </c>
      <c r="F51">
        <v>404494598.7667475</v>
      </c>
      <c r="G51">
        <v>418091702.5872327</v>
      </c>
      <c r="H51">
        <v>416112977.6470602</v>
      </c>
      <c r="I51">
        <v>428694400.06274045</v>
      </c>
      <c r="J51">
        <v>403873173.0918233</v>
      </c>
      <c r="K51">
        <v>367407435.97513485</v>
      </c>
      <c r="L51">
        <v>375502917.7491236</v>
      </c>
      <c r="M51">
        <v>366414892.50418544</v>
      </c>
      <c r="N51">
        <v>360288645.00285846</v>
      </c>
      <c r="O51">
        <v>369613664.83059955</v>
      </c>
      <c r="P51">
        <v>379088390.5300853</v>
      </c>
    </row>
    <row r="52" spans="1:16" ht="12.75">
      <c r="A52" t="s">
        <v>2</v>
      </c>
      <c r="B52">
        <v>17779203.421772853</v>
      </c>
      <c r="C52">
        <v>16183705.72873764</v>
      </c>
      <c r="D52">
        <v>13117084.034407655</v>
      </c>
      <c r="E52">
        <v>13629491.524359517</v>
      </c>
      <c r="F52">
        <v>14128279.17742112</v>
      </c>
      <c r="G52">
        <v>14006832.769121625</v>
      </c>
      <c r="H52">
        <v>13598064.479304248</v>
      </c>
      <c r="I52">
        <v>13543672.97868748</v>
      </c>
      <c r="J52">
        <v>13977414.242248269</v>
      </c>
      <c r="K52">
        <v>14423200.031348499</v>
      </c>
      <c r="L52">
        <v>14873526.57327567</v>
      </c>
      <c r="M52">
        <v>14420835.905603526</v>
      </c>
      <c r="N52">
        <v>13547043.350102894</v>
      </c>
      <c r="O52">
        <v>12909299.558631945</v>
      </c>
      <c r="P52">
        <v>13768995.333171943</v>
      </c>
    </row>
    <row r="53" spans="1:16" ht="12.75">
      <c r="A53" t="s">
        <v>120</v>
      </c>
      <c r="B53">
        <v>268160486.11644292</v>
      </c>
      <c r="C53">
        <v>245588945.45967275</v>
      </c>
      <c r="D53">
        <v>236784246.5795744</v>
      </c>
      <c r="E53">
        <v>203553332.11741316</v>
      </c>
      <c r="F53">
        <v>175684610.460523</v>
      </c>
      <c r="G53">
        <v>165558811.8183101</v>
      </c>
      <c r="H53">
        <v>161125981.38298285</v>
      </c>
      <c r="I53">
        <v>167335973.57814747</v>
      </c>
      <c r="J53">
        <v>164295001.62335557</v>
      </c>
      <c r="K53">
        <v>172698828.85438675</v>
      </c>
      <c r="L53">
        <v>187228543.96408683</v>
      </c>
      <c r="M53">
        <v>190125982.60040984</v>
      </c>
      <c r="N53">
        <v>194354087.0809956</v>
      </c>
      <c r="O53">
        <v>206933404.6551634</v>
      </c>
      <c r="P53">
        <v>215040786.52084798</v>
      </c>
    </row>
    <row r="54" spans="1:16" ht="12.75">
      <c r="A54" t="s">
        <v>3</v>
      </c>
      <c r="B54">
        <v>56496455.74764989</v>
      </c>
      <c r="C54">
        <v>44978753.7120838</v>
      </c>
      <c r="D54">
        <v>46840732.06173793</v>
      </c>
      <c r="E54">
        <v>46711077.82158597</v>
      </c>
      <c r="F54">
        <v>46618055.11699857</v>
      </c>
      <c r="G54">
        <v>55337954.169041574</v>
      </c>
      <c r="H54">
        <v>55574468.071187705</v>
      </c>
      <c r="I54">
        <v>51684413.00067837</v>
      </c>
      <c r="J54">
        <v>48597692.406303</v>
      </c>
      <c r="K54">
        <v>43732854.12533346</v>
      </c>
      <c r="L54">
        <v>46937464.52149552</v>
      </c>
      <c r="M54">
        <v>45189707.376528025</v>
      </c>
      <c r="N54">
        <v>47409484.17761102</v>
      </c>
      <c r="O54">
        <v>48624957.24345213</v>
      </c>
      <c r="P54">
        <v>51527348.87270385</v>
      </c>
    </row>
    <row r="57" ht="12.75">
      <c r="A57" t="s">
        <v>10</v>
      </c>
    </row>
    <row r="58" spans="2:16" ht="12.75">
      <c r="B58">
        <v>1990</v>
      </c>
      <c r="C58">
        <v>1991</v>
      </c>
      <c r="D58">
        <v>1992</v>
      </c>
      <c r="E58">
        <v>1993</v>
      </c>
      <c r="F58">
        <v>1994</v>
      </c>
      <c r="G58">
        <v>1995</v>
      </c>
      <c r="H58">
        <v>1996</v>
      </c>
      <c r="I58">
        <v>1997</v>
      </c>
      <c r="J58">
        <v>1998</v>
      </c>
      <c r="K58">
        <v>1999</v>
      </c>
      <c r="L58">
        <v>2000</v>
      </c>
      <c r="M58">
        <v>2001</v>
      </c>
      <c r="N58">
        <v>2002</v>
      </c>
      <c r="O58">
        <v>2003</v>
      </c>
      <c r="P58">
        <v>2004</v>
      </c>
    </row>
    <row r="59" spans="1:16" ht="12.75">
      <c r="A59" t="s">
        <v>1</v>
      </c>
      <c r="B59">
        <v>524262874.9042722</v>
      </c>
      <c r="C59">
        <v>503074216.9597825</v>
      </c>
      <c r="D59">
        <v>488235316.3055489</v>
      </c>
      <c r="E59">
        <v>472608674.35822093</v>
      </c>
      <c r="F59">
        <v>471502454.3964971</v>
      </c>
      <c r="G59">
        <v>472151032.65216184</v>
      </c>
      <c r="H59">
        <v>474216208.91996056</v>
      </c>
      <c r="I59">
        <v>473961815.29210204</v>
      </c>
      <c r="J59">
        <v>472523224.74633455</v>
      </c>
      <c r="K59">
        <v>476440554.3994829</v>
      </c>
      <c r="L59">
        <v>470957571.8263017</v>
      </c>
      <c r="M59">
        <v>463055712.6922531</v>
      </c>
      <c r="N59">
        <v>456624260.3115234</v>
      </c>
      <c r="O59">
        <v>450598982.04715735</v>
      </c>
      <c r="P59">
        <v>457845385.0160769</v>
      </c>
    </row>
    <row r="60" spans="1:16" ht="12.75">
      <c r="A60" t="s">
        <v>2</v>
      </c>
      <c r="B60">
        <v>11129755.230671048</v>
      </c>
      <c r="C60">
        <v>11169637.23728939</v>
      </c>
      <c r="D60">
        <v>11006537.178202169</v>
      </c>
      <c r="E60">
        <v>10960671.681025852</v>
      </c>
      <c r="F60">
        <v>10846053.569296807</v>
      </c>
      <c r="G60">
        <v>10842719.038194753</v>
      </c>
      <c r="H60">
        <v>10875439.946056066</v>
      </c>
      <c r="I60">
        <v>10700446.572571408</v>
      </c>
      <c r="J60">
        <v>10695193.454963038</v>
      </c>
      <c r="K60">
        <v>10617647.664321475</v>
      </c>
      <c r="L60">
        <v>10547496.40917681</v>
      </c>
      <c r="M60">
        <v>10441909.47895157</v>
      </c>
      <c r="N60">
        <v>10290419.796236705</v>
      </c>
      <c r="O60">
        <v>10251877.722934974</v>
      </c>
      <c r="P60">
        <v>10224049.269764666</v>
      </c>
    </row>
    <row r="61" spans="1:16" ht="12.75">
      <c r="A61" t="s">
        <v>120</v>
      </c>
      <c r="B61">
        <v>494767382.0380151</v>
      </c>
      <c r="C61">
        <v>464929580.3819131</v>
      </c>
      <c r="D61">
        <v>434396425.4498347</v>
      </c>
      <c r="E61">
        <v>402204880.23729944</v>
      </c>
      <c r="F61">
        <v>364157670.9932452</v>
      </c>
      <c r="G61">
        <v>332130085.535786</v>
      </c>
      <c r="H61">
        <v>298638306.2597542</v>
      </c>
      <c r="I61">
        <v>270019455.1477091</v>
      </c>
      <c r="J61">
        <v>244655594.52051222</v>
      </c>
      <c r="K61">
        <v>231043436.79737157</v>
      </c>
      <c r="L61">
        <v>223315201.6350453</v>
      </c>
      <c r="M61">
        <v>226408076.0310135</v>
      </c>
      <c r="N61">
        <v>226613450.7108764</v>
      </c>
      <c r="O61">
        <v>217785467.94323844</v>
      </c>
      <c r="P61">
        <v>220860195.0546763</v>
      </c>
    </row>
    <row r="62" spans="1:16" ht="12.75">
      <c r="A62" t="s">
        <v>3</v>
      </c>
      <c r="B62">
        <v>79242193.05681798</v>
      </c>
      <c r="C62">
        <v>71629653.57081123</v>
      </c>
      <c r="D62">
        <v>65467100.21019834</v>
      </c>
      <c r="E62">
        <v>62908714.77049658</v>
      </c>
      <c r="F62">
        <v>61286581.49673096</v>
      </c>
      <c r="G62">
        <v>59389404.69109367</v>
      </c>
      <c r="H62">
        <v>57128147.05704872</v>
      </c>
      <c r="I62">
        <v>57180652.24449068</v>
      </c>
      <c r="J62">
        <v>54649889.06830336</v>
      </c>
      <c r="K62">
        <v>55471825.3299302</v>
      </c>
      <c r="L62">
        <v>52140662.241995245</v>
      </c>
      <c r="M62">
        <v>51801222.80983211</v>
      </c>
      <c r="N62">
        <v>49946717.698198795</v>
      </c>
      <c r="O62">
        <v>50037732.310219295</v>
      </c>
      <c r="P62">
        <v>52612953.52462445</v>
      </c>
    </row>
    <row r="65" ht="12.75">
      <c r="A65" t="s">
        <v>11</v>
      </c>
    </row>
    <row r="66" spans="2:16" ht="12.75">
      <c r="B66">
        <v>1990</v>
      </c>
      <c r="C66">
        <v>1991</v>
      </c>
      <c r="D66">
        <v>1992</v>
      </c>
      <c r="E66">
        <v>1993</v>
      </c>
      <c r="F66">
        <v>1994</v>
      </c>
      <c r="G66">
        <v>1995</v>
      </c>
      <c r="H66">
        <v>1996</v>
      </c>
      <c r="I66">
        <v>1997</v>
      </c>
      <c r="J66">
        <v>1998</v>
      </c>
      <c r="K66">
        <v>1999</v>
      </c>
      <c r="L66">
        <v>2000</v>
      </c>
      <c r="M66">
        <v>2001</v>
      </c>
      <c r="N66">
        <v>2002</v>
      </c>
      <c r="O66">
        <v>2003</v>
      </c>
      <c r="P66">
        <v>2004</v>
      </c>
    </row>
    <row r="67" spans="1:16" ht="12.75">
      <c r="A67" t="s">
        <v>1</v>
      </c>
      <c r="B67">
        <v>198672856.06166592</v>
      </c>
      <c r="C67">
        <v>199117756.04955798</v>
      </c>
      <c r="D67">
        <v>199933281.94557422</v>
      </c>
      <c r="E67">
        <v>195275399.21239614</v>
      </c>
      <c r="F67">
        <v>194440869.3908583</v>
      </c>
      <c r="G67">
        <v>190970555.78635675</v>
      </c>
      <c r="H67">
        <v>183897255.23089325</v>
      </c>
      <c r="I67">
        <v>176691543.453779</v>
      </c>
      <c r="J67">
        <v>176000196.76672283</v>
      </c>
      <c r="K67">
        <v>167814023.69659686</v>
      </c>
      <c r="L67">
        <v>164471517.29678616</v>
      </c>
      <c r="M67">
        <v>149386795.69504383</v>
      </c>
      <c r="N67">
        <v>144127460.52583042</v>
      </c>
      <c r="O67">
        <v>138109462.20148256</v>
      </c>
      <c r="P67">
        <v>133802371.85601413</v>
      </c>
    </row>
    <row r="68" spans="1:16" ht="12.75">
      <c r="A68" t="s">
        <v>2</v>
      </c>
      <c r="B68">
        <v>3113900.425385191</v>
      </c>
      <c r="C68">
        <v>3127971.0254694424</v>
      </c>
      <c r="D68">
        <v>3125803.045802368</v>
      </c>
      <c r="E68">
        <v>3082816.4585886872</v>
      </c>
      <c r="F68">
        <v>3015518.3468989404</v>
      </c>
      <c r="G68">
        <v>3031928.3074712446</v>
      </c>
      <c r="H68">
        <v>3010011.258767385</v>
      </c>
      <c r="I68">
        <v>3005366.3506807177</v>
      </c>
      <c r="J68">
        <v>2899613.0854726634</v>
      </c>
      <c r="K68">
        <v>2757958.5748595325</v>
      </c>
      <c r="L68">
        <v>2798460.482005898</v>
      </c>
      <c r="M68">
        <v>2668090.319091622</v>
      </c>
      <c r="N68">
        <v>2583661.4497202565</v>
      </c>
      <c r="O68">
        <v>2606554.4792166515</v>
      </c>
      <c r="P68">
        <v>2580811.5998892053</v>
      </c>
    </row>
    <row r="69" spans="1:16" ht="12.75">
      <c r="A69" t="s">
        <v>120</v>
      </c>
      <c r="B69">
        <v>74107935.76569593</v>
      </c>
      <c r="C69">
        <v>73641365.4039054</v>
      </c>
      <c r="D69">
        <v>73097636.19996831</v>
      </c>
      <c r="E69">
        <v>72556793.82657036</v>
      </c>
      <c r="F69">
        <v>71456928.98723838</v>
      </c>
      <c r="G69">
        <v>70936947.75810765</v>
      </c>
      <c r="H69">
        <v>70986144.68871728</v>
      </c>
      <c r="I69">
        <v>70636586.5334719</v>
      </c>
      <c r="J69">
        <v>70399820.61078121</v>
      </c>
      <c r="K69">
        <v>72565225.8073781</v>
      </c>
      <c r="L69">
        <v>75677278.80491282</v>
      </c>
      <c r="M69">
        <v>77743832.8865173</v>
      </c>
      <c r="N69">
        <v>80479056.87647833</v>
      </c>
      <c r="O69">
        <v>83087340.87564729</v>
      </c>
      <c r="P69">
        <v>85579562.19160669</v>
      </c>
    </row>
    <row r="70" spans="1:16" ht="12.75">
      <c r="A70" t="s">
        <v>3</v>
      </c>
      <c r="B70">
        <v>31657580.691204533</v>
      </c>
      <c r="C70">
        <v>33400653.65950182</v>
      </c>
      <c r="D70">
        <v>36515343.05803001</v>
      </c>
      <c r="E70">
        <v>38550811.136352204</v>
      </c>
      <c r="F70">
        <v>38824807.2133579</v>
      </c>
      <c r="G70">
        <v>42314727.30526036</v>
      </c>
      <c r="H70">
        <v>43804922.32750955</v>
      </c>
      <c r="I70">
        <v>45099869.4224852</v>
      </c>
      <c r="J70">
        <v>46190730.37561698</v>
      </c>
      <c r="K70">
        <v>48540783.047582716</v>
      </c>
      <c r="L70">
        <v>50466295.14051674</v>
      </c>
      <c r="M70">
        <v>50452659.57729585</v>
      </c>
      <c r="N70">
        <v>50476632.08073564</v>
      </c>
      <c r="O70">
        <v>51735814.490217686</v>
      </c>
      <c r="P70">
        <v>50548165.04831983</v>
      </c>
    </row>
    <row r="73" ht="12.75">
      <c r="A73" t="s">
        <v>12</v>
      </c>
    </row>
    <row r="74" spans="2:16" ht="12.75">
      <c r="B74">
        <v>1990</v>
      </c>
      <c r="C74">
        <v>1991</v>
      </c>
      <c r="D74">
        <v>1992</v>
      </c>
      <c r="E74">
        <v>1993</v>
      </c>
      <c r="F74">
        <v>1994</v>
      </c>
      <c r="G74">
        <v>1995</v>
      </c>
      <c r="H74">
        <v>1996</v>
      </c>
      <c r="I74">
        <v>1997</v>
      </c>
      <c r="J74">
        <v>1998</v>
      </c>
      <c r="K74">
        <v>1999</v>
      </c>
      <c r="L74">
        <v>2000</v>
      </c>
      <c r="M74">
        <v>2001</v>
      </c>
      <c r="N74">
        <v>2002</v>
      </c>
      <c r="O74">
        <v>2003</v>
      </c>
      <c r="P74">
        <v>2004</v>
      </c>
    </row>
    <row r="75" spans="1:16" ht="12.75">
      <c r="A75" t="s">
        <v>1</v>
      </c>
      <c r="B75">
        <v>15252159.885255083</v>
      </c>
      <c r="C75">
        <v>14746848.579364764</v>
      </c>
      <c r="D75">
        <v>14545576.590444531</v>
      </c>
      <c r="E75">
        <v>14159627.309400998</v>
      </c>
      <c r="F75">
        <v>13988754.86244075</v>
      </c>
      <c r="G75">
        <v>13936432.483048685</v>
      </c>
      <c r="H75">
        <v>13978913.25447347</v>
      </c>
      <c r="I75">
        <v>13977983.342606982</v>
      </c>
      <c r="J75">
        <v>14024543.579082139</v>
      </c>
      <c r="K75">
        <v>13890967.983256357</v>
      </c>
      <c r="L75">
        <v>13771665.947021598</v>
      </c>
      <c r="M75">
        <v>13472794.97529815</v>
      </c>
      <c r="N75">
        <v>13445029.53024418</v>
      </c>
      <c r="O75">
        <v>13637454.03193591</v>
      </c>
      <c r="P75">
        <v>13706061.267643334</v>
      </c>
    </row>
    <row r="76" spans="1:16" ht="12.75">
      <c r="A76" t="s">
        <v>2</v>
      </c>
      <c r="B76">
        <v>652392.8803089791</v>
      </c>
      <c r="C76">
        <v>609344.1205985289</v>
      </c>
      <c r="D76">
        <v>593385.0637614864</v>
      </c>
      <c r="E76">
        <v>569840.9134691508</v>
      </c>
      <c r="F76">
        <v>566301.0405781108</v>
      </c>
      <c r="G76">
        <v>546185.8672297013</v>
      </c>
      <c r="H76">
        <v>532914.6582374559</v>
      </c>
      <c r="I76">
        <v>504896.8110171581</v>
      </c>
      <c r="J76">
        <v>482746.9392814458</v>
      </c>
      <c r="K76">
        <v>470449.9572581204</v>
      </c>
      <c r="L76">
        <v>452200.95159885776</v>
      </c>
      <c r="M76">
        <v>441157.4219047831</v>
      </c>
      <c r="N76">
        <v>428012.05514843087</v>
      </c>
      <c r="O76">
        <v>418187.4181976147</v>
      </c>
      <c r="P76">
        <v>404942.98138357105</v>
      </c>
    </row>
    <row r="77" spans="1:16" ht="12.75">
      <c r="A77" t="s">
        <v>120</v>
      </c>
      <c r="B77">
        <v>552406.649664</v>
      </c>
      <c r="C77">
        <v>547768.5564230001</v>
      </c>
      <c r="D77">
        <v>543676.6893819999</v>
      </c>
      <c r="E77">
        <v>535272.72851</v>
      </c>
      <c r="F77">
        <v>527020.692469</v>
      </c>
      <c r="G77">
        <v>518440.0502279999</v>
      </c>
      <c r="H77">
        <v>509515.56835600006</v>
      </c>
      <c r="I77">
        <v>500816.68591500004</v>
      </c>
      <c r="J77">
        <v>505251.933074</v>
      </c>
      <c r="K77">
        <v>516217.937833</v>
      </c>
      <c r="L77">
        <v>497725.19436100003</v>
      </c>
      <c r="M77">
        <v>501660.10496100003</v>
      </c>
      <c r="N77">
        <v>495672.69056099997</v>
      </c>
      <c r="O77">
        <v>491544.19116100005</v>
      </c>
      <c r="P77">
        <v>490678.22476099996</v>
      </c>
    </row>
    <row r="78" spans="1:16" ht="12.75">
      <c r="A78" t="s">
        <v>3</v>
      </c>
      <c r="B78">
        <v>956656.749804</v>
      </c>
      <c r="C78">
        <v>850207.420331</v>
      </c>
      <c r="D78">
        <v>625458.090827</v>
      </c>
      <c r="E78">
        <v>611208.761354</v>
      </c>
      <c r="F78">
        <v>584959.43185</v>
      </c>
      <c r="G78">
        <v>574810.102346</v>
      </c>
      <c r="H78">
        <v>556560.772842</v>
      </c>
      <c r="I78">
        <v>536111.443338</v>
      </c>
      <c r="J78">
        <v>524862.113834</v>
      </c>
      <c r="K78">
        <v>511212.78439200006</v>
      </c>
      <c r="L78">
        <v>498963.45488800004</v>
      </c>
      <c r="M78">
        <v>475163.45488800004</v>
      </c>
      <c r="N78">
        <v>496963.45488800004</v>
      </c>
      <c r="O78">
        <v>554563.454888</v>
      </c>
      <c r="P78">
        <v>552063.454888</v>
      </c>
    </row>
    <row r="81" ht="12.75">
      <c r="A81" t="s">
        <v>13</v>
      </c>
    </row>
    <row r="82" spans="2:16" ht="12.75">
      <c r="B82">
        <v>1990</v>
      </c>
      <c r="C82">
        <v>1991</v>
      </c>
      <c r="D82">
        <v>1992</v>
      </c>
      <c r="E82">
        <v>1993</v>
      </c>
      <c r="F82">
        <v>1994</v>
      </c>
      <c r="G82">
        <v>1995</v>
      </c>
      <c r="H82">
        <v>1996</v>
      </c>
      <c r="I82">
        <v>1997</v>
      </c>
      <c r="J82">
        <v>1998</v>
      </c>
      <c r="K82">
        <v>1999</v>
      </c>
      <c r="L82">
        <v>2000</v>
      </c>
      <c r="M82">
        <v>2001</v>
      </c>
      <c r="N82">
        <v>2002</v>
      </c>
      <c r="O82">
        <v>2003</v>
      </c>
      <c r="P82">
        <v>2004</v>
      </c>
    </row>
    <row r="83" spans="1:16" ht="12.75">
      <c r="A83" t="s">
        <v>1</v>
      </c>
      <c r="B83">
        <f aca="true" t="shared" si="0" ref="B83:P86">B11+B19+B35</f>
        <v>3163242457.9722013</v>
      </c>
      <c r="C83">
        <f t="shared" si="0"/>
        <v>3151587081.495102</v>
      </c>
      <c r="D83">
        <f t="shared" si="0"/>
        <v>3019730580.0469723</v>
      </c>
      <c r="E83">
        <f t="shared" si="0"/>
        <v>2948197735.97779</v>
      </c>
      <c r="F83">
        <f t="shared" si="0"/>
        <v>2920299168.600197</v>
      </c>
      <c r="G83">
        <f t="shared" si="0"/>
        <v>2909691584.3210897</v>
      </c>
      <c r="H83">
        <f t="shared" si="0"/>
        <v>3006396198.458587</v>
      </c>
      <c r="I83">
        <f t="shared" si="0"/>
        <v>2923249921.5016384</v>
      </c>
      <c r="J83">
        <f t="shared" si="0"/>
        <v>2902458933.0119114</v>
      </c>
      <c r="K83">
        <f t="shared" si="0"/>
        <v>2841687216.205858</v>
      </c>
      <c r="L83">
        <f t="shared" si="0"/>
        <v>2844513061.8439116</v>
      </c>
      <c r="M83">
        <f t="shared" si="0"/>
        <v>2912427767.5531216</v>
      </c>
      <c r="N83">
        <f t="shared" si="0"/>
        <v>2877948422.9151692</v>
      </c>
      <c r="O83">
        <f t="shared" si="0"/>
        <v>2954962713.0478086</v>
      </c>
      <c r="P83">
        <f t="shared" si="0"/>
        <v>2944195950.5553207</v>
      </c>
    </row>
    <row r="84" spans="1:16" ht="12.75">
      <c r="A84" t="s">
        <v>2</v>
      </c>
      <c r="B84">
        <f t="shared" si="0"/>
        <v>43347824.88366304</v>
      </c>
      <c r="C84">
        <f t="shared" si="0"/>
        <v>44522637.15746905</v>
      </c>
      <c r="D84">
        <f t="shared" si="0"/>
        <v>44851905.073347345</v>
      </c>
      <c r="E84">
        <f t="shared" si="0"/>
        <v>44120676.24072904</v>
      </c>
      <c r="F84">
        <f t="shared" si="0"/>
        <v>44632548.88430175</v>
      </c>
      <c r="G84">
        <f t="shared" si="0"/>
        <v>45070951.94102779</v>
      </c>
      <c r="H84">
        <f t="shared" si="0"/>
        <v>48117148.559752315</v>
      </c>
      <c r="I84">
        <f t="shared" si="0"/>
        <v>47078021.92480496</v>
      </c>
      <c r="J84">
        <f t="shared" si="0"/>
        <v>47630313.60708481</v>
      </c>
      <c r="K84">
        <f t="shared" si="0"/>
        <v>46958553.278361835</v>
      </c>
      <c r="L84">
        <f t="shared" si="0"/>
        <v>45441853.57906526</v>
      </c>
      <c r="M84">
        <f t="shared" si="0"/>
        <v>48273341.275787115</v>
      </c>
      <c r="N84">
        <f t="shared" si="0"/>
        <v>47956968.86098679</v>
      </c>
      <c r="O84">
        <f t="shared" si="0"/>
        <v>49912413.34176363</v>
      </c>
      <c r="P84">
        <f t="shared" si="0"/>
        <v>49810285.09062519</v>
      </c>
    </row>
    <row r="85" spans="1:16" ht="12.75">
      <c r="A85" t="s">
        <v>120</v>
      </c>
      <c r="B85">
        <f t="shared" si="0"/>
        <v>3630575399.3044033</v>
      </c>
      <c r="C85">
        <f t="shared" si="0"/>
        <v>3930403927.926149</v>
      </c>
      <c r="D85">
        <f t="shared" si="0"/>
        <v>3721275123.875252</v>
      </c>
      <c r="E85">
        <f t="shared" si="0"/>
        <v>3456856343.489982</v>
      </c>
      <c r="F85">
        <f t="shared" si="0"/>
        <v>3203141980.5592546</v>
      </c>
      <c r="G85">
        <f t="shared" si="0"/>
        <v>3000351950.0831447</v>
      </c>
      <c r="H85">
        <f t="shared" si="0"/>
        <v>2804339733.235081</v>
      </c>
      <c r="I85">
        <f t="shared" si="0"/>
        <v>2630647422.4383397</v>
      </c>
      <c r="J85">
        <f t="shared" si="0"/>
        <v>2274501056.0940466</v>
      </c>
      <c r="K85">
        <f t="shared" si="0"/>
        <v>2242762985.7506766</v>
      </c>
      <c r="L85">
        <f t="shared" si="0"/>
        <v>2256119967.870746</v>
      </c>
      <c r="M85">
        <f t="shared" si="0"/>
        <v>2305179336.632424</v>
      </c>
      <c r="N85">
        <f t="shared" si="0"/>
        <v>2289966795.0817614</v>
      </c>
      <c r="O85">
        <f t="shared" si="0"/>
        <v>2380931111.8390713</v>
      </c>
      <c r="P85">
        <f t="shared" si="0"/>
        <v>2387379747.3611746</v>
      </c>
    </row>
    <row r="86" spans="1:16" ht="12.75">
      <c r="A86" t="s">
        <v>3</v>
      </c>
      <c r="B86">
        <f t="shared" si="0"/>
        <v>363507364.78428197</v>
      </c>
      <c r="C86">
        <f t="shared" si="0"/>
        <v>322137214.74183995</v>
      </c>
      <c r="D86">
        <f t="shared" si="0"/>
        <v>314677845.95584404</v>
      </c>
      <c r="E86">
        <f t="shared" si="0"/>
        <v>315916553.6775811</v>
      </c>
      <c r="F86">
        <f t="shared" si="0"/>
        <v>304198785.9010772</v>
      </c>
      <c r="G86">
        <f t="shared" si="0"/>
        <v>318214241.93022853</v>
      </c>
      <c r="H86">
        <f t="shared" si="0"/>
        <v>337074058.5226872</v>
      </c>
      <c r="I86">
        <f t="shared" si="0"/>
        <v>336577524.57897186</v>
      </c>
      <c r="J86">
        <f t="shared" si="0"/>
        <v>318119155.8020327</v>
      </c>
      <c r="K86">
        <f t="shared" si="0"/>
        <v>301184243.8417843</v>
      </c>
      <c r="L86">
        <f t="shared" si="0"/>
        <v>320345446.17933214</v>
      </c>
      <c r="M86">
        <f t="shared" si="0"/>
        <v>310031016.2016233</v>
      </c>
      <c r="N86">
        <f t="shared" si="0"/>
        <v>320276829.7763834</v>
      </c>
      <c r="O86">
        <f t="shared" si="0"/>
        <v>343049624.35400367</v>
      </c>
      <c r="P86">
        <f t="shared" si="0"/>
        <v>346782730.68510467</v>
      </c>
    </row>
    <row r="89" ht="12.75">
      <c r="A89" t="s">
        <v>14</v>
      </c>
    </row>
    <row r="90" spans="2:16" ht="12.75">
      <c r="B90">
        <v>1990</v>
      </c>
      <c r="C90">
        <v>1991</v>
      </c>
      <c r="D90">
        <v>1992</v>
      </c>
      <c r="E90">
        <v>1993</v>
      </c>
      <c r="F90">
        <v>1994</v>
      </c>
      <c r="G90">
        <v>1995</v>
      </c>
      <c r="H90">
        <v>1996</v>
      </c>
      <c r="I90">
        <v>1997</v>
      </c>
      <c r="J90">
        <v>1998</v>
      </c>
      <c r="K90">
        <v>1999</v>
      </c>
      <c r="L90">
        <v>2000</v>
      </c>
      <c r="M90">
        <v>2001</v>
      </c>
      <c r="N90">
        <v>2002</v>
      </c>
      <c r="O90">
        <v>2003</v>
      </c>
      <c r="P90">
        <v>2004</v>
      </c>
    </row>
    <row r="91" spans="1:16" ht="12.75">
      <c r="A91" t="s">
        <v>1</v>
      </c>
      <c r="B91">
        <v>5.408586929434023E-07</v>
      </c>
      <c r="C91">
        <v>-5.129968485562131E-07</v>
      </c>
      <c r="D91">
        <v>-5.580441211350262E-07</v>
      </c>
      <c r="E91">
        <v>-1.449697464295241E-07</v>
      </c>
      <c r="F91">
        <v>-1.338451582455491E-06</v>
      </c>
      <c r="G91">
        <v>-1.1092645024746162E-07</v>
      </c>
      <c r="H91">
        <v>-6.607845790540523E-07</v>
      </c>
      <c r="I91">
        <v>9.453131752934496E-07</v>
      </c>
      <c r="J91">
        <v>4.230732884025201E-07</v>
      </c>
      <c r="K91">
        <v>9.340819815406576E-07</v>
      </c>
      <c r="L91">
        <v>4.475114110391587E-07</v>
      </c>
      <c r="M91">
        <v>7.24237452232046E-07</v>
      </c>
      <c r="N91">
        <v>98.90000032037324</v>
      </c>
      <c r="O91">
        <v>-3.807951145518018E-07</v>
      </c>
      <c r="P91">
        <v>-3.3333327359109717</v>
      </c>
    </row>
    <row r="92" spans="1:16" ht="12.75">
      <c r="A92" t="s">
        <v>2</v>
      </c>
      <c r="B92">
        <v>1.3150454947208345E-08</v>
      </c>
      <c r="C92">
        <v>1.8488734099264548E-08</v>
      </c>
      <c r="D92">
        <v>-2.553264266680344E-09</v>
      </c>
      <c r="E92">
        <v>7.550184477622679E-08</v>
      </c>
      <c r="F92">
        <v>-3.6353910104480747E-08</v>
      </c>
      <c r="G92">
        <v>3.562129791134794E-08</v>
      </c>
      <c r="H92">
        <v>4.063443270752032E-08</v>
      </c>
      <c r="I92">
        <v>-3.3507390639897494E-08</v>
      </c>
      <c r="J92">
        <v>8.328161982262827E-08</v>
      </c>
      <c r="K92">
        <v>6.577110411853937E-09</v>
      </c>
      <c r="L92">
        <v>-3.9890608150017215E-08</v>
      </c>
      <c r="M92">
        <v>-7.487443554055062E-08</v>
      </c>
      <c r="N92">
        <v>6.243666916816437E-09</v>
      </c>
      <c r="O92">
        <v>-2.817142785715987E-08</v>
      </c>
      <c r="P92">
        <v>2.349460714867746E-08</v>
      </c>
    </row>
    <row r="93" spans="1:16" ht="12.75">
      <c r="A93" t="s">
        <v>120</v>
      </c>
      <c r="B93">
        <v>-1229150.0000003725</v>
      </c>
      <c r="C93">
        <v>-1649165.0000003283</v>
      </c>
      <c r="D93">
        <v>-1749180.000000284</v>
      </c>
      <c r="E93">
        <v>-1339195.0000002398</v>
      </c>
      <c r="F93">
        <v>-1319210.0000001956</v>
      </c>
      <c r="G93">
        <v>370774.99999984866</v>
      </c>
      <c r="H93">
        <v>100759.9999998929</v>
      </c>
      <c r="I93">
        <v>70744.99999993714</v>
      </c>
      <c r="J93">
        <v>-329270.0000000186</v>
      </c>
      <c r="K93">
        <v>-165489.9999999907</v>
      </c>
      <c r="L93">
        <v>-131709.99999996275</v>
      </c>
      <c r="M93">
        <v>-133030.00000002794</v>
      </c>
      <c r="N93">
        <v>-191110.00000010245</v>
      </c>
      <c r="O93">
        <v>-144719.99999997206</v>
      </c>
      <c r="P93">
        <v>-9000.00000023283</v>
      </c>
    </row>
    <row r="94" spans="1:16" ht="12.75">
      <c r="A94" t="s">
        <v>3</v>
      </c>
      <c r="B94">
        <v>-2.9869513979822695E-06</v>
      </c>
      <c r="C94">
        <v>-839999.9999995733</v>
      </c>
      <c r="D94">
        <v>-1039999.9999993824</v>
      </c>
      <c r="E94">
        <v>-280000.0000006482</v>
      </c>
      <c r="F94">
        <v>-100000.00000020713</v>
      </c>
      <c r="G94">
        <v>200000.00000016493</v>
      </c>
      <c r="H94">
        <v>-3.111844918432489E-06</v>
      </c>
      <c r="I94">
        <v>-1.2415568644851447E-07</v>
      </c>
      <c r="J94">
        <v>3.168693904327345E-06</v>
      </c>
      <c r="K94">
        <v>-189999.99999948527</v>
      </c>
      <c r="L94">
        <v>-130000.0000002939</v>
      </c>
      <c r="M94">
        <v>-140000.00000332962</v>
      </c>
      <c r="N94">
        <v>-229999.99999651936</v>
      </c>
      <c r="O94">
        <v>-179999.99999732524</v>
      </c>
      <c r="P94">
        <v>1.2154487194493413E-08</v>
      </c>
    </row>
    <row r="97" spans="1:16" ht="12.75">
      <c r="A97" s="27" t="s">
        <v>15</v>
      </c>
      <c r="B97" s="27"/>
      <c r="C97" s="27"/>
      <c r="D97" s="27"/>
      <c r="E97" s="7"/>
      <c r="F97" s="7"/>
      <c r="G97" s="7"/>
      <c r="H97" s="7"/>
      <c r="I97" s="7"/>
      <c r="J97" s="7"/>
      <c r="K97" s="7"/>
      <c r="L97" s="7"/>
      <c r="M97" s="7"/>
      <c r="N97" s="7"/>
      <c r="O97" s="7"/>
      <c r="P97" s="7"/>
    </row>
    <row r="98" spans="1:16" ht="12.75">
      <c r="A98" s="7"/>
      <c r="B98" s="7">
        <v>1990</v>
      </c>
      <c r="C98" s="7">
        <v>1991</v>
      </c>
      <c r="D98" s="7">
        <v>1992</v>
      </c>
      <c r="E98" s="7">
        <v>1993</v>
      </c>
      <c r="F98" s="7">
        <v>1994</v>
      </c>
      <c r="G98" s="7">
        <v>1995</v>
      </c>
      <c r="H98" s="7">
        <v>1996</v>
      </c>
      <c r="I98" s="7">
        <v>1997</v>
      </c>
      <c r="J98" s="7">
        <v>1998</v>
      </c>
      <c r="K98" s="7">
        <v>1999</v>
      </c>
      <c r="L98" s="7">
        <v>2000</v>
      </c>
      <c r="M98" s="7">
        <v>2001</v>
      </c>
      <c r="N98" s="7">
        <v>2002</v>
      </c>
      <c r="O98" s="7">
        <v>2003</v>
      </c>
      <c r="P98" s="7">
        <v>2004</v>
      </c>
    </row>
    <row r="99" spans="1:16" ht="12.75">
      <c r="A99" s="7" t="s">
        <v>1</v>
      </c>
      <c r="B99" s="26">
        <f aca="true" t="shared" si="1" ref="B99:P102">(B11+B19+B27+B35+B43+B51+B59+B67+B75+B91)/B3-1</f>
        <v>-0.0015233326850013773</v>
      </c>
      <c r="C99" s="26">
        <f t="shared" si="1"/>
        <v>-0.0015587407903561168</v>
      </c>
      <c r="D99" s="26">
        <f t="shared" si="1"/>
        <v>-0.0015724224259149322</v>
      </c>
      <c r="E99" s="26">
        <f t="shared" si="1"/>
        <v>-0.0015933888489940706</v>
      </c>
      <c r="F99" s="26">
        <f t="shared" si="1"/>
        <v>-0.0015042798155233683</v>
      </c>
      <c r="G99" s="26">
        <f t="shared" si="1"/>
        <v>-0.0015159308046931441</v>
      </c>
      <c r="H99" s="26">
        <f t="shared" si="1"/>
        <v>-0.001593462367090126</v>
      </c>
      <c r="I99" s="26">
        <f t="shared" si="1"/>
        <v>-0.0016243456332909467</v>
      </c>
      <c r="J99" s="26">
        <f t="shared" si="1"/>
        <v>-0.0016386591879901102</v>
      </c>
      <c r="K99" s="26">
        <f t="shared" si="1"/>
        <v>-0.0016572239078569417</v>
      </c>
      <c r="L99" s="26">
        <f t="shared" si="1"/>
        <v>-0.0016793819828494483</v>
      </c>
      <c r="M99" s="26">
        <f t="shared" si="1"/>
        <v>-0.0015275027720519363</v>
      </c>
      <c r="N99" s="26">
        <f t="shared" si="1"/>
        <v>-0.0015142387951999625</v>
      </c>
      <c r="O99" s="26">
        <f t="shared" si="1"/>
        <v>-0.001827197930788671</v>
      </c>
      <c r="P99" s="26">
        <f t="shared" si="1"/>
        <v>-0.001876739988329157</v>
      </c>
    </row>
    <row r="100" spans="1:16" ht="12.75">
      <c r="A100" s="7" t="s">
        <v>2</v>
      </c>
      <c r="B100" s="26">
        <f t="shared" si="1"/>
        <v>-0.006285479467816324</v>
      </c>
      <c r="C100" s="26">
        <f t="shared" si="1"/>
        <v>-0.0059808019302866056</v>
      </c>
      <c r="D100" s="26">
        <f t="shared" si="1"/>
        <v>-0.006041586364201379</v>
      </c>
      <c r="E100" s="26">
        <f t="shared" si="1"/>
        <v>-0.005967332078281817</v>
      </c>
      <c r="F100" s="26">
        <f t="shared" si="1"/>
        <v>-0.0058018794641626625</v>
      </c>
      <c r="G100" s="26">
        <f t="shared" si="1"/>
        <v>-0.005623568568079995</v>
      </c>
      <c r="H100" s="26">
        <f t="shared" si="1"/>
        <v>-0.005262019714807997</v>
      </c>
      <c r="I100" s="26">
        <f t="shared" si="1"/>
        <v>-0.005301554295491173</v>
      </c>
      <c r="J100" s="26">
        <f t="shared" si="1"/>
        <v>-0.005149032452544056</v>
      </c>
      <c r="K100" s="26">
        <f t="shared" si="1"/>
        <v>-0.0049182360687803905</v>
      </c>
      <c r="L100" s="26">
        <f t="shared" si="1"/>
        <v>-0.004927555523777105</v>
      </c>
      <c r="M100" s="26">
        <f t="shared" si="1"/>
        <v>-0.004667844354810713</v>
      </c>
      <c r="N100" s="26">
        <f t="shared" si="1"/>
        <v>-0.004654798905448065</v>
      </c>
      <c r="O100" s="26">
        <f t="shared" si="1"/>
        <v>-0.0044082474041322595</v>
      </c>
      <c r="P100" s="26">
        <f t="shared" si="1"/>
        <v>-0.004285668422390754</v>
      </c>
    </row>
    <row r="101" spans="1:16" ht="12.75">
      <c r="A101" s="7" t="s">
        <v>120</v>
      </c>
      <c r="B101" s="26">
        <f t="shared" si="1"/>
        <v>0.024871205788656203</v>
      </c>
      <c r="C101" s="26">
        <f t="shared" si="1"/>
        <v>0.13181249801746575</v>
      </c>
      <c r="D101" s="26">
        <f t="shared" si="1"/>
        <v>0.12967668941111166</v>
      </c>
      <c r="E101" s="26">
        <f t="shared" si="1"/>
        <v>0.12160434872350079</v>
      </c>
      <c r="F101" s="26">
        <f t="shared" si="1"/>
        <v>0.027373608107119196</v>
      </c>
      <c r="G101" s="26">
        <f t="shared" si="1"/>
        <v>0.03238268365345287</v>
      </c>
      <c r="H101" s="26">
        <f t="shared" si="1"/>
        <v>0.03361035207341345</v>
      </c>
      <c r="I101" s="26">
        <f t="shared" si="1"/>
        <v>0.03571799895205152</v>
      </c>
      <c r="J101" s="26">
        <f t="shared" si="1"/>
        <v>-0.02078907173190281</v>
      </c>
      <c r="K101" s="26">
        <f t="shared" si="1"/>
        <v>-0.007488912867371744</v>
      </c>
      <c r="L101" s="26">
        <f t="shared" si="1"/>
        <v>0.01266634816856671</v>
      </c>
      <c r="M101" s="26">
        <f t="shared" si="1"/>
        <v>0.014852960237957236</v>
      </c>
      <c r="N101" s="26">
        <f t="shared" si="1"/>
        <v>0.015783078298562847</v>
      </c>
      <c r="O101" s="26">
        <f t="shared" si="1"/>
        <v>0.016888498563419008</v>
      </c>
      <c r="P101" s="26">
        <f t="shared" si="1"/>
        <v>0.016766063761381123</v>
      </c>
    </row>
    <row r="102" spans="1:16" ht="12.75">
      <c r="A102" s="7" t="s">
        <v>3</v>
      </c>
      <c r="B102" s="26">
        <f t="shared" si="1"/>
        <v>-0.1180511874378426</v>
      </c>
      <c r="C102" s="26">
        <f t="shared" si="1"/>
        <v>-0.12589658700821482</v>
      </c>
      <c r="D102" s="26">
        <f t="shared" si="1"/>
        <v>-0.12303813770946215</v>
      </c>
      <c r="E102" s="26">
        <f t="shared" si="1"/>
        <v>-0.17170280559688134</v>
      </c>
      <c r="F102" s="26">
        <f t="shared" si="1"/>
        <v>-0.2330685198487642</v>
      </c>
      <c r="G102" s="26">
        <f t="shared" si="1"/>
        <v>-0.23065785593241783</v>
      </c>
      <c r="H102" s="26">
        <f t="shared" si="1"/>
        <v>-0.18048250401671317</v>
      </c>
      <c r="I102" s="26">
        <f t="shared" si="1"/>
        <v>-0.1840318307623552</v>
      </c>
      <c r="J102" s="26">
        <f t="shared" si="1"/>
        <v>-0.17925183936085098</v>
      </c>
      <c r="K102" s="26">
        <f t="shared" si="1"/>
        <v>-0.22392966110568424</v>
      </c>
      <c r="L102" s="26">
        <f t="shared" si="1"/>
        <v>-0.2193335793772243</v>
      </c>
      <c r="M102" s="26">
        <f t="shared" si="1"/>
        <v>-0.23901315953009938</v>
      </c>
      <c r="N102" s="26">
        <f t="shared" si="1"/>
        <v>-0.2380629093653962</v>
      </c>
      <c r="O102" s="26">
        <f t="shared" si="1"/>
        <v>-0.22984819027414494</v>
      </c>
      <c r="P102" s="26">
        <f t="shared" si="1"/>
        <v>-0.238775714239708</v>
      </c>
    </row>
    <row r="104" spans="2:3" ht="12.75">
      <c r="B104" s="3"/>
      <c r="C104" s="1"/>
    </row>
    <row r="105" spans="1:3" ht="12.75">
      <c r="A105" s="4" t="s">
        <v>16</v>
      </c>
      <c r="B105" s="3"/>
      <c r="C105" s="1"/>
    </row>
    <row r="106" spans="1:3" ht="12.75">
      <c r="A106" t="s">
        <v>0</v>
      </c>
      <c r="B106" s="3"/>
      <c r="C106" s="1"/>
    </row>
    <row r="107" spans="2:16" ht="12.75">
      <c r="B107" s="5">
        <v>1990</v>
      </c>
      <c r="C107" s="2">
        <v>1991</v>
      </c>
      <c r="D107">
        <v>1992</v>
      </c>
      <c r="E107">
        <v>1993</v>
      </c>
      <c r="F107">
        <v>1994</v>
      </c>
      <c r="G107">
        <v>1995</v>
      </c>
      <c r="H107">
        <v>1996</v>
      </c>
      <c r="I107">
        <v>1997</v>
      </c>
      <c r="J107">
        <v>1998</v>
      </c>
      <c r="K107">
        <v>1999</v>
      </c>
      <c r="L107">
        <v>2000</v>
      </c>
      <c r="M107">
        <v>2001</v>
      </c>
      <c r="N107">
        <v>2002</v>
      </c>
      <c r="O107">
        <v>2003</v>
      </c>
      <c r="P107">
        <v>2004</v>
      </c>
    </row>
    <row r="108" spans="1:16" ht="12.75">
      <c r="A108" t="s">
        <v>1</v>
      </c>
      <c r="B108" s="6">
        <f aca="true" t="shared" si="2" ref="B108:P111">B3/$B3*100</f>
        <v>100</v>
      </c>
      <c r="C108" s="6">
        <f t="shared" si="2"/>
        <v>99.055268472614</v>
      </c>
      <c r="D108" s="6">
        <f t="shared" si="2"/>
        <v>96.44506531112427</v>
      </c>
      <c r="E108" s="6">
        <f t="shared" si="2"/>
        <v>94.52183895294188</v>
      </c>
      <c r="F108" s="6">
        <f t="shared" si="2"/>
        <v>94.40278575542598</v>
      </c>
      <c r="G108" s="6">
        <f t="shared" si="2"/>
        <v>94.59394637758436</v>
      </c>
      <c r="H108" s="6">
        <f t="shared" si="2"/>
        <v>96.69127054468541</v>
      </c>
      <c r="I108" s="6">
        <f t="shared" si="2"/>
        <v>95.33180997818636</v>
      </c>
      <c r="J108" s="6">
        <f t="shared" si="2"/>
        <v>94.79219619152137</v>
      </c>
      <c r="K108" s="6">
        <f t="shared" si="2"/>
        <v>93.25087688329086</v>
      </c>
      <c r="L108" s="6">
        <f t="shared" si="2"/>
        <v>93.18709333305965</v>
      </c>
      <c r="M108" s="6">
        <f t="shared" si="2"/>
        <v>94.12244400151705</v>
      </c>
      <c r="N108" s="6">
        <f t="shared" si="2"/>
        <v>93.32774928512077</v>
      </c>
      <c r="O108" s="6">
        <f t="shared" si="2"/>
        <v>94.85436748996472</v>
      </c>
      <c r="P108" s="6">
        <f t="shared" si="2"/>
        <v>95.20013260886037</v>
      </c>
    </row>
    <row r="109" spans="1:16" ht="12.75">
      <c r="A109" t="s">
        <v>2</v>
      </c>
      <c r="B109" s="6">
        <f t="shared" si="2"/>
        <v>100</v>
      </c>
      <c r="C109" s="6">
        <f t="shared" si="2"/>
        <v>99.49480174961468</v>
      </c>
      <c r="D109" s="6">
        <f t="shared" si="2"/>
        <v>97.60235739885401</v>
      </c>
      <c r="E109" s="6">
        <f t="shared" si="2"/>
        <v>97.02674907073077</v>
      </c>
      <c r="F109" s="6">
        <f t="shared" si="2"/>
        <v>97.96629096377274</v>
      </c>
      <c r="G109" s="6">
        <f t="shared" si="2"/>
        <v>98.25617451497783</v>
      </c>
      <c r="H109" s="6">
        <f t="shared" si="2"/>
        <v>101.7210847039063</v>
      </c>
      <c r="I109" s="6">
        <f t="shared" si="2"/>
        <v>101.15983178864244</v>
      </c>
      <c r="J109" s="6">
        <f t="shared" si="2"/>
        <v>102.54295570178824</v>
      </c>
      <c r="K109" s="6">
        <f t="shared" si="2"/>
        <v>103.83523903293612</v>
      </c>
      <c r="L109" s="6">
        <f t="shared" si="2"/>
        <v>102.44444956959049</v>
      </c>
      <c r="M109" s="6">
        <f t="shared" si="2"/>
        <v>104.2771542267511</v>
      </c>
      <c r="N109" s="6">
        <f t="shared" si="2"/>
        <v>102.10461584942139</v>
      </c>
      <c r="O109" s="6">
        <f t="shared" si="2"/>
        <v>103.84710589720345</v>
      </c>
      <c r="P109" s="6">
        <f t="shared" si="2"/>
        <v>104.90980812811077</v>
      </c>
    </row>
    <row r="110" spans="1:16" ht="12.75">
      <c r="A110" t="s">
        <v>120</v>
      </c>
      <c r="B110" s="6">
        <f t="shared" si="2"/>
        <v>100</v>
      </c>
      <c r="C110" s="6">
        <f t="shared" si="2"/>
        <v>94.90202306127739</v>
      </c>
      <c r="D110" s="6">
        <f t="shared" si="2"/>
        <v>89.99958301054342</v>
      </c>
      <c r="E110" s="6">
        <f t="shared" si="2"/>
        <v>83.67983782106063</v>
      </c>
      <c r="F110" s="6">
        <f t="shared" si="2"/>
        <v>83.92069354715497</v>
      </c>
      <c r="G110" s="6">
        <f t="shared" si="2"/>
        <v>78.064752166374</v>
      </c>
      <c r="H110" s="6">
        <f t="shared" si="2"/>
        <v>72.99944238197818</v>
      </c>
      <c r="I110" s="6">
        <f t="shared" si="2"/>
        <v>68.5248889602396</v>
      </c>
      <c r="J110" s="6">
        <f t="shared" si="2"/>
        <v>63.81891123381068</v>
      </c>
      <c r="K110" s="6">
        <f t="shared" si="2"/>
        <v>62.07300633692544</v>
      </c>
      <c r="L110" s="6">
        <f t="shared" si="2"/>
        <v>61.40638416110401</v>
      </c>
      <c r="M110" s="6">
        <f t="shared" si="2"/>
        <v>62.46984626891589</v>
      </c>
      <c r="N110" s="6">
        <f t="shared" si="2"/>
        <v>62.42640072382335</v>
      </c>
      <c r="O110" s="6">
        <f t="shared" si="2"/>
        <v>64.30667246363531</v>
      </c>
      <c r="P110" s="6">
        <f t="shared" si="2"/>
        <v>64.8019466871101</v>
      </c>
    </row>
    <row r="111" spans="1:16" ht="12.75">
      <c r="A111" t="s">
        <v>17</v>
      </c>
      <c r="B111" s="6">
        <f t="shared" si="2"/>
        <v>100</v>
      </c>
      <c r="C111" s="6">
        <f t="shared" si="2"/>
        <v>89.16391406101079</v>
      </c>
      <c r="D111" s="6">
        <f t="shared" si="2"/>
        <v>87.10686433081887</v>
      </c>
      <c r="E111" s="6">
        <f t="shared" si="2"/>
        <v>93.35507392547868</v>
      </c>
      <c r="F111" s="6">
        <f t="shared" si="2"/>
        <v>97.85044208884025</v>
      </c>
      <c r="G111" s="6">
        <f t="shared" si="2"/>
        <v>102.84378954802831</v>
      </c>
      <c r="H111" s="6">
        <f t="shared" si="2"/>
        <v>100.63773001368752</v>
      </c>
      <c r="I111" s="6">
        <f t="shared" si="2"/>
        <v>99.49859669587649</v>
      </c>
      <c r="J111" s="6">
        <f t="shared" si="2"/>
        <v>94.67754244039187</v>
      </c>
      <c r="K111" s="6">
        <f t="shared" si="2"/>
        <v>96.5008611658186</v>
      </c>
      <c r="L111" s="6">
        <f t="shared" si="2"/>
        <v>100.26470290925485</v>
      </c>
      <c r="M111" s="6">
        <f t="shared" si="2"/>
        <v>100.93020981552807</v>
      </c>
      <c r="N111" s="6">
        <f t="shared" si="2"/>
        <v>103.30519167531367</v>
      </c>
      <c r="O111" s="6">
        <f t="shared" si="2"/>
        <v>107.61772887082739</v>
      </c>
      <c r="P111" s="6">
        <f t="shared" si="2"/>
        <v>111.9956439222294</v>
      </c>
    </row>
    <row r="114" ht="12.75">
      <c r="A114" t="s">
        <v>13</v>
      </c>
    </row>
    <row r="115" spans="2:16" ht="12.75">
      <c r="B115">
        <v>1990</v>
      </c>
      <c r="C115">
        <v>1991</v>
      </c>
      <c r="D115">
        <v>1992</v>
      </c>
      <c r="E115">
        <v>1993</v>
      </c>
      <c r="F115">
        <v>1994</v>
      </c>
      <c r="G115">
        <v>1995</v>
      </c>
      <c r="H115">
        <v>1996</v>
      </c>
      <c r="I115">
        <v>1997</v>
      </c>
      <c r="J115">
        <v>1998</v>
      </c>
      <c r="K115">
        <v>1999</v>
      </c>
      <c r="L115">
        <v>2000</v>
      </c>
      <c r="M115">
        <v>2001</v>
      </c>
      <c r="N115">
        <v>2002</v>
      </c>
      <c r="O115">
        <v>2003</v>
      </c>
      <c r="P115">
        <v>2004</v>
      </c>
    </row>
    <row r="116" spans="1:16" ht="12.75">
      <c r="A116" t="s">
        <v>1</v>
      </c>
      <c r="B116" s="6">
        <f aca="true" t="shared" si="3" ref="B116:P119">B83/$B83*100</f>
        <v>100</v>
      </c>
      <c r="C116" s="6">
        <f t="shared" si="3"/>
        <v>99.63153704997463</v>
      </c>
      <c r="D116" s="6">
        <f t="shared" si="3"/>
        <v>95.46314012182211</v>
      </c>
      <c r="E116" s="6">
        <f t="shared" si="3"/>
        <v>93.201762910951</v>
      </c>
      <c r="F116" s="6">
        <f t="shared" si="3"/>
        <v>92.3198018299317</v>
      </c>
      <c r="G116" s="6">
        <f t="shared" si="3"/>
        <v>91.9844628725156</v>
      </c>
      <c r="H116" s="6">
        <f t="shared" si="3"/>
        <v>95.04159856231315</v>
      </c>
      <c r="I116" s="6">
        <f t="shared" si="3"/>
        <v>92.41308436962463</v>
      </c>
      <c r="J116" s="6">
        <f t="shared" si="3"/>
        <v>91.75581611510533</v>
      </c>
      <c r="K116" s="6">
        <f t="shared" si="3"/>
        <v>89.8346318362053</v>
      </c>
      <c r="L116" s="6">
        <f t="shared" si="3"/>
        <v>89.92396566614715</v>
      </c>
      <c r="M116" s="6">
        <f t="shared" si="3"/>
        <v>92.07096219301935</v>
      </c>
      <c r="N116" s="6">
        <f t="shared" si="3"/>
        <v>90.98096213465976</v>
      </c>
      <c r="O116" s="6">
        <f t="shared" si="3"/>
        <v>93.41562502110854</v>
      </c>
      <c r="P116" s="6">
        <f t="shared" si="3"/>
        <v>93.07525394189035</v>
      </c>
    </row>
    <row r="117" spans="1:16" ht="12.75">
      <c r="A117" t="s">
        <v>2</v>
      </c>
      <c r="B117" s="6">
        <f t="shared" si="3"/>
        <v>100</v>
      </c>
      <c r="C117" s="6">
        <f t="shared" si="3"/>
        <v>102.710198901465</v>
      </c>
      <c r="D117" s="6">
        <f t="shared" si="3"/>
        <v>103.46979391404518</v>
      </c>
      <c r="E117" s="6">
        <f t="shared" si="3"/>
        <v>101.7829068912689</v>
      </c>
      <c r="F117" s="6">
        <f t="shared" si="3"/>
        <v>102.96375655315266</v>
      </c>
      <c r="G117" s="6">
        <f t="shared" si="3"/>
        <v>103.97511769503839</v>
      </c>
      <c r="H117" s="6">
        <f t="shared" si="3"/>
        <v>111.002452115854</v>
      </c>
      <c r="I117" s="6">
        <f t="shared" si="3"/>
        <v>108.60526924050522</v>
      </c>
      <c r="J117" s="6">
        <f t="shared" si="3"/>
        <v>109.87936242456252</v>
      </c>
      <c r="K117" s="6">
        <f t="shared" si="3"/>
        <v>108.32966453193274</v>
      </c>
      <c r="L117" s="6">
        <f t="shared" si="3"/>
        <v>104.83075840834499</v>
      </c>
      <c r="M117" s="6">
        <f t="shared" si="3"/>
        <v>111.3627763453949</v>
      </c>
      <c r="N117" s="6">
        <f t="shared" si="3"/>
        <v>110.6329302328174</v>
      </c>
      <c r="O117" s="6">
        <f t="shared" si="3"/>
        <v>115.14398583024325</v>
      </c>
      <c r="P117" s="6">
        <f t="shared" si="3"/>
        <v>114.90838404073584</v>
      </c>
    </row>
    <row r="118" spans="1:16" ht="12.75">
      <c r="A118" t="s">
        <v>120</v>
      </c>
      <c r="B118" s="6">
        <f t="shared" si="3"/>
        <v>100</v>
      </c>
      <c r="C118" s="6">
        <f t="shared" si="3"/>
        <v>108.25843001853622</v>
      </c>
      <c r="D118" s="6">
        <f t="shared" si="3"/>
        <v>102.49821900374872</v>
      </c>
      <c r="E118" s="6">
        <f t="shared" si="3"/>
        <v>95.21510954302988</v>
      </c>
      <c r="F118" s="6">
        <f t="shared" si="3"/>
        <v>88.2268408796291</v>
      </c>
      <c r="G118" s="6">
        <f t="shared" si="3"/>
        <v>82.64122405109654</v>
      </c>
      <c r="H118" s="6">
        <f t="shared" si="3"/>
        <v>77.24229425926194</v>
      </c>
      <c r="I118" s="6">
        <f t="shared" si="3"/>
        <v>72.45814046286867</v>
      </c>
      <c r="J118" s="6">
        <f t="shared" si="3"/>
        <v>62.64850074535919</v>
      </c>
      <c r="K118" s="6">
        <f t="shared" si="3"/>
        <v>61.774312308191604</v>
      </c>
      <c r="L118" s="6">
        <f t="shared" si="3"/>
        <v>62.14221493108242</v>
      </c>
      <c r="M118" s="6">
        <f t="shared" si="3"/>
        <v>63.49349849817422</v>
      </c>
      <c r="N118" s="6">
        <f t="shared" si="3"/>
        <v>63.0744866370357</v>
      </c>
      <c r="O118" s="6">
        <f t="shared" si="3"/>
        <v>65.57999352651494</v>
      </c>
      <c r="P118" s="6">
        <f t="shared" si="3"/>
        <v>65.75761373303479</v>
      </c>
    </row>
    <row r="119" spans="1:16" ht="12.75">
      <c r="A119" t="s">
        <v>17</v>
      </c>
      <c r="B119" s="6">
        <f t="shared" si="3"/>
        <v>100</v>
      </c>
      <c r="C119" s="6">
        <f t="shared" si="3"/>
        <v>88.6191714253183</v>
      </c>
      <c r="D119" s="6">
        <f t="shared" si="3"/>
        <v>86.56711704935742</v>
      </c>
      <c r="E119" s="6">
        <f t="shared" si="3"/>
        <v>86.90788255832369</v>
      </c>
      <c r="F119" s="6">
        <f t="shared" si="3"/>
        <v>83.6843528828087</v>
      </c>
      <c r="G119" s="6">
        <f t="shared" si="3"/>
        <v>87.53997105920207</v>
      </c>
      <c r="H119" s="6">
        <f t="shared" si="3"/>
        <v>92.72826115166023</v>
      </c>
      <c r="I119" s="6">
        <f t="shared" si="3"/>
        <v>92.59166586039014</v>
      </c>
      <c r="J119" s="6">
        <f t="shared" si="3"/>
        <v>87.5138130944928</v>
      </c>
      <c r="K119" s="6">
        <f t="shared" si="3"/>
        <v>82.85505962733866</v>
      </c>
      <c r="L119" s="6">
        <f t="shared" si="3"/>
        <v>88.12626021193171</v>
      </c>
      <c r="M119" s="6">
        <f t="shared" si="3"/>
        <v>85.28878538282343</v>
      </c>
      <c r="N119" s="6">
        <f t="shared" si="3"/>
        <v>88.10738400484594</v>
      </c>
      <c r="O119" s="6">
        <f t="shared" si="3"/>
        <v>94.3721249107515</v>
      </c>
      <c r="P119" s="6">
        <f t="shared" si="3"/>
        <v>95.39909346565722</v>
      </c>
    </row>
    <row r="120" spans="2:16" ht="12.75">
      <c r="B120" s="6"/>
      <c r="C120" s="6"/>
      <c r="D120" s="6"/>
      <c r="E120" s="6"/>
      <c r="F120" s="6"/>
      <c r="G120" s="6"/>
      <c r="H120" s="6"/>
      <c r="I120" s="6"/>
      <c r="J120" s="6"/>
      <c r="K120" s="6"/>
      <c r="L120" s="6"/>
      <c r="M120" s="6"/>
      <c r="N120" s="6"/>
      <c r="O120" s="6"/>
      <c r="P120" s="6"/>
    </row>
    <row r="122" ht="12.75">
      <c r="A122" t="s">
        <v>8</v>
      </c>
    </row>
    <row r="123" spans="2:16" ht="12.75">
      <c r="B123">
        <v>1990</v>
      </c>
      <c r="C123">
        <v>1991</v>
      </c>
      <c r="D123">
        <v>1992</v>
      </c>
      <c r="E123">
        <v>1993</v>
      </c>
      <c r="F123">
        <v>1994</v>
      </c>
      <c r="G123">
        <v>1995</v>
      </c>
      <c r="H123">
        <v>1996</v>
      </c>
      <c r="I123">
        <v>1997</v>
      </c>
      <c r="J123">
        <v>1998</v>
      </c>
      <c r="K123">
        <v>1999</v>
      </c>
      <c r="L123">
        <v>2000</v>
      </c>
      <c r="M123">
        <v>2001</v>
      </c>
      <c r="N123">
        <v>2002</v>
      </c>
      <c r="O123">
        <v>2003</v>
      </c>
      <c r="P123">
        <v>2004</v>
      </c>
    </row>
    <row r="124" spans="1:16" ht="12.75">
      <c r="A124" t="s">
        <v>1</v>
      </c>
      <c r="B124" s="6">
        <f aca="true" t="shared" si="4" ref="B124:P127">B43/$B43*100</f>
        <v>100</v>
      </c>
      <c r="C124" s="6">
        <f t="shared" si="4"/>
        <v>97.55546336755151</v>
      </c>
      <c r="D124" s="6">
        <f t="shared" si="4"/>
        <v>92.99308419011804</v>
      </c>
      <c r="E124" s="6">
        <f t="shared" si="4"/>
        <v>94.12293070041265</v>
      </c>
      <c r="F124" s="6">
        <f t="shared" si="4"/>
        <v>88.35958287670466</v>
      </c>
      <c r="G124" s="6">
        <f t="shared" si="4"/>
        <v>89.11410978002691</v>
      </c>
      <c r="H124" s="6">
        <f t="shared" si="4"/>
        <v>87.47020263492088</v>
      </c>
      <c r="I124" s="6">
        <f t="shared" si="4"/>
        <v>84.41188423743196</v>
      </c>
      <c r="J124" s="6">
        <f t="shared" si="4"/>
        <v>78.62442701812859</v>
      </c>
      <c r="K124" s="6">
        <f t="shared" si="4"/>
        <v>75.57350207820426</v>
      </c>
      <c r="L124" s="6">
        <f t="shared" si="4"/>
        <v>73.30306627943212</v>
      </c>
      <c r="M124" s="6">
        <f t="shared" si="4"/>
        <v>71.48305218996892</v>
      </c>
      <c r="N124" s="6">
        <f t="shared" si="4"/>
        <v>70.58342112189835</v>
      </c>
      <c r="O124" s="6">
        <f t="shared" si="4"/>
        <v>67.67354204811772</v>
      </c>
      <c r="P124" s="6">
        <f t="shared" si="4"/>
        <v>64.35360600197127</v>
      </c>
    </row>
    <row r="125" spans="1:16" ht="12.75">
      <c r="A125" t="s">
        <v>2</v>
      </c>
      <c r="B125" s="6">
        <f t="shared" si="4"/>
        <v>100</v>
      </c>
      <c r="C125" s="6">
        <f t="shared" si="4"/>
        <v>84.79476646482166</v>
      </c>
      <c r="D125" s="6">
        <f t="shared" si="4"/>
        <v>95.1118742689818</v>
      </c>
      <c r="E125" s="6">
        <f t="shared" si="4"/>
        <v>100.09964768324832</v>
      </c>
      <c r="F125" s="6">
        <f t="shared" si="4"/>
        <v>104.38461578979712</v>
      </c>
      <c r="G125" s="6">
        <f t="shared" si="4"/>
        <v>102.43448434390916</v>
      </c>
      <c r="H125" s="6">
        <f t="shared" si="4"/>
        <v>112.34034131898511</v>
      </c>
      <c r="I125" s="6">
        <f t="shared" si="4"/>
        <v>108.56265256440581</v>
      </c>
      <c r="J125" s="6">
        <f t="shared" si="4"/>
        <v>110.19546497709536</v>
      </c>
      <c r="K125" s="6">
        <f t="shared" si="4"/>
        <v>127.39484245799714</v>
      </c>
      <c r="L125" s="6">
        <f t="shared" si="4"/>
        <v>135.41820806843893</v>
      </c>
      <c r="M125" s="6">
        <f t="shared" si="4"/>
        <v>129.497693496763</v>
      </c>
      <c r="N125" s="6">
        <f t="shared" si="4"/>
        <v>112.71862400210834</v>
      </c>
      <c r="O125" s="6">
        <f t="shared" si="4"/>
        <v>109.35516240624274</v>
      </c>
      <c r="P125" s="6">
        <f t="shared" si="4"/>
        <v>105.51123570000702</v>
      </c>
    </row>
    <row r="126" spans="1:16" ht="12.75">
      <c r="A126" t="s">
        <v>120</v>
      </c>
      <c r="B126" s="6">
        <f t="shared" si="4"/>
        <v>100</v>
      </c>
      <c r="C126" s="6">
        <f t="shared" si="4"/>
        <v>92.70940372436284</v>
      </c>
      <c r="D126" s="6">
        <f t="shared" si="4"/>
        <v>86.71257003423108</v>
      </c>
      <c r="E126" s="6">
        <f t="shared" si="4"/>
        <v>77.15567064130462</v>
      </c>
      <c r="F126" s="6">
        <f t="shared" si="4"/>
        <v>68.49169241517585</v>
      </c>
      <c r="G126" s="6">
        <f t="shared" si="4"/>
        <v>60.2699559707017</v>
      </c>
      <c r="H126" s="6">
        <f t="shared" si="4"/>
        <v>60.722363865027</v>
      </c>
      <c r="I126" s="6">
        <f t="shared" si="4"/>
        <v>58.428255789368144</v>
      </c>
      <c r="J126" s="6">
        <f t="shared" si="4"/>
        <v>56.147010335452485</v>
      </c>
      <c r="K126" s="6">
        <f t="shared" si="4"/>
        <v>53.09290795244661</v>
      </c>
      <c r="L126" s="6">
        <f t="shared" si="4"/>
        <v>58.02777175932622</v>
      </c>
      <c r="M126" s="6">
        <f t="shared" si="4"/>
        <v>56.27420259124561</v>
      </c>
      <c r="N126" s="6">
        <f t="shared" si="4"/>
        <v>59.9460931881737</v>
      </c>
      <c r="O126" s="6">
        <f t="shared" si="4"/>
        <v>54.46229815622877</v>
      </c>
      <c r="P126" s="6">
        <f t="shared" si="4"/>
        <v>54.84292139491619</v>
      </c>
    </row>
    <row r="127" spans="1:16" ht="12.75">
      <c r="A127" t="s">
        <v>17</v>
      </c>
      <c r="B127" s="6">
        <f t="shared" si="4"/>
        <v>100</v>
      </c>
      <c r="C127" s="6">
        <f t="shared" si="4"/>
        <v>87.19668887118371</v>
      </c>
      <c r="D127" s="6">
        <f t="shared" si="4"/>
        <v>76.77473098707941</v>
      </c>
      <c r="E127" s="6">
        <f t="shared" si="4"/>
        <v>75.69994895736892</v>
      </c>
      <c r="F127" s="6">
        <f t="shared" si="4"/>
        <v>72.14685876411056</v>
      </c>
      <c r="G127" s="6">
        <f t="shared" si="4"/>
        <v>73.28059133853822</v>
      </c>
      <c r="H127" s="6">
        <f t="shared" si="4"/>
        <v>73.7879692175993</v>
      </c>
      <c r="I127" s="6">
        <f t="shared" si="4"/>
        <v>64.36265756939582</v>
      </c>
      <c r="J127" s="6">
        <f t="shared" si="4"/>
        <v>61.224623904921586</v>
      </c>
      <c r="K127" s="6">
        <f t="shared" si="4"/>
        <v>57.27838695037052</v>
      </c>
      <c r="L127" s="6">
        <f t="shared" si="4"/>
        <v>58.9800248718671</v>
      </c>
      <c r="M127" s="6">
        <f t="shared" si="4"/>
        <v>59.1834574867575</v>
      </c>
      <c r="N127" s="6">
        <f t="shared" si="4"/>
        <v>57.94869822754567</v>
      </c>
      <c r="O127" s="6">
        <f t="shared" si="4"/>
        <v>58.96328348089948</v>
      </c>
      <c r="P127" s="6">
        <f t="shared" si="4"/>
        <v>58.14083579374155</v>
      </c>
    </row>
    <row r="128" spans="2:16" ht="12.75">
      <c r="B128" s="6"/>
      <c r="C128" s="6"/>
      <c r="D128" s="6"/>
      <c r="E128" s="6"/>
      <c r="F128" s="6"/>
      <c r="G128" s="6"/>
      <c r="H128" s="6"/>
      <c r="I128" s="6"/>
      <c r="J128" s="6"/>
      <c r="K128" s="6"/>
      <c r="L128" s="6"/>
      <c r="M128" s="6"/>
      <c r="N128" s="6"/>
      <c r="O128" s="6"/>
      <c r="P128" s="6"/>
    </row>
    <row r="130" ht="12.75">
      <c r="A130" t="s">
        <v>6</v>
      </c>
    </row>
    <row r="131" spans="2:16" ht="12.75">
      <c r="B131">
        <v>1990</v>
      </c>
      <c r="C131">
        <v>1991</v>
      </c>
      <c r="D131">
        <v>1992</v>
      </c>
      <c r="E131">
        <v>1993</v>
      </c>
      <c r="F131">
        <v>1994</v>
      </c>
      <c r="G131">
        <v>1995</v>
      </c>
      <c r="H131">
        <v>1996</v>
      </c>
      <c r="I131">
        <v>1997</v>
      </c>
      <c r="J131">
        <v>1998</v>
      </c>
      <c r="K131">
        <v>1999</v>
      </c>
      <c r="L131">
        <v>2000</v>
      </c>
      <c r="M131">
        <v>2001</v>
      </c>
      <c r="N131">
        <v>2002</v>
      </c>
      <c r="O131">
        <v>2003</v>
      </c>
      <c r="P131">
        <v>2004</v>
      </c>
    </row>
    <row r="132" spans="1:16" ht="12.75">
      <c r="A132" t="s">
        <v>1</v>
      </c>
      <c r="B132" s="6">
        <f aca="true" t="shared" si="5" ref="B132:P135">B27/$B27*100</f>
        <v>100</v>
      </c>
      <c r="C132" s="6">
        <f t="shared" si="5"/>
        <v>101.44799781348861</v>
      </c>
      <c r="D132" s="6">
        <f t="shared" si="5"/>
        <v>105.04156966649107</v>
      </c>
      <c r="E132" s="6">
        <f t="shared" si="5"/>
        <v>105.83591165775891</v>
      </c>
      <c r="F132" s="6">
        <f t="shared" si="5"/>
        <v>106.6355020003013</v>
      </c>
      <c r="G132" s="6">
        <f t="shared" si="5"/>
        <v>107.79697658193408</v>
      </c>
      <c r="H132" s="6">
        <f t="shared" si="5"/>
        <v>110.63186918138526</v>
      </c>
      <c r="I132" s="6">
        <f t="shared" si="5"/>
        <v>112.06394030764125</v>
      </c>
      <c r="J132" s="6">
        <f t="shared" si="5"/>
        <v>115.62059262032606</v>
      </c>
      <c r="K132" s="6">
        <f t="shared" si="5"/>
        <v>118.91850094023235</v>
      </c>
      <c r="L132" s="6">
        <f t="shared" si="5"/>
        <v>118.59675930854931</v>
      </c>
      <c r="M132" s="6">
        <f t="shared" si="5"/>
        <v>120.75964110390058</v>
      </c>
      <c r="N132" s="6">
        <f t="shared" si="5"/>
        <v>122.34743966295547</v>
      </c>
      <c r="O132" s="6">
        <f t="shared" si="5"/>
        <v>123.33439849297689</v>
      </c>
      <c r="P132" s="6">
        <f t="shared" si="5"/>
        <v>126.02432759685145</v>
      </c>
    </row>
    <row r="133" spans="1:16" ht="12.75">
      <c r="A133" t="s">
        <v>2</v>
      </c>
      <c r="B133" s="6">
        <f t="shared" si="5"/>
        <v>100</v>
      </c>
      <c r="C133" s="6">
        <f t="shared" si="5"/>
        <v>101.71706405703742</v>
      </c>
      <c r="D133" s="6">
        <f t="shared" si="5"/>
        <v>103.8493298550559</v>
      </c>
      <c r="E133" s="6">
        <f t="shared" si="5"/>
        <v>102.13560495524277</v>
      </c>
      <c r="F133" s="6">
        <f t="shared" si="5"/>
        <v>102.25970719414312</v>
      </c>
      <c r="G133" s="6">
        <f t="shared" si="5"/>
        <v>102.58094194657141</v>
      </c>
      <c r="H133" s="6">
        <f t="shared" si="5"/>
        <v>105.32685878196179</v>
      </c>
      <c r="I133" s="6">
        <f t="shared" si="5"/>
        <v>108.55931315357326</v>
      </c>
      <c r="J133" s="6">
        <f t="shared" si="5"/>
        <v>110.74467368617834</v>
      </c>
      <c r="K133" s="6">
        <f t="shared" si="5"/>
        <v>115.5354138186946</v>
      </c>
      <c r="L133" s="6">
        <f t="shared" si="5"/>
        <v>113.07262127724016</v>
      </c>
      <c r="M133" s="6">
        <f t="shared" si="5"/>
        <v>113.23040644628344</v>
      </c>
      <c r="N133" s="6">
        <f t="shared" si="5"/>
        <v>112.21531546590877</v>
      </c>
      <c r="O133" s="6">
        <f t="shared" si="5"/>
        <v>114.893908162534</v>
      </c>
      <c r="P133" s="6">
        <f t="shared" si="5"/>
        <v>117.1367648535315</v>
      </c>
    </row>
    <row r="134" spans="1:16" ht="12.75">
      <c r="A134" t="s">
        <v>120</v>
      </c>
      <c r="B134" s="6">
        <f t="shared" si="5"/>
        <v>100</v>
      </c>
      <c r="C134" s="6">
        <f t="shared" si="5"/>
        <v>95.21352022994004</v>
      </c>
      <c r="D134" s="6">
        <f t="shared" si="5"/>
        <v>89.25882803560481</v>
      </c>
      <c r="E134" s="6">
        <f t="shared" si="5"/>
        <v>76.45598358898795</v>
      </c>
      <c r="F134" s="6">
        <f t="shared" si="5"/>
        <v>62.12508846901999</v>
      </c>
      <c r="G134" s="6">
        <f t="shared" si="5"/>
        <v>58.30121098360369</v>
      </c>
      <c r="H134" s="6">
        <f t="shared" si="5"/>
        <v>54.80632741472841</v>
      </c>
      <c r="I134" s="6">
        <f t="shared" si="5"/>
        <v>49.26414065142024</v>
      </c>
      <c r="J134" s="6">
        <f t="shared" si="5"/>
        <v>45.58257821698591</v>
      </c>
      <c r="K134" s="6">
        <f t="shared" si="5"/>
        <v>44.20569562633149</v>
      </c>
      <c r="L134" s="6">
        <f t="shared" si="5"/>
        <v>41.83359101165788</v>
      </c>
      <c r="M134" s="6">
        <f t="shared" si="5"/>
        <v>43.00948781037416</v>
      </c>
      <c r="N134" s="6">
        <f t="shared" si="5"/>
        <v>45.309024803636184</v>
      </c>
      <c r="O134" s="6">
        <f t="shared" si="5"/>
        <v>46.99017763481477</v>
      </c>
      <c r="P134" s="6">
        <f t="shared" si="5"/>
        <v>48.459351258343105</v>
      </c>
    </row>
    <row r="135" spans="1:16" ht="12.75">
      <c r="A135" t="s">
        <v>17</v>
      </c>
      <c r="B135" s="6">
        <f t="shared" si="5"/>
        <v>100</v>
      </c>
      <c r="C135" s="6">
        <f t="shared" si="5"/>
        <v>85.17361279308179</v>
      </c>
      <c r="D135" s="6">
        <f t="shared" si="5"/>
        <v>88.06713685301459</v>
      </c>
      <c r="E135" s="6">
        <f t="shared" si="5"/>
        <v>98.2201575588939</v>
      </c>
      <c r="F135" s="6">
        <f t="shared" si="5"/>
        <v>94.84489092466616</v>
      </c>
      <c r="G135" s="6">
        <f t="shared" si="5"/>
        <v>101.48707598139674</v>
      </c>
      <c r="H135" s="6">
        <f t="shared" si="5"/>
        <v>111.06709626813954</v>
      </c>
      <c r="I135" s="6">
        <f t="shared" si="5"/>
        <v>105.81437523971849</v>
      </c>
      <c r="J135" s="6">
        <f t="shared" si="5"/>
        <v>105.01759754669311</v>
      </c>
      <c r="K135" s="6">
        <f t="shared" si="5"/>
        <v>105.6383908568983</v>
      </c>
      <c r="L135" s="6">
        <f t="shared" si="5"/>
        <v>109.62585015724959</v>
      </c>
      <c r="M135" s="6">
        <f t="shared" si="5"/>
        <v>113.38969810838022</v>
      </c>
      <c r="N135" s="6">
        <f t="shared" si="5"/>
        <v>119.24109200152067</v>
      </c>
      <c r="O135" s="6">
        <f t="shared" si="5"/>
        <v>125.63044159018695</v>
      </c>
      <c r="P135" s="6">
        <f t="shared" si="5"/>
        <v>141.46905926646232</v>
      </c>
    </row>
    <row r="136" spans="2:16" ht="12.75">
      <c r="B136" s="6"/>
      <c r="C136" s="6"/>
      <c r="D136" s="6"/>
      <c r="E136" s="6"/>
      <c r="F136" s="6"/>
      <c r="G136" s="6"/>
      <c r="H136" s="6"/>
      <c r="I136" s="6"/>
      <c r="J136" s="6"/>
      <c r="K136" s="6"/>
      <c r="L136" s="6"/>
      <c r="M136" s="6"/>
      <c r="N136" s="6"/>
      <c r="O136" s="6"/>
      <c r="P136" s="6"/>
    </row>
    <row r="138" ht="12.75">
      <c r="A138" t="s">
        <v>9</v>
      </c>
    </row>
    <row r="139" spans="2:16" ht="12.75">
      <c r="B139">
        <v>1990</v>
      </c>
      <c r="C139">
        <v>1991</v>
      </c>
      <c r="D139">
        <v>1992</v>
      </c>
      <c r="E139">
        <v>1993</v>
      </c>
      <c r="F139">
        <v>1994</v>
      </c>
      <c r="G139">
        <v>1995</v>
      </c>
      <c r="H139">
        <v>1996</v>
      </c>
      <c r="I139">
        <v>1997</v>
      </c>
      <c r="J139">
        <v>1998</v>
      </c>
      <c r="K139">
        <v>1999</v>
      </c>
      <c r="L139">
        <v>2000</v>
      </c>
      <c r="M139">
        <v>2001</v>
      </c>
      <c r="N139">
        <v>2002</v>
      </c>
      <c r="O139">
        <v>2003</v>
      </c>
      <c r="P139">
        <v>2004</v>
      </c>
    </row>
    <row r="140" spans="1:16" ht="12.75">
      <c r="A140" t="s">
        <v>1</v>
      </c>
      <c r="B140" s="6">
        <f aca="true" t="shared" si="6" ref="B140:P143">B51/$B51*100</f>
        <v>100</v>
      </c>
      <c r="C140" s="6">
        <f t="shared" si="6"/>
        <v>94.33011710569276</v>
      </c>
      <c r="D140" s="6">
        <f t="shared" si="6"/>
        <v>91.62893373553347</v>
      </c>
      <c r="E140" s="6">
        <f t="shared" si="6"/>
        <v>87.94843565935714</v>
      </c>
      <c r="F140" s="6">
        <f t="shared" si="6"/>
        <v>93.9156111830283</v>
      </c>
      <c r="G140" s="6">
        <f t="shared" si="6"/>
        <v>97.07258860500949</v>
      </c>
      <c r="H140" s="6">
        <f t="shared" si="6"/>
        <v>96.61316797816804</v>
      </c>
      <c r="I140" s="6">
        <f t="shared" si="6"/>
        <v>99.53432435287114</v>
      </c>
      <c r="J140" s="6">
        <f t="shared" si="6"/>
        <v>93.77132848495701</v>
      </c>
      <c r="K140" s="6">
        <f t="shared" si="6"/>
        <v>85.30470866112026</v>
      </c>
      <c r="L140" s="6">
        <f t="shared" si="6"/>
        <v>87.18431872499566</v>
      </c>
      <c r="M140" s="6">
        <f t="shared" si="6"/>
        <v>85.0742597824847</v>
      </c>
      <c r="N140" s="6">
        <f t="shared" si="6"/>
        <v>83.65186680097199</v>
      </c>
      <c r="O140" s="6">
        <f t="shared" si="6"/>
        <v>85.81695117808421</v>
      </c>
      <c r="P140" s="6">
        <f t="shared" si="6"/>
        <v>88.01679428494327</v>
      </c>
    </row>
    <row r="141" spans="1:16" ht="12.75">
      <c r="A141" t="s">
        <v>2</v>
      </c>
      <c r="B141" s="6">
        <f t="shared" si="6"/>
        <v>100</v>
      </c>
      <c r="C141" s="6">
        <f t="shared" si="6"/>
        <v>91.02604512032678</v>
      </c>
      <c r="D141" s="6">
        <f t="shared" si="6"/>
        <v>73.777681278702</v>
      </c>
      <c r="E141" s="6">
        <f t="shared" si="6"/>
        <v>76.65974229007642</v>
      </c>
      <c r="F141" s="6">
        <f t="shared" si="6"/>
        <v>79.46519786212289</v>
      </c>
      <c r="G141" s="6">
        <f t="shared" si="6"/>
        <v>78.7821165934156</v>
      </c>
      <c r="H141" s="6">
        <f t="shared" si="6"/>
        <v>76.4829793366992</v>
      </c>
      <c r="I141" s="6">
        <f t="shared" si="6"/>
        <v>76.17705167882585</v>
      </c>
      <c r="J141" s="6">
        <f t="shared" si="6"/>
        <v>78.61665064887656</v>
      </c>
      <c r="K141" s="6">
        <f t="shared" si="6"/>
        <v>81.12399464244552</v>
      </c>
      <c r="L141" s="6">
        <f t="shared" si="6"/>
        <v>83.65687832257535</v>
      </c>
      <c r="M141" s="6">
        <f t="shared" si="6"/>
        <v>81.11069750146068</v>
      </c>
      <c r="N141" s="6">
        <f t="shared" si="6"/>
        <v>76.19600849784332</v>
      </c>
      <c r="O141" s="6">
        <f t="shared" si="6"/>
        <v>72.60898732292414</v>
      </c>
      <c r="P141" s="6">
        <f t="shared" si="6"/>
        <v>77.44438829194165</v>
      </c>
    </row>
    <row r="142" spans="1:16" ht="12.75">
      <c r="A142" t="s">
        <v>120</v>
      </c>
      <c r="B142" s="6">
        <f t="shared" si="6"/>
        <v>100</v>
      </c>
      <c r="C142" s="6">
        <f t="shared" si="6"/>
        <v>91.58282378449711</v>
      </c>
      <c r="D142" s="6">
        <f t="shared" si="6"/>
        <v>88.29945455750551</v>
      </c>
      <c r="E142" s="6">
        <f t="shared" si="6"/>
        <v>75.90728039962775</v>
      </c>
      <c r="F142" s="6">
        <f t="shared" si="6"/>
        <v>65.51472702217424</v>
      </c>
      <c r="G142" s="6">
        <f t="shared" si="6"/>
        <v>61.73870513734815</v>
      </c>
      <c r="H142" s="6">
        <f t="shared" si="6"/>
        <v>60.08565382485821</v>
      </c>
      <c r="I142" s="6">
        <f t="shared" si="6"/>
        <v>62.40142833925406</v>
      </c>
      <c r="J142" s="6">
        <f t="shared" si="6"/>
        <v>61.2674163903529</v>
      </c>
      <c r="K142" s="6">
        <f t="shared" si="6"/>
        <v>64.40129616240179</v>
      </c>
      <c r="L142" s="6">
        <f t="shared" si="6"/>
        <v>69.8195870225216</v>
      </c>
      <c r="M142" s="6">
        <f t="shared" si="6"/>
        <v>70.90007381544339</v>
      </c>
      <c r="N142" s="6">
        <f t="shared" si="6"/>
        <v>72.47678056363662</v>
      </c>
      <c r="O142" s="6">
        <f t="shared" si="6"/>
        <v>77.16774669229494</v>
      </c>
      <c r="P142" s="6">
        <f t="shared" si="6"/>
        <v>80.19107872122187</v>
      </c>
    </row>
    <row r="143" spans="1:16" ht="12.75">
      <c r="A143" t="s">
        <v>17</v>
      </c>
      <c r="B143" s="6">
        <f t="shared" si="6"/>
        <v>100</v>
      </c>
      <c r="C143" s="6">
        <f t="shared" si="6"/>
        <v>79.61340780913466</v>
      </c>
      <c r="D143" s="6">
        <f t="shared" si="6"/>
        <v>82.90915145360492</v>
      </c>
      <c r="E143" s="6">
        <f t="shared" si="6"/>
        <v>82.67966052636679</v>
      </c>
      <c r="F143" s="6">
        <f t="shared" si="6"/>
        <v>82.51500824268567</v>
      </c>
      <c r="G143" s="6">
        <f t="shared" si="6"/>
        <v>97.94942609535907</v>
      </c>
      <c r="H143" s="6">
        <f t="shared" si="6"/>
        <v>98.36806103274799</v>
      </c>
      <c r="I143" s="6">
        <f t="shared" si="6"/>
        <v>91.4825758832284</v>
      </c>
      <c r="J143" s="6">
        <f t="shared" si="6"/>
        <v>86.01901086215402</v>
      </c>
      <c r="K143" s="6">
        <f t="shared" si="6"/>
        <v>77.40813746029127</v>
      </c>
      <c r="L143" s="6">
        <f t="shared" si="6"/>
        <v>83.08037008754836</v>
      </c>
      <c r="M143" s="6">
        <f t="shared" si="6"/>
        <v>79.98680054971024</v>
      </c>
      <c r="N143" s="6">
        <f t="shared" si="6"/>
        <v>83.91585551733152</v>
      </c>
      <c r="O143" s="6">
        <f t="shared" si="6"/>
        <v>86.06727023840749</v>
      </c>
      <c r="P143" s="6">
        <f t="shared" si="6"/>
        <v>91.20456883677566</v>
      </c>
    </row>
    <row r="144" spans="2:16" ht="12.75">
      <c r="B144" s="6"/>
      <c r="C144" s="6"/>
      <c r="D144" s="6"/>
      <c r="E144" s="6"/>
      <c r="F144" s="6"/>
      <c r="G144" s="6"/>
      <c r="H144" s="6"/>
      <c r="I144" s="6"/>
      <c r="J144" s="6"/>
      <c r="K144" s="6"/>
      <c r="L144" s="6"/>
      <c r="M144" s="6"/>
      <c r="N144" s="6"/>
      <c r="O144" s="6"/>
      <c r="P144" s="6"/>
    </row>
    <row r="146" ht="12.75">
      <c r="A146" t="s">
        <v>10</v>
      </c>
    </row>
    <row r="147" spans="2:16" ht="12.75">
      <c r="B147">
        <v>1990</v>
      </c>
      <c r="C147">
        <v>1991</v>
      </c>
      <c r="D147">
        <v>1992</v>
      </c>
      <c r="E147">
        <v>1993</v>
      </c>
      <c r="F147">
        <v>1994</v>
      </c>
      <c r="G147">
        <v>1995</v>
      </c>
      <c r="H147">
        <v>1996</v>
      </c>
      <c r="I147">
        <v>1997</v>
      </c>
      <c r="J147">
        <v>1998</v>
      </c>
      <c r="K147">
        <v>1999</v>
      </c>
      <c r="L147">
        <v>2000</v>
      </c>
      <c r="M147">
        <v>2001</v>
      </c>
      <c r="N147">
        <v>2002</v>
      </c>
      <c r="O147">
        <v>2003</v>
      </c>
      <c r="P147">
        <v>2004</v>
      </c>
    </row>
    <row r="148" spans="1:16" ht="12.75">
      <c r="A148" t="s">
        <v>1</v>
      </c>
      <c r="B148" s="6">
        <f aca="true" t="shared" si="7" ref="B148:P151">B59/$B59*100</f>
        <v>100</v>
      </c>
      <c r="C148" s="6">
        <f t="shared" si="7"/>
        <v>95.95839054055494</v>
      </c>
      <c r="D148" s="6">
        <f t="shared" si="7"/>
        <v>93.12795921219832</v>
      </c>
      <c r="E148" s="6">
        <f t="shared" si="7"/>
        <v>90.1472709553422</v>
      </c>
      <c r="F148" s="6">
        <f t="shared" si="7"/>
        <v>89.93626613034368</v>
      </c>
      <c r="G148" s="6">
        <f t="shared" si="7"/>
        <v>90.05997854385059</v>
      </c>
      <c r="H148" s="6">
        <f t="shared" si="7"/>
        <v>90.45389853449952</v>
      </c>
      <c r="I148" s="6">
        <f t="shared" si="7"/>
        <v>90.40537447528496</v>
      </c>
      <c r="J148" s="6">
        <f t="shared" si="7"/>
        <v>90.13097195421571</v>
      </c>
      <c r="K148" s="6">
        <f t="shared" si="7"/>
        <v>90.87817909793414</v>
      </c>
      <c r="L148" s="6">
        <f t="shared" si="7"/>
        <v>89.83233304709898</v>
      </c>
      <c r="M148" s="6">
        <f t="shared" si="7"/>
        <v>88.3251007954368</v>
      </c>
      <c r="N148" s="6">
        <f t="shared" si="7"/>
        <v>87.0983398156699</v>
      </c>
      <c r="O148" s="6">
        <f t="shared" si="7"/>
        <v>85.94905411325081</v>
      </c>
      <c r="P148" s="6">
        <f t="shared" si="7"/>
        <v>87.33126203141452</v>
      </c>
    </row>
    <row r="149" spans="1:16" ht="12.75">
      <c r="A149" t="s">
        <v>2</v>
      </c>
      <c r="B149" s="6">
        <f t="shared" si="7"/>
        <v>100</v>
      </c>
      <c r="C149" s="6">
        <f t="shared" si="7"/>
        <v>100.35833678092432</v>
      </c>
      <c r="D149" s="6">
        <f t="shared" si="7"/>
        <v>98.89289521723427</v>
      </c>
      <c r="E149" s="6">
        <f t="shared" si="7"/>
        <v>98.48079723101868</v>
      </c>
      <c r="F149" s="6">
        <f t="shared" si="7"/>
        <v>97.45096225842933</v>
      </c>
      <c r="G149" s="6">
        <f t="shared" si="7"/>
        <v>97.42100175136567</v>
      </c>
      <c r="H149" s="6">
        <f t="shared" si="7"/>
        <v>97.71499660734544</v>
      </c>
      <c r="I149" s="6">
        <f t="shared" si="7"/>
        <v>96.14269452290772</v>
      </c>
      <c r="J149" s="6">
        <f t="shared" si="7"/>
        <v>96.09549566273967</v>
      </c>
      <c r="K149" s="6">
        <f t="shared" si="7"/>
        <v>95.39875266134943</v>
      </c>
      <c r="L149" s="6">
        <f t="shared" si="7"/>
        <v>94.76844899616779</v>
      </c>
      <c r="M149" s="6">
        <f t="shared" si="7"/>
        <v>93.81975849905545</v>
      </c>
      <c r="N149" s="6">
        <f t="shared" si="7"/>
        <v>92.45863527958524</v>
      </c>
      <c r="O149" s="6">
        <f t="shared" si="7"/>
        <v>92.11233769708748</v>
      </c>
      <c r="P149" s="6">
        <f t="shared" si="7"/>
        <v>91.86230117253194</v>
      </c>
    </row>
    <row r="150" spans="1:16" ht="12.75">
      <c r="A150" t="s">
        <v>120</v>
      </c>
      <c r="B150" s="6">
        <f t="shared" si="7"/>
        <v>100</v>
      </c>
      <c r="C150" s="6">
        <f t="shared" si="7"/>
        <v>93.96932725573056</v>
      </c>
      <c r="D150" s="6">
        <f t="shared" si="7"/>
        <v>87.79811305678557</v>
      </c>
      <c r="E150" s="6">
        <f t="shared" si="7"/>
        <v>81.29171300269675</v>
      </c>
      <c r="F150" s="6">
        <f t="shared" si="7"/>
        <v>73.60179434085356</v>
      </c>
      <c r="G150" s="6">
        <f t="shared" si="7"/>
        <v>67.12853304267882</v>
      </c>
      <c r="H150" s="6">
        <f t="shared" si="7"/>
        <v>60.35933594280646</v>
      </c>
      <c r="I150" s="6">
        <f t="shared" si="7"/>
        <v>54.57503161090808</v>
      </c>
      <c r="J150" s="6">
        <f t="shared" si="7"/>
        <v>49.44861027676119</v>
      </c>
      <c r="K150" s="6">
        <f t="shared" si="7"/>
        <v>46.69738652650702</v>
      </c>
      <c r="L150" s="6">
        <f t="shared" si="7"/>
        <v>45.13539286182916</v>
      </c>
      <c r="M150" s="6">
        <f t="shared" si="7"/>
        <v>45.76050973659731</v>
      </c>
      <c r="N150" s="6">
        <f t="shared" si="7"/>
        <v>45.8020190776167</v>
      </c>
      <c r="O150" s="6">
        <f t="shared" si="7"/>
        <v>44.01774972435532</v>
      </c>
      <c r="P150" s="6">
        <f t="shared" si="7"/>
        <v>44.63919875738831</v>
      </c>
    </row>
    <row r="151" spans="1:16" ht="12.75">
      <c r="A151" t="s">
        <v>17</v>
      </c>
      <c r="B151" s="6">
        <f t="shared" si="7"/>
        <v>100</v>
      </c>
      <c r="C151" s="6">
        <f t="shared" si="7"/>
        <v>90.39332558533756</v>
      </c>
      <c r="D151" s="6">
        <f t="shared" si="7"/>
        <v>82.61646691587313</v>
      </c>
      <c r="E151" s="6">
        <f t="shared" si="7"/>
        <v>79.3879022573113</v>
      </c>
      <c r="F151" s="6">
        <f t="shared" si="7"/>
        <v>77.3408447350611</v>
      </c>
      <c r="G151" s="6">
        <f t="shared" si="7"/>
        <v>74.9466949362576</v>
      </c>
      <c r="H151" s="6">
        <f t="shared" si="7"/>
        <v>72.09309189119347</v>
      </c>
      <c r="I151" s="6">
        <f t="shared" si="7"/>
        <v>72.15935102085224</v>
      </c>
      <c r="J151" s="6">
        <f t="shared" si="7"/>
        <v>68.96564438735116</v>
      </c>
      <c r="K151" s="6">
        <f t="shared" si="7"/>
        <v>70.002890114558</v>
      </c>
      <c r="L151" s="6">
        <f t="shared" si="7"/>
        <v>65.79911563604696</v>
      </c>
      <c r="M151" s="6">
        <f t="shared" si="7"/>
        <v>65.37075869756629</v>
      </c>
      <c r="N151" s="6">
        <f t="shared" si="7"/>
        <v>63.03045861235334</v>
      </c>
      <c r="O151" s="6">
        <f t="shared" si="7"/>
        <v>63.14531486318331</v>
      </c>
      <c r="P151" s="6">
        <f t="shared" si="7"/>
        <v>66.39512549444471</v>
      </c>
    </row>
    <row r="152" spans="2:16" ht="12.75">
      <c r="B152" s="6"/>
      <c r="C152" s="6"/>
      <c r="D152" s="6"/>
      <c r="E152" s="6"/>
      <c r="F152" s="6"/>
      <c r="G152" s="6"/>
      <c r="H152" s="6"/>
      <c r="I152" s="6"/>
      <c r="J152" s="6"/>
      <c r="K152" s="6"/>
      <c r="L152" s="6"/>
      <c r="M152" s="6"/>
      <c r="N152" s="6"/>
      <c r="O152" s="6"/>
      <c r="P152" s="6"/>
    </row>
    <row r="154" ht="12.75">
      <c r="A154" t="s">
        <v>11</v>
      </c>
    </row>
    <row r="155" spans="2:16" ht="12.75">
      <c r="B155">
        <v>1990</v>
      </c>
      <c r="C155">
        <v>1991</v>
      </c>
      <c r="D155">
        <v>1992</v>
      </c>
      <c r="E155">
        <v>1993</v>
      </c>
      <c r="F155">
        <v>1994</v>
      </c>
      <c r="G155">
        <v>1995</v>
      </c>
      <c r="H155">
        <v>1996</v>
      </c>
      <c r="I155">
        <v>1997</v>
      </c>
      <c r="J155">
        <v>1998</v>
      </c>
      <c r="K155">
        <v>1999</v>
      </c>
      <c r="L155">
        <v>2000</v>
      </c>
      <c r="M155">
        <v>2001</v>
      </c>
      <c r="N155">
        <v>2002</v>
      </c>
      <c r="O155">
        <v>2003</v>
      </c>
      <c r="P155">
        <v>2004</v>
      </c>
    </row>
    <row r="156" spans="1:16" ht="12.75">
      <c r="A156" t="s">
        <v>1</v>
      </c>
      <c r="B156" s="6">
        <f aca="true" t="shared" si="8" ref="B156:P159">B67/$B67*100</f>
        <v>100</v>
      </c>
      <c r="C156" s="6">
        <f t="shared" si="8"/>
        <v>100.22393597027366</v>
      </c>
      <c r="D156" s="6">
        <f t="shared" si="8"/>
        <v>100.63442279377968</v>
      </c>
      <c r="E156" s="6">
        <f t="shared" si="8"/>
        <v>98.28992399031338</v>
      </c>
      <c r="F156" s="6">
        <f t="shared" si="8"/>
        <v>97.86987173049243</v>
      </c>
      <c r="G156" s="6">
        <f t="shared" si="8"/>
        <v>96.12312399992959</v>
      </c>
      <c r="H156" s="6">
        <f t="shared" si="8"/>
        <v>92.56284873350465</v>
      </c>
      <c r="I156" s="6">
        <f t="shared" si="8"/>
        <v>88.93592559968829</v>
      </c>
      <c r="J156" s="6">
        <f t="shared" si="8"/>
        <v>88.58794314211413</v>
      </c>
      <c r="K156" s="6">
        <f t="shared" si="8"/>
        <v>84.46751459822433</v>
      </c>
      <c r="L156" s="6">
        <f t="shared" si="8"/>
        <v>82.78509734904902</v>
      </c>
      <c r="M156" s="6">
        <f t="shared" si="8"/>
        <v>75.19235322648997</v>
      </c>
      <c r="N156" s="6">
        <f t="shared" si="8"/>
        <v>72.54511933985324</v>
      </c>
      <c r="O156" s="6">
        <f t="shared" si="8"/>
        <v>69.5160199230311</v>
      </c>
      <c r="P156" s="6">
        <f t="shared" si="8"/>
        <v>67.34808896816952</v>
      </c>
    </row>
    <row r="157" spans="1:16" ht="12.75">
      <c r="A157" t="s">
        <v>2</v>
      </c>
      <c r="B157" s="6">
        <f t="shared" si="8"/>
        <v>100</v>
      </c>
      <c r="C157" s="6">
        <f t="shared" si="8"/>
        <v>100.4518641626927</v>
      </c>
      <c r="D157" s="6">
        <f t="shared" si="8"/>
        <v>100.38224152320814</v>
      </c>
      <c r="E157" s="6">
        <f t="shared" si="8"/>
        <v>99.00176747647097</v>
      </c>
      <c r="F157" s="6">
        <f t="shared" si="8"/>
        <v>96.84055155764717</v>
      </c>
      <c r="G157" s="6">
        <f t="shared" si="8"/>
        <v>97.36754209461253</v>
      </c>
      <c r="H157" s="6">
        <f t="shared" si="8"/>
        <v>96.6636965726046</v>
      </c>
      <c r="I157" s="6">
        <f t="shared" si="8"/>
        <v>96.51452969338132</v>
      </c>
      <c r="J157" s="6">
        <f t="shared" si="8"/>
        <v>93.11836248309</v>
      </c>
      <c r="K157" s="6">
        <f t="shared" si="8"/>
        <v>88.56926035193857</v>
      </c>
      <c r="L157" s="6">
        <f t="shared" si="8"/>
        <v>89.86994122201986</v>
      </c>
      <c r="M157" s="6">
        <f t="shared" si="8"/>
        <v>85.68322536394457</v>
      </c>
      <c r="N157" s="6">
        <f t="shared" si="8"/>
        <v>82.97187118308885</v>
      </c>
      <c r="O157" s="6">
        <f t="shared" si="8"/>
        <v>83.70705941549879</v>
      </c>
      <c r="P157" s="6">
        <f t="shared" si="8"/>
        <v>82.88035092098225</v>
      </c>
    </row>
    <row r="158" spans="1:16" ht="12.75">
      <c r="A158" t="s">
        <v>120</v>
      </c>
      <c r="B158" s="6">
        <f t="shared" si="8"/>
        <v>100</v>
      </c>
      <c r="C158" s="6">
        <f t="shared" si="8"/>
        <v>99.37041781427341</v>
      </c>
      <c r="D158" s="6">
        <f t="shared" si="8"/>
        <v>98.63671878687616</v>
      </c>
      <c r="E158" s="6">
        <f t="shared" si="8"/>
        <v>97.90691519997297</v>
      </c>
      <c r="F158" s="6">
        <f t="shared" si="8"/>
        <v>96.4227761155848</v>
      </c>
      <c r="G158" s="6">
        <f t="shared" si="8"/>
        <v>95.72112220530083</v>
      </c>
      <c r="H158" s="6">
        <f t="shared" si="8"/>
        <v>95.78750771462762</v>
      </c>
      <c r="I158" s="6">
        <f t="shared" si="8"/>
        <v>95.31581982906762</v>
      </c>
      <c r="J158" s="6">
        <f t="shared" si="8"/>
        <v>94.99633188186685</v>
      </c>
      <c r="K158" s="6">
        <f t="shared" si="8"/>
        <v>97.91829317281841</v>
      </c>
      <c r="L158" s="6">
        <f t="shared" si="8"/>
        <v>102.11764505784997</v>
      </c>
      <c r="M158" s="6">
        <f t="shared" si="8"/>
        <v>104.90621831960998</v>
      </c>
      <c r="N158" s="6">
        <f t="shared" si="8"/>
        <v>108.59708349039126</v>
      </c>
      <c r="O158" s="6">
        <f t="shared" si="8"/>
        <v>112.11665797619999</v>
      </c>
      <c r="P158" s="6">
        <f t="shared" si="8"/>
        <v>115.47961943263422</v>
      </c>
    </row>
    <row r="159" spans="1:16" ht="12.75">
      <c r="A159" t="s">
        <v>17</v>
      </c>
      <c r="B159" s="6">
        <f t="shared" si="8"/>
        <v>100</v>
      </c>
      <c r="C159" s="6">
        <f t="shared" si="8"/>
        <v>105.50602077050559</v>
      </c>
      <c r="D159" s="6">
        <f t="shared" si="8"/>
        <v>115.3447049988097</v>
      </c>
      <c r="E159" s="6">
        <f t="shared" si="8"/>
        <v>121.77434375793229</v>
      </c>
      <c r="F159" s="6">
        <f t="shared" si="8"/>
        <v>122.63984286122233</v>
      </c>
      <c r="G159" s="6">
        <f t="shared" si="8"/>
        <v>133.6638062080869</v>
      </c>
      <c r="H159" s="6">
        <f t="shared" si="8"/>
        <v>138.37103585012713</v>
      </c>
      <c r="I159" s="6">
        <f t="shared" si="8"/>
        <v>142.46151612910637</v>
      </c>
      <c r="J159" s="6">
        <f t="shared" si="8"/>
        <v>145.90732888331613</v>
      </c>
      <c r="K159" s="6">
        <f t="shared" si="8"/>
        <v>153.33067779582052</v>
      </c>
      <c r="L159" s="6">
        <f t="shared" si="8"/>
        <v>159.4129874698159</v>
      </c>
      <c r="M159" s="6">
        <f t="shared" si="8"/>
        <v>159.36991543802074</v>
      </c>
      <c r="N159" s="6">
        <f t="shared" si="8"/>
        <v>159.44563980771792</v>
      </c>
      <c r="O159" s="6">
        <f t="shared" si="8"/>
        <v>163.4231465596217</v>
      </c>
      <c r="P159" s="6">
        <f t="shared" si="8"/>
        <v>159.67159822280323</v>
      </c>
    </row>
    <row r="160" spans="2:16" ht="12.75">
      <c r="B160" s="6"/>
      <c r="C160" s="6"/>
      <c r="D160" s="6"/>
      <c r="E160" s="6"/>
      <c r="F160" s="6"/>
      <c r="G160" s="6"/>
      <c r="H160" s="6"/>
      <c r="I160" s="6"/>
      <c r="J160" s="6"/>
      <c r="K160" s="6"/>
      <c r="L160" s="6"/>
      <c r="M160" s="6"/>
      <c r="N160" s="6"/>
      <c r="O160" s="6"/>
      <c r="P160" s="6"/>
    </row>
    <row r="163" s="52" customFormat="1" ht="12.75"/>
    <row r="164" ht="15.75">
      <c r="A164" s="8">
        <v>2004</v>
      </c>
    </row>
    <row r="165" spans="2:17" ht="89.25">
      <c r="B165" s="9" t="s">
        <v>18</v>
      </c>
      <c r="C165" s="9" t="s">
        <v>19</v>
      </c>
      <c r="D165" s="9" t="s">
        <v>20</v>
      </c>
      <c r="E165" s="9" t="s">
        <v>21</v>
      </c>
      <c r="F165" s="9" t="s">
        <v>22</v>
      </c>
      <c r="G165" s="9" t="s">
        <v>23</v>
      </c>
      <c r="H165" s="9" t="s">
        <v>24</v>
      </c>
      <c r="I165" s="9" t="s">
        <v>25</v>
      </c>
      <c r="J165" s="9" t="s">
        <v>26</v>
      </c>
      <c r="K165" s="9" t="s">
        <v>27</v>
      </c>
      <c r="L165" s="9" t="s">
        <v>14</v>
      </c>
      <c r="N165" s="10" t="s">
        <v>28</v>
      </c>
      <c r="O165" s="10" t="s">
        <v>29</v>
      </c>
      <c r="P165" s="10" t="s">
        <v>30</v>
      </c>
      <c r="Q165" s="10" t="s">
        <v>31</v>
      </c>
    </row>
    <row r="166" spans="2:17" ht="12.75">
      <c r="B166">
        <v>2004</v>
      </c>
      <c r="C166">
        <v>2004</v>
      </c>
      <c r="D166">
        <v>2004</v>
      </c>
      <c r="E166">
        <v>2004</v>
      </c>
      <c r="F166">
        <v>2004</v>
      </c>
      <c r="G166">
        <v>2004</v>
      </c>
      <c r="H166">
        <v>2004</v>
      </c>
      <c r="I166">
        <v>2004</v>
      </c>
      <c r="J166">
        <v>2004</v>
      </c>
      <c r="K166">
        <v>2004</v>
      </c>
      <c r="L166">
        <v>2004</v>
      </c>
      <c r="N166" s="11"/>
      <c r="O166" s="11"/>
      <c r="P166" s="11"/>
      <c r="Q166" s="11"/>
    </row>
    <row r="167" spans="1:17" ht="12.75">
      <c r="A167" t="s">
        <v>1</v>
      </c>
      <c r="B167" s="12">
        <f>P3</f>
        <v>4979565997.913717</v>
      </c>
      <c r="C167" s="12">
        <f>P11</f>
        <v>1512065775.8730397</v>
      </c>
      <c r="D167" s="12">
        <f>P19</f>
        <v>658773464.4683995</v>
      </c>
      <c r="E167" s="12">
        <f>P27</f>
        <v>957368595.2366654</v>
      </c>
      <c r="F167" s="12">
        <f>P35</f>
        <v>773356710.2138816</v>
      </c>
      <c r="G167" s="12">
        <f>P43</f>
        <v>84213896.15243647</v>
      </c>
      <c r="H167" s="12">
        <f>P51</f>
        <v>379088390.5300853</v>
      </c>
      <c r="I167" s="12">
        <f>P59</f>
        <v>457845385.0160769</v>
      </c>
      <c r="J167" s="12">
        <f>P67</f>
        <v>133802371.85601413</v>
      </c>
      <c r="K167" s="12">
        <f>P75</f>
        <v>13706061.267643334</v>
      </c>
      <c r="L167" s="12">
        <f>P91</f>
        <v>-3.3333327359109717</v>
      </c>
      <c r="N167" s="11">
        <f>C167+D167+E167+F167+G167+H167+I167+J167+K167+L167</f>
        <v>4970220647.280909</v>
      </c>
      <c r="O167" s="11">
        <f>B167-N167</f>
        <v>9345350.632808685</v>
      </c>
      <c r="P167" s="13">
        <f>O167/B167</f>
        <v>0.0018767399883291226</v>
      </c>
      <c r="Q167" s="11">
        <f>N167-L167</f>
        <v>4970220650.614242</v>
      </c>
    </row>
    <row r="168" spans="1:17" ht="12.75">
      <c r="A168" t="s">
        <v>2</v>
      </c>
      <c r="B168" s="12">
        <f>P4</f>
        <v>111334033.93052253</v>
      </c>
      <c r="C168" s="12">
        <f>P12</f>
        <v>15918631.661063395</v>
      </c>
      <c r="D168" s="12">
        <f>P20</f>
        <v>10246172.691600837</v>
      </c>
      <c r="E168" s="12">
        <f>P28</f>
        <v>30350450.955507245</v>
      </c>
      <c r="F168" s="12">
        <f>P36</f>
        <v>23645480.737960957</v>
      </c>
      <c r="G168" s="12">
        <f>P44</f>
        <v>3717357.946627249</v>
      </c>
      <c r="H168" s="12">
        <f>P52</f>
        <v>13768995.333171943</v>
      </c>
      <c r="I168" s="12">
        <f>P60</f>
        <v>10224049.269764666</v>
      </c>
      <c r="J168" s="12">
        <f>P68</f>
        <v>2580811.5998892053</v>
      </c>
      <c r="K168" s="12">
        <f>P76</f>
        <v>404942.98138357105</v>
      </c>
      <c r="L168" s="12">
        <f>P92</f>
        <v>2.349460714867746E-08</v>
      </c>
      <c r="N168" s="11">
        <f>C168+D168+E168+F168+G168+H168+I168+J168+K168+L168</f>
        <v>110856893.17696911</v>
      </c>
      <c r="O168" s="11">
        <f>B168-N168</f>
        <v>477140.7535534203</v>
      </c>
      <c r="P168" s="13">
        <f>O168/B168</f>
        <v>0.004285668422390746</v>
      </c>
      <c r="Q168" s="11">
        <f>N168-L168</f>
        <v>110856893.17696908</v>
      </c>
    </row>
    <row r="169" spans="1:17" ht="12.75">
      <c r="A169" t="s">
        <v>120</v>
      </c>
      <c r="B169" s="12">
        <f>P5</f>
        <v>3011071492.695583</v>
      </c>
      <c r="C169" s="12">
        <f>P13</f>
        <v>2094313964.9431994</v>
      </c>
      <c r="D169" s="12">
        <f>P21</f>
        <v>130164709.06902167</v>
      </c>
      <c r="E169" s="12">
        <f>P29</f>
        <v>73535707.86136459</v>
      </c>
      <c r="F169" s="12">
        <f>P37</f>
        <v>162901073.3489538</v>
      </c>
      <c r="G169" s="12">
        <f>P45</f>
        <v>78677632.11776382</v>
      </c>
      <c r="H169" s="12">
        <f>P53</f>
        <v>215040786.52084798</v>
      </c>
      <c r="I169" s="12">
        <f>P61</f>
        <v>220860195.0546763</v>
      </c>
      <c r="J169" s="12">
        <f>P69</f>
        <v>85579562.19160669</v>
      </c>
      <c r="K169" s="12">
        <f>P77</f>
        <v>490678.22476099996</v>
      </c>
      <c r="L169" s="12">
        <f>P93</f>
        <v>-9000.00000023283</v>
      </c>
      <c r="N169" s="11">
        <f>C169+D169+E169+F169+G169+H169+I169+J169+K169+L169</f>
        <v>3061555309.3321943</v>
      </c>
      <c r="O169" s="11">
        <f>B169-N169</f>
        <v>-50483816.63661146</v>
      </c>
      <c r="P169" s="13">
        <f>O169/B169</f>
        <v>-0.016766063761381216</v>
      </c>
      <c r="Q169" s="11">
        <f>N169-L169</f>
        <v>3061564309.3321943</v>
      </c>
    </row>
    <row r="170" spans="1:17" ht="12.75">
      <c r="A170" t="s">
        <v>3</v>
      </c>
      <c r="B170" s="12">
        <f>P6</f>
        <v>786990483.1701139</v>
      </c>
      <c r="C170" s="12">
        <f>P14</f>
        <v>171960902.80916947</v>
      </c>
      <c r="D170" s="12">
        <f>P22</f>
        <v>110443592.98894337</v>
      </c>
      <c r="E170" s="12">
        <f>P30</f>
        <v>78022978.119337</v>
      </c>
      <c r="F170" s="12">
        <f>P38</f>
        <v>64378234.886991814</v>
      </c>
      <c r="G170" s="12">
        <f>P46</f>
        <v>19030028.746339273</v>
      </c>
      <c r="H170" s="12">
        <f>P54</f>
        <v>51527348.87270385</v>
      </c>
      <c r="I170" s="12">
        <f>P62</f>
        <v>52612953.52462445</v>
      </c>
      <c r="J170" s="12">
        <f>P70</f>
        <v>50548165.04831983</v>
      </c>
      <c r="K170" s="12">
        <f>P78</f>
        <v>552063.454888</v>
      </c>
      <c r="L170" s="12">
        <f>P94</f>
        <v>1.2154487194493413E-08</v>
      </c>
      <c r="N170" s="11">
        <f>C170+D170+E170+F170+G170+H170+I170+J170+K170+L170</f>
        <v>599076268.4513171</v>
      </c>
      <c r="O170" s="11">
        <f>B170-N170</f>
        <v>187914214.71879685</v>
      </c>
      <c r="P170" s="13">
        <f>O170/B170</f>
        <v>0.238775714239708</v>
      </c>
      <c r="Q170" s="11">
        <f>N170-L170</f>
        <v>599076268.4513171</v>
      </c>
    </row>
    <row r="172" ht="12.75">
      <c r="A172" s="14" t="s">
        <v>32</v>
      </c>
    </row>
    <row r="173" spans="2:14" ht="63.75">
      <c r="B173" s="9"/>
      <c r="C173" s="9" t="s">
        <v>33</v>
      </c>
      <c r="D173" s="9" t="s">
        <v>34</v>
      </c>
      <c r="E173" s="9" t="s">
        <v>35</v>
      </c>
      <c r="F173" s="9" t="s">
        <v>36</v>
      </c>
      <c r="G173" s="9" t="s">
        <v>37</v>
      </c>
      <c r="H173" s="9" t="s">
        <v>38</v>
      </c>
      <c r="I173" s="9" t="s">
        <v>39</v>
      </c>
      <c r="J173" s="9" t="s">
        <v>40</v>
      </c>
      <c r="K173" s="9" t="s">
        <v>41</v>
      </c>
      <c r="L173" s="9" t="s">
        <v>42</v>
      </c>
      <c r="N173" s="15"/>
    </row>
    <row r="174" spans="1:14" ht="12.75">
      <c r="A174" t="s">
        <v>1</v>
      </c>
      <c r="C174" s="16">
        <f aca="true" t="shared" si="9" ref="C174:K177">C167*100/$Q167</f>
        <v>30.422508016543937</v>
      </c>
      <c r="D174" s="16">
        <f t="shared" si="9"/>
        <v>13.254410835603151</v>
      </c>
      <c r="E174" s="16">
        <f t="shared" si="9"/>
        <v>19.26209443273609</v>
      </c>
      <c r="F174" s="16">
        <f t="shared" si="9"/>
        <v>15.559806386428878</v>
      </c>
      <c r="G174" s="16">
        <f t="shared" si="9"/>
        <v>1.6943693665195516</v>
      </c>
      <c r="H174" s="16">
        <f t="shared" si="9"/>
        <v>7.627194387903803</v>
      </c>
      <c r="I174" s="16">
        <f t="shared" si="9"/>
        <v>9.211771814587232</v>
      </c>
      <c r="J174" s="16">
        <f t="shared" si="9"/>
        <v>2.6920811219815413</v>
      </c>
      <c r="K174" s="16">
        <f t="shared" si="9"/>
        <v>0.27576363769583306</v>
      </c>
      <c r="L174" s="16">
        <f>SUM(C174:K174)</f>
        <v>100.00000000000003</v>
      </c>
      <c r="N174" s="17"/>
    </row>
    <row r="175" spans="1:14" ht="12.75">
      <c r="A175" t="s">
        <v>2</v>
      </c>
      <c r="C175" s="16">
        <f t="shared" si="9"/>
        <v>14.359622757649632</v>
      </c>
      <c r="D175" s="16">
        <f t="shared" si="9"/>
        <v>9.242702368759433</v>
      </c>
      <c r="E175" s="16">
        <f t="shared" si="9"/>
        <v>27.37804577208976</v>
      </c>
      <c r="F175" s="16">
        <f t="shared" si="9"/>
        <v>21.32973427300901</v>
      </c>
      <c r="G175" s="16">
        <f t="shared" si="9"/>
        <v>3.353294360047557</v>
      </c>
      <c r="H175" s="16">
        <f t="shared" si="9"/>
        <v>12.420513455299053</v>
      </c>
      <c r="I175" s="16">
        <f t="shared" si="9"/>
        <v>9.222745628856167</v>
      </c>
      <c r="J175" s="16">
        <f t="shared" si="9"/>
        <v>2.3280569443428876</v>
      </c>
      <c r="K175" s="16">
        <f t="shared" si="9"/>
        <v>0.36528443994649074</v>
      </c>
      <c r="L175" s="16">
        <f>SUM(C175:K175)</f>
        <v>99.99999999999999</v>
      </c>
      <c r="N175" s="17"/>
    </row>
    <row r="176" spans="1:14" ht="12.75">
      <c r="A176" t="s">
        <v>120</v>
      </c>
      <c r="C176" s="16">
        <f t="shared" si="9"/>
        <v>68.40666252083476</v>
      </c>
      <c r="D176" s="16">
        <f t="shared" si="9"/>
        <v>4.251575205271906</v>
      </c>
      <c r="E176" s="16">
        <f t="shared" si="9"/>
        <v>2.4018998273926377</v>
      </c>
      <c r="F176" s="16">
        <f t="shared" si="9"/>
        <v>5.320844407951918</v>
      </c>
      <c r="G176" s="16">
        <f t="shared" si="9"/>
        <v>2.5698507092580205</v>
      </c>
      <c r="H176" s="16">
        <f t="shared" si="9"/>
        <v>7.023885987479187</v>
      </c>
      <c r="I176" s="16">
        <f t="shared" si="9"/>
        <v>7.213965565951203</v>
      </c>
      <c r="J176" s="16">
        <f t="shared" si="9"/>
        <v>2.795288732976959</v>
      </c>
      <c r="K176" s="16">
        <f t="shared" si="9"/>
        <v>0.016027042883447692</v>
      </c>
      <c r="L176" s="16">
        <f>SUM(C176:K176)</f>
        <v>100.00000000000004</v>
      </c>
      <c r="N176" s="17"/>
    </row>
    <row r="177" spans="1:14" ht="12.75">
      <c r="A177" t="s">
        <v>3</v>
      </c>
      <c r="C177" s="16">
        <f t="shared" si="9"/>
        <v>28.70434231249198</v>
      </c>
      <c r="D177" s="16">
        <f t="shared" si="9"/>
        <v>18.4356481478482</v>
      </c>
      <c r="E177" s="16">
        <f t="shared" si="9"/>
        <v>13.023880635605149</v>
      </c>
      <c r="F177" s="16">
        <f t="shared" si="9"/>
        <v>10.74625023178053</v>
      </c>
      <c r="G177" s="16">
        <f t="shared" si="9"/>
        <v>3.1765619418599482</v>
      </c>
      <c r="H177" s="16">
        <f t="shared" si="9"/>
        <v>8.601133375873514</v>
      </c>
      <c r="I177" s="16">
        <f t="shared" si="9"/>
        <v>8.782346471616236</v>
      </c>
      <c r="J177" s="16">
        <f t="shared" si="9"/>
        <v>8.437684433568503</v>
      </c>
      <c r="K177" s="16">
        <f t="shared" si="9"/>
        <v>0.09215244935593081</v>
      </c>
      <c r="L177" s="16">
        <f>SUM(C177:K177)</f>
        <v>100.00000000000001</v>
      </c>
      <c r="N177" s="17"/>
    </row>
    <row r="180" s="52" customFormat="1" ht="12.75"/>
    <row r="182" spans="1:9" ht="63.75">
      <c r="A182" s="14">
        <v>2004</v>
      </c>
      <c r="C182" s="18" t="s">
        <v>43</v>
      </c>
      <c r="D182" s="18"/>
      <c r="E182" s="18" t="s">
        <v>44</v>
      </c>
      <c r="F182" s="19"/>
      <c r="G182" s="18" t="s">
        <v>45</v>
      </c>
      <c r="H182" s="20" t="s">
        <v>46</v>
      </c>
      <c r="I182" s="18" t="s">
        <v>47</v>
      </c>
    </row>
    <row r="183" ht="12.75">
      <c r="F183" s="7"/>
    </row>
    <row r="184" spans="2:9" ht="12.75">
      <c r="B184" t="s">
        <v>48</v>
      </c>
      <c r="C184" s="21">
        <f>C191+C194+C198+C199+C200+C201+C202+C203+C205+C206+C207+C209+C210+C213+C215+C216+C218+C221+C223+C224+C228+C229+C230+C231+C237</f>
        <v>4979565997.913715</v>
      </c>
      <c r="D184" t="s">
        <v>48</v>
      </c>
      <c r="E184" s="21">
        <f>E191+E194+E198+E199+E200+E201+E202+E203+E205+E206+E207+E209+E210+E213+E215+E216+E218+E221+E223+E224+E228+E229+E230+E231+E237</f>
        <v>456249575</v>
      </c>
      <c r="F184" t="s">
        <v>48</v>
      </c>
      <c r="G184" s="16">
        <f>C184/E184</f>
        <v>10.914127422285743</v>
      </c>
      <c r="H184" s="22" t="s">
        <v>48</v>
      </c>
      <c r="I184" s="23">
        <v>10.914127422285743</v>
      </c>
    </row>
    <row r="185" spans="1:9" ht="12.75">
      <c r="A185" s="24"/>
      <c r="B185" t="s">
        <v>49</v>
      </c>
      <c r="C185" s="21">
        <f>C190+C192+C204+C211+C212+C233+C238+C193+C219+C226+C236+C235</f>
        <v>3011071492.695583</v>
      </c>
      <c r="D185" t="s">
        <v>49</v>
      </c>
      <c r="E185" s="21">
        <f>E190+E192+E204+E211+E212+E233+E238+E193+E219+E226+E236+E235</f>
        <v>279186278</v>
      </c>
      <c r="F185" t="s">
        <v>49</v>
      </c>
      <c r="G185" s="16">
        <f>C185/E185</f>
        <v>10.785170081659897</v>
      </c>
      <c r="H185" s="22" t="s">
        <v>49</v>
      </c>
      <c r="I185" s="23">
        <v>10.79265612293303</v>
      </c>
    </row>
    <row r="186" spans="2:9" ht="12.75">
      <c r="B186" t="s">
        <v>50</v>
      </c>
      <c r="C186" s="21">
        <f>C189+C196+C195+C197+C217+C225+C227+C234</f>
        <v>786990483.1701139</v>
      </c>
      <c r="D186" t="s">
        <v>50</v>
      </c>
      <c r="E186" s="21">
        <f>E189+E196+E195+E197+E217+E225+E227+E234</f>
        <v>121909785</v>
      </c>
      <c r="F186" t="s">
        <v>50</v>
      </c>
      <c r="G186" s="16">
        <f>C186/E186</f>
        <v>6.455515307242269</v>
      </c>
      <c r="H186" s="22" t="s">
        <v>50</v>
      </c>
      <c r="I186" s="23">
        <v>6.455515307242269</v>
      </c>
    </row>
    <row r="187" spans="2:9" ht="12.75">
      <c r="B187" t="s">
        <v>2</v>
      </c>
      <c r="C187" s="21">
        <f>C232+C222+C214+C208</f>
        <v>111334033.93052253</v>
      </c>
      <c r="D187" t="s">
        <v>2</v>
      </c>
      <c r="E187" s="21">
        <f>E232+E222+E214+E208</f>
        <v>12239963</v>
      </c>
      <c r="F187" t="s">
        <v>2</v>
      </c>
      <c r="G187" s="16">
        <f>C187/E187</f>
        <v>9.095945300694336</v>
      </c>
      <c r="H187" s="22" t="s">
        <v>2</v>
      </c>
      <c r="I187" s="23">
        <v>9.095945300694336</v>
      </c>
    </row>
    <row r="188" spans="1:9" ht="12.75">
      <c r="A188" s="1"/>
      <c r="C188" s="1"/>
      <c r="F188" s="7"/>
      <c r="H188" s="22"/>
      <c r="I188" s="23"/>
    </row>
    <row r="189" spans="2:9" ht="12.75">
      <c r="B189" t="s">
        <v>51</v>
      </c>
      <c r="C189" s="2">
        <v>13620791.817480002</v>
      </c>
      <c r="D189" t="s">
        <v>51</v>
      </c>
      <c r="E189" s="1">
        <v>3093700</v>
      </c>
      <c r="F189" t="s">
        <v>51</v>
      </c>
      <c r="G189" s="16">
        <f aca="true" t="shared" si="10" ref="G189:G238">C189/E189</f>
        <v>4.402751339005075</v>
      </c>
      <c r="H189" s="22" t="s">
        <v>52</v>
      </c>
      <c r="I189" s="23">
        <v>0.856933599124261</v>
      </c>
    </row>
    <row r="190" spans="1:9" ht="12.75">
      <c r="A190" s="24"/>
      <c r="B190" t="s">
        <v>53</v>
      </c>
      <c r="C190">
        <v>6116025.83</v>
      </c>
      <c r="D190" t="s">
        <v>53</v>
      </c>
      <c r="E190" s="1">
        <v>3037193</v>
      </c>
      <c r="F190" t="s">
        <v>53</v>
      </c>
      <c r="G190" s="16">
        <f t="shared" si="10"/>
        <v>2.0137099716745035</v>
      </c>
      <c r="H190" s="22" t="s">
        <v>53</v>
      </c>
      <c r="I190" s="23">
        <v>2.0137099716745035</v>
      </c>
    </row>
    <row r="191" spans="2:9" ht="12.75">
      <c r="B191" t="s">
        <v>54</v>
      </c>
      <c r="C191">
        <v>91299082.79311591</v>
      </c>
      <c r="D191" t="s">
        <v>54</v>
      </c>
      <c r="E191" s="1">
        <v>8121127</v>
      </c>
      <c r="F191" t="s">
        <v>54</v>
      </c>
      <c r="G191" s="16">
        <f t="shared" si="10"/>
        <v>11.24216907248414</v>
      </c>
      <c r="H191" s="22" t="s">
        <v>55</v>
      </c>
      <c r="I191" s="23">
        <v>2.369855197872425</v>
      </c>
    </row>
    <row r="192" spans="2:9" ht="12.75">
      <c r="B192" t="s">
        <v>56</v>
      </c>
      <c r="C192">
        <v>38624000</v>
      </c>
      <c r="D192" t="s">
        <v>56</v>
      </c>
      <c r="E192" s="1">
        <v>8234040.000000001</v>
      </c>
      <c r="F192" t="s">
        <v>56</v>
      </c>
      <c r="G192" s="16">
        <f t="shared" si="10"/>
        <v>4.690771480342577</v>
      </c>
      <c r="H192" s="22" t="s">
        <v>57</v>
      </c>
      <c r="I192" s="23">
        <v>3.153053553353283</v>
      </c>
    </row>
    <row r="193" spans="2:9" ht="12.75">
      <c r="B193" t="s">
        <v>58</v>
      </c>
      <c r="C193">
        <v>74364006.07712358</v>
      </c>
      <c r="D193" t="s">
        <v>58</v>
      </c>
      <c r="E193" s="1">
        <v>9873968</v>
      </c>
      <c r="F193" t="s">
        <v>58</v>
      </c>
      <c r="G193" s="16">
        <f t="shared" si="10"/>
        <v>7.531319331511261</v>
      </c>
      <c r="H193" s="22" t="s">
        <v>59</v>
      </c>
      <c r="I193" s="23">
        <v>3.1585067695567144</v>
      </c>
    </row>
    <row r="194" spans="2:9" ht="12.75">
      <c r="B194" t="s">
        <v>60</v>
      </c>
      <c r="C194">
        <v>147873323.84243876</v>
      </c>
      <c r="D194" t="s">
        <v>60</v>
      </c>
      <c r="E194" s="1">
        <v>10376080</v>
      </c>
      <c r="F194" t="s">
        <v>60</v>
      </c>
      <c r="G194" s="16">
        <f t="shared" si="10"/>
        <v>14.251366975046333</v>
      </c>
      <c r="H194" s="22" t="s">
        <v>61</v>
      </c>
      <c r="I194" s="23">
        <v>3.5734183655697542</v>
      </c>
    </row>
    <row r="195" spans="2:9" ht="12.75">
      <c r="B195" t="s">
        <v>57</v>
      </c>
      <c r="C195">
        <v>12354215.60641</v>
      </c>
      <c r="D195" t="s">
        <v>57</v>
      </c>
      <c r="E195" s="1">
        <v>3918175</v>
      </c>
      <c r="F195" t="s">
        <v>57</v>
      </c>
      <c r="G195" s="16">
        <f t="shared" si="10"/>
        <v>3.153053553353283</v>
      </c>
      <c r="H195" s="22" t="s">
        <v>62</v>
      </c>
      <c r="I195" s="23">
        <v>4.085861024629877</v>
      </c>
    </row>
    <row r="196" spans="2:9" ht="12.75">
      <c r="B196" t="s">
        <v>63</v>
      </c>
      <c r="C196">
        <v>67510922.3960865</v>
      </c>
      <c r="D196" t="s">
        <v>63</v>
      </c>
      <c r="E196" s="1">
        <v>7823000</v>
      </c>
      <c r="F196" t="s">
        <v>63</v>
      </c>
      <c r="G196" s="16">
        <f t="shared" si="10"/>
        <v>8.629799616015147</v>
      </c>
      <c r="H196" s="22" t="s">
        <v>51</v>
      </c>
      <c r="I196" s="23">
        <v>4.402751339005075</v>
      </c>
    </row>
    <row r="197" spans="2:9" ht="12.75">
      <c r="B197" t="s">
        <v>64</v>
      </c>
      <c r="C197">
        <v>28945304.656671714</v>
      </c>
      <c r="D197" t="s">
        <v>64</v>
      </c>
      <c r="E197" s="1">
        <v>4441750</v>
      </c>
      <c r="F197" t="s">
        <v>64</v>
      </c>
      <c r="G197" s="16">
        <f t="shared" si="10"/>
        <v>6.516644263335783</v>
      </c>
      <c r="H197" s="22" t="s">
        <v>65</v>
      </c>
      <c r="I197" s="23">
        <v>4.515181137521515</v>
      </c>
    </row>
    <row r="198" spans="2:9" ht="12.75">
      <c r="B198" t="s">
        <v>66</v>
      </c>
      <c r="C198">
        <v>8939193.81568729</v>
      </c>
      <c r="D198" t="s">
        <v>66</v>
      </c>
      <c r="E198" s="1">
        <v>816411</v>
      </c>
      <c r="F198" t="s">
        <v>66</v>
      </c>
      <c r="G198" s="16">
        <f t="shared" si="10"/>
        <v>10.949379437179667</v>
      </c>
      <c r="H198" s="22" t="s">
        <v>67</v>
      </c>
      <c r="I198" s="23">
        <v>4.621311024827161</v>
      </c>
    </row>
    <row r="199" spans="2:9" ht="12.75">
      <c r="B199" t="s">
        <v>68</v>
      </c>
      <c r="C199">
        <v>147110615.55692965</v>
      </c>
      <c r="D199" t="s">
        <v>68</v>
      </c>
      <c r="E199" s="1">
        <v>10202000</v>
      </c>
      <c r="F199" t="s">
        <v>68</v>
      </c>
      <c r="G199" s="16">
        <f t="shared" si="10"/>
        <v>14.419781960098966</v>
      </c>
      <c r="H199" s="22" t="s">
        <v>56</v>
      </c>
      <c r="I199" s="23">
        <v>4.690771480342577</v>
      </c>
    </row>
    <row r="200" spans="2:9" ht="12.75">
      <c r="B200" t="s">
        <v>69</v>
      </c>
      <c r="C200">
        <v>68092441.87666479</v>
      </c>
      <c r="D200" t="s">
        <v>69</v>
      </c>
      <c r="E200" s="1">
        <v>5387200</v>
      </c>
      <c r="F200" t="s">
        <v>69</v>
      </c>
      <c r="G200" s="16">
        <f t="shared" si="10"/>
        <v>12.639672163028065</v>
      </c>
      <c r="H200" s="22" t="s">
        <v>70</v>
      </c>
      <c r="I200" s="23">
        <v>5.0143410696641455</v>
      </c>
    </row>
    <row r="201" spans="2:9" ht="12.75">
      <c r="B201" t="s">
        <v>71</v>
      </c>
      <c r="C201">
        <v>21334282.82531163</v>
      </c>
      <c r="D201" t="s">
        <v>71</v>
      </c>
      <c r="E201" s="1">
        <v>1353520</v>
      </c>
      <c r="F201" t="s">
        <v>71</v>
      </c>
      <c r="G201" s="16">
        <f t="shared" si="10"/>
        <v>15.762074313871706</v>
      </c>
      <c r="H201" s="22" t="s">
        <v>72</v>
      </c>
      <c r="I201" s="23">
        <v>5.88201513494243</v>
      </c>
    </row>
    <row r="202" spans="2:9" ht="12.75">
      <c r="B202" t="s">
        <v>73</v>
      </c>
      <c r="C202">
        <v>81434746.9353017</v>
      </c>
      <c r="D202" t="s">
        <v>73</v>
      </c>
      <c r="E202" s="1">
        <v>5212996</v>
      </c>
      <c r="F202" t="s">
        <v>73</v>
      </c>
      <c r="G202" s="16">
        <f t="shared" si="10"/>
        <v>15.6214865569246</v>
      </c>
      <c r="H202" s="22" t="s">
        <v>74</v>
      </c>
      <c r="I202" s="23">
        <v>5.9414832982141</v>
      </c>
    </row>
    <row r="203" spans="2:9" ht="12.75">
      <c r="B203" t="s">
        <v>75</v>
      </c>
      <c r="C203">
        <v>562633616.4335151</v>
      </c>
      <c r="D203" t="s">
        <v>75</v>
      </c>
      <c r="E203" s="1">
        <v>60027650</v>
      </c>
      <c r="F203" t="s">
        <v>75</v>
      </c>
      <c r="G203" s="16">
        <f t="shared" si="10"/>
        <v>9.372907592309796</v>
      </c>
      <c r="H203" s="22" t="s">
        <v>64</v>
      </c>
      <c r="I203" s="23">
        <v>6.516644263335783</v>
      </c>
    </row>
    <row r="204" spans="2:9" ht="12.75">
      <c r="B204" t="s">
        <v>61</v>
      </c>
      <c r="C204">
        <v>16311443.45</v>
      </c>
      <c r="D204" t="s">
        <v>61</v>
      </c>
      <c r="E204" s="1">
        <v>4564661</v>
      </c>
      <c r="F204" t="s">
        <v>61</v>
      </c>
      <c r="G204" s="16">
        <f t="shared" si="10"/>
        <v>3.5734183655697542</v>
      </c>
      <c r="H204" s="22" t="s">
        <v>76</v>
      </c>
      <c r="I204" s="23">
        <v>6.570067645592513</v>
      </c>
    </row>
    <row r="205" spans="2:9" ht="12.75">
      <c r="B205" t="s">
        <v>77</v>
      </c>
      <c r="C205">
        <v>1015272693.4296281</v>
      </c>
      <c r="D205" t="s">
        <v>77</v>
      </c>
      <c r="E205" s="1">
        <v>82541000</v>
      </c>
      <c r="F205" t="s">
        <v>77</v>
      </c>
      <c r="G205" s="16">
        <f t="shared" si="10"/>
        <v>12.300222839917472</v>
      </c>
      <c r="H205" s="22" t="s">
        <v>78</v>
      </c>
      <c r="I205" s="23">
        <v>7.111839426347402</v>
      </c>
    </row>
    <row r="206" spans="2:9" ht="12.75">
      <c r="B206" t="s">
        <v>79</v>
      </c>
      <c r="C206">
        <v>137633015.35421377</v>
      </c>
      <c r="D206" t="s">
        <v>79</v>
      </c>
      <c r="E206" s="1">
        <v>11033000</v>
      </c>
      <c r="F206" t="s">
        <v>79</v>
      </c>
      <c r="G206" s="16">
        <f t="shared" si="10"/>
        <v>12.474668300028439</v>
      </c>
      <c r="H206" s="22" t="s">
        <v>80</v>
      </c>
      <c r="I206" s="23">
        <v>7.224279503686696</v>
      </c>
    </row>
    <row r="207" spans="2:9" ht="12.75">
      <c r="B207" t="s">
        <v>81</v>
      </c>
      <c r="C207">
        <v>83061534.10527301</v>
      </c>
      <c r="D207" t="s">
        <v>81</v>
      </c>
      <c r="E207" s="1">
        <v>10129550</v>
      </c>
      <c r="F207" t="s">
        <v>81</v>
      </c>
      <c r="G207" s="16">
        <f t="shared" si="10"/>
        <v>8.199923402843464</v>
      </c>
      <c r="H207" s="22" t="s">
        <v>58</v>
      </c>
      <c r="I207" s="23">
        <v>7.531319331511261</v>
      </c>
    </row>
    <row r="208" spans="2:9" ht="12.75">
      <c r="B208" t="s">
        <v>82</v>
      </c>
      <c r="C208">
        <v>3113565.3152545765</v>
      </c>
      <c r="D208" t="s">
        <v>82</v>
      </c>
      <c r="E208" s="1">
        <v>289548</v>
      </c>
      <c r="F208" t="s">
        <v>82</v>
      </c>
      <c r="G208" s="16">
        <f t="shared" si="10"/>
        <v>10.753192269518618</v>
      </c>
      <c r="H208" s="22" t="s">
        <v>83</v>
      </c>
      <c r="I208" s="23">
        <v>7.799685803258092</v>
      </c>
    </row>
    <row r="209" spans="2:9" ht="12.75">
      <c r="B209" t="s">
        <v>84</v>
      </c>
      <c r="C209">
        <v>68460459.77826263</v>
      </c>
      <c r="D209" t="s">
        <v>84</v>
      </c>
      <c r="E209" s="1">
        <v>3995572</v>
      </c>
      <c r="F209" t="s">
        <v>84</v>
      </c>
      <c r="G209" s="16">
        <f t="shared" si="10"/>
        <v>17.1340823737534</v>
      </c>
      <c r="H209" s="22" t="s">
        <v>85</v>
      </c>
      <c r="I209" s="23">
        <v>7.965064743612314</v>
      </c>
    </row>
    <row r="210" spans="2:9" ht="12.75">
      <c r="B210" t="s">
        <v>86</v>
      </c>
      <c r="C210">
        <v>582519961.3530201</v>
      </c>
      <c r="D210" t="s">
        <v>86</v>
      </c>
      <c r="E210" s="1">
        <v>57646270</v>
      </c>
      <c r="F210" t="s">
        <v>86</v>
      </c>
      <c r="G210" s="16">
        <f t="shared" si="10"/>
        <v>10.105076379668972</v>
      </c>
      <c r="H210" s="22" t="s">
        <v>87</v>
      </c>
      <c r="I210" s="23">
        <v>8.097488596960957</v>
      </c>
    </row>
    <row r="211" spans="2:9" ht="12.75">
      <c r="B211" t="s">
        <v>88</v>
      </c>
      <c r="C211">
        <v>183199999.9975</v>
      </c>
      <c r="D211" t="s">
        <v>88</v>
      </c>
      <c r="E211" s="1">
        <v>14908990</v>
      </c>
      <c r="F211" t="s">
        <v>88</v>
      </c>
      <c r="G211" s="16">
        <f t="shared" si="10"/>
        <v>12.287888045903847</v>
      </c>
      <c r="H211" s="22" t="s">
        <v>89</v>
      </c>
      <c r="I211" s="23">
        <v>8.103251063020114</v>
      </c>
    </row>
    <row r="212" spans="2:9" ht="12.75">
      <c r="B212" t="s">
        <v>55</v>
      </c>
      <c r="C212">
        <v>11940752.4</v>
      </c>
      <c r="D212" t="s">
        <v>55</v>
      </c>
      <c r="E212" s="1">
        <v>5038600</v>
      </c>
      <c r="F212" t="s">
        <v>55</v>
      </c>
      <c r="G212" s="16">
        <f t="shared" si="10"/>
        <v>2.369855197872425</v>
      </c>
      <c r="H212" s="22" t="s">
        <v>81</v>
      </c>
      <c r="I212" s="23">
        <v>8.199923402843464</v>
      </c>
    </row>
    <row r="213" spans="2:9" ht="12.75">
      <c r="B213" t="s">
        <v>67</v>
      </c>
      <c r="C213">
        <v>10746128.62109364</v>
      </c>
      <c r="D213" t="s">
        <v>67</v>
      </c>
      <c r="E213" s="1">
        <v>2325342</v>
      </c>
      <c r="F213" t="s">
        <v>67</v>
      </c>
      <c r="G213" s="16">
        <f t="shared" si="10"/>
        <v>4.621311024827161</v>
      </c>
      <c r="H213" s="22" t="s">
        <v>90</v>
      </c>
      <c r="I213" s="23">
        <v>8.352911800786885</v>
      </c>
    </row>
    <row r="214" spans="2:9" ht="12.75">
      <c r="B214" t="s">
        <v>85</v>
      </c>
      <c r="C214">
        <v>270812.2012828187</v>
      </c>
      <c r="D214" t="s">
        <v>85</v>
      </c>
      <c r="E214" s="1">
        <v>34000</v>
      </c>
      <c r="F214" t="s">
        <v>85</v>
      </c>
      <c r="G214" s="16">
        <f t="shared" si="10"/>
        <v>7.965064743612314</v>
      </c>
      <c r="H214" s="22" t="s">
        <v>63</v>
      </c>
      <c r="I214" s="23">
        <v>8.629799616015147</v>
      </c>
    </row>
    <row r="215" spans="2:9" ht="12.75">
      <c r="B215" t="s">
        <v>72</v>
      </c>
      <c r="C215">
        <v>20317891.95972354</v>
      </c>
      <c r="D215" t="s">
        <v>72</v>
      </c>
      <c r="E215" s="1">
        <v>3454240</v>
      </c>
      <c r="F215" t="s">
        <v>72</v>
      </c>
      <c r="G215" s="16">
        <f t="shared" si="10"/>
        <v>5.88201513494243</v>
      </c>
      <c r="H215" s="22" t="s">
        <v>91</v>
      </c>
      <c r="I215" s="23">
        <v>8.646496887557387</v>
      </c>
    </row>
    <row r="216" spans="2:9" ht="12.75">
      <c r="B216" t="s">
        <v>92</v>
      </c>
      <c r="C216">
        <v>12721849.999999998</v>
      </c>
      <c r="D216" t="s">
        <v>92</v>
      </c>
      <c r="E216" s="1">
        <v>449947</v>
      </c>
      <c r="F216" t="s">
        <v>92</v>
      </c>
      <c r="G216" s="16">
        <f t="shared" si="10"/>
        <v>28.274107839367744</v>
      </c>
      <c r="H216" s="22" t="s">
        <v>75</v>
      </c>
      <c r="I216" s="23">
        <v>9.372907592309796</v>
      </c>
    </row>
    <row r="217" spans="2:9" ht="12.75">
      <c r="B217" t="s">
        <v>74</v>
      </c>
      <c r="C217">
        <v>12040000</v>
      </c>
      <c r="D217" t="s">
        <v>93</v>
      </c>
      <c r="E217" s="1">
        <v>2026430</v>
      </c>
      <c r="F217" t="s">
        <v>74</v>
      </c>
      <c r="G217" s="16">
        <f t="shared" si="10"/>
        <v>5.9414832982141</v>
      </c>
      <c r="H217" s="22" t="s">
        <v>94</v>
      </c>
      <c r="I217" s="23">
        <v>9.484609091323998</v>
      </c>
    </row>
    <row r="218" spans="2:9" ht="12.75">
      <c r="B218" t="s">
        <v>89</v>
      </c>
      <c r="C218">
        <v>3233197.174145025</v>
      </c>
      <c r="D218" t="s">
        <v>89</v>
      </c>
      <c r="E218" s="1">
        <v>399000</v>
      </c>
      <c r="F218" t="s">
        <v>89</v>
      </c>
      <c r="G218" s="16">
        <f t="shared" si="10"/>
        <v>8.103251063020114</v>
      </c>
      <c r="H218" s="22" t="s">
        <v>95</v>
      </c>
      <c r="I218" s="23">
        <v>10.051082251075712</v>
      </c>
    </row>
    <row r="219" spans="2:9" ht="12.75">
      <c r="B219" t="s">
        <v>65</v>
      </c>
      <c r="C219">
        <v>19105027.24984</v>
      </c>
      <c r="D219" t="s">
        <v>65</v>
      </c>
      <c r="E219" s="1">
        <v>4231287</v>
      </c>
      <c r="F219" t="s">
        <v>65</v>
      </c>
      <c r="G219" s="16">
        <f t="shared" si="10"/>
        <v>4.515181137521515</v>
      </c>
      <c r="H219" s="22" t="s">
        <v>86</v>
      </c>
      <c r="I219" s="23">
        <v>10.105076379668972</v>
      </c>
    </row>
    <row r="220" spans="2:9" ht="12.75">
      <c r="B220" t="s">
        <v>59</v>
      </c>
      <c r="C220">
        <v>104230.72339537158</v>
      </c>
      <c r="D220" t="s">
        <v>59</v>
      </c>
      <c r="E220" s="1">
        <v>33000</v>
      </c>
      <c r="F220" t="s">
        <v>59</v>
      </c>
      <c r="G220" s="16">
        <f t="shared" si="10"/>
        <v>3.1585067695567144</v>
      </c>
      <c r="H220" s="22" t="s">
        <v>96</v>
      </c>
      <c r="I220" s="23">
        <v>10.115052255756908</v>
      </c>
    </row>
    <row r="221" spans="2:9" ht="12.75">
      <c r="B221" t="s">
        <v>97</v>
      </c>
      <c r="C221">
        <v>217795498.79840308</v>
      </c>
      <c r="D221" t="s">
        <v>97</v>
      </c>
      <c r="E221" s="1">
        <v>16225270</v>
      </c>
      <c r="F221" t="s">
        <v>97</v>
      </c>
      <c r="G221" s="16">
        <f t="shared" si="10"/>
        <v>13.423228013980852</v>
      </c>
      <c r="H221" s="22" t="s">
        <v>98</v>
      </c>
      <c r="I221" s="23">
        <v>10.187447554680663</v>
      </c>
    </row>
    <row r="222" spans="2:9" ht="12.75">
      <c r="B222" t="s">
        <v>99</v>
      </c>
      <c r="C222">
        <v>54930972.55616762</v>
      </c>
      <c r="D222" t="s">
        <v>99</v>
      </c>
      <c r="E222" s="1">
        <v>4577457</v>
      </c>
      <c r="F222" t="s">
        <v>99</v>
      </c>
      <c r="G222" s="16">
        <f t="shared" si="10"/>
        <v>12.000325192823793</v>
      </c>
      <c r="H222" s="22" t="s">
        <v>82</v>
      </c>
      <c r="I222" s="23">
        <v>10.753192269518618</v>
      </c>
    </row>
    <row r="223" spans="2:9" ht="12.75">
      <c r="B223" t="s">
        <v>96</v>
      </c>
      <c r="C223">
        <v>386354535.9608908</v>
      </c>
      <c r="D223" t="s">
        <v>96</v>
      </c>
      <c r="E223" s="1">
        <v>38196000</v>
      </c>
      <c r="F223" t="s">
        <v>96</v>
      </c>
      <c r="G223" s="16">
        <f t="shared" si="10"/>
        <v>10.115052255756908</v>
      </c>
      <c r="H223" s="22" t="s">
        <v>66</v>
      </c>
      <c r="I223" s="23">
        <v>10.949379437179667</v>
      </c>
    </row>
    <row r="224" spans="2:9" ht="12.75">
      <c r="B224" t="s">
        <v>87</v>
      </c>
      <c r="C224">
        <v>84546283.31529921</v>
      </c>
      <c r="D224" t="s">
        <v>87</v>
      </c>
      <c r="E224" s="1">
        <v>10441050</v>
      </c>
      <c r="F224" t="s">
        <v>87</v>
      </c>
      <c r="G224" s="16">
        <f t="shared" si="10"/>
        <v>8.097488596960957</v>
      </c>
      <c r="H224" s="22" t="s">
        <v>100</v>
      </c>
      <c r="I224" s="23">
        <v>11.066187465908218</v>
      </c>
    </row>
    <row r="225" spans="2:9" ht="12.75">
      <c r="B225" t="s">
        <v>78</v>
      </c>
      <c r="C225">
        <v>154625826.162828</v>
      </c>
      <c r="D225" t="s">
        <v>78</v>
      </c>
      <c r="E225" s="1">
        <v>21742030</v>
      </c>
      <c r="F225" t="s">
        <v>78</v>
      </c>
      <c r="G225" s="16">
        <f t="shared" si="10"/>
        <v>7.111839426347402</v>
      </c>
      <c r="H225" s="22" t="s">
        <v>54</v>
      </c>
      <c r="I225" s="23">
        <v>11.24216907248414</v>
      </c>
    </row>
    <row r="226" spans="2:9" ht="12.75">
      <c r="B226" t="s">
        <v>101</v>
      </c>
      <c r="C226">
        <v>2073798999.9999998</v>
      </c>
      <c r="D226" t="s">
        <v>102</v>
      </c>
      <c r="E226" s="1">
        <v>144599400</v>
      </c>
      <c r="F226" t="s">
        <v>101</v>
      </c>
      <c r="G226" s="16">
        <f t="shared" si="10"/>
        <v>14.341684681955801</v>
      </c>
      <c r="H226" s="22" t="s">
        <v>99</v>
      </c>
      <c r="I226" s="23">
        <v>12.000325192823793</v>
      </c>
    </row>
    <row r="227" spans="2:9" ht="12.75">
      <c r="B227" t="s">
        <v>62</v>
      </c>
      <c r="C227">
        <v>33310799.175499998</v>
      </c>
      <c r="D227" t="s">
        <v>62</v>
      </c>
      <c r="E227" s="1">
        <v>8152700</v>
      </c>
      <c r="F227" t="s">
        <v>62</v>
      </c>
      <c r="G227" s="16">
        <f t="shared" si="10"/>
        <v>4.085861024629877</v>
      </c>
      <c r="H227" s="22" t="s">
        <v>88</v>
      </c>
      <c r="I227" s="23">
        <v>12.287888045903847</v>
      </c>
    </row>
    <row r="228" spans="2:9" ht="12.75">
      <c r="B228" t="s">
        <v>94</v>
      </c>
      <c r="C228">
        <v>51023877.298141144</v>
      </c>
      <c r="D228" t="s">
        <v>94</v>
      </c>
      <c r="E228" s="1">
        <v>5379650</v>
      </c>
      <c r="F228" t="s">
        <v>94</v>
      </c>
      <c r="G228" s="16">
        <f t="shared" si="10"/>
        <v>9.484609091323998</v>
      </c>
      <c r="H228" s="22" t="s">
        <v>77</v>
      </c>
      <c r="I228" s="23">
        <v>12.300222839917472</v>
      </c>
    </row>
    <row r="229" spans="2:9" ht="12.75">
      <c r="B229" t="s">
        <v>95</v>
      </c>
      <c r="C229">
        <v>20058944.848471798</v>
      </c>
      <c r="D229" t="s">
        <v>95</v>
      </c>
      <c r="E229" s="1">
        <v>1995700</v>
      </c>
      <c r="F229" t="s">
        <v>95</v>
      </c>
      <c r="G229" s="16">
        <f t="shared" si="10"/>
        <v>10.051082251075712</v>
      </c>
      <c r="H229" s="22" t="s">
        <v>79</v>
      </c>
      <c r="I229" s="23">
        <v>12.474668300028439</v>
      </c>
    </row>
    <row r="230" spans="2:9" ht="12.75">
      <c r="B230" t="s">
        <v>98</v>
      </c>
      <c r="C230">
        <v>427904582.1329585</v>
      </c>
      <c r="D230" t="s">
        <v>98</v>
      </c>
      <c r="E230" s="1">
        <v>42003120</v>
      </c>
      <c r="F230" t="s">
        <v>98</v>
      </c>
      <c r="G230" s="16">
        <f t="shared" si="10"/>
        <v>10.187447554680663</v>
      </c>
      <c r="H230" s="22" t="s">
        <v>69</v>
      </c>
      <c r="I230" s="23">
        <v>12.639672163028065</v>
      </c>
    </row>
    <row r="231" spans="2:9" ht="12.75">
      <c r="B231" t="s">
        <v>83</v>
      </c>
      <c r="C231">
        <v>69853986.05397947</v>
      </c>
      <c r="D231" t="s">
        <v>83</v>
      </c>
      <c r="E231" s="1">
        <v>8956000</v>
      </c>
      <c r="F231" t="s">
        <v>83</v>
      </c>
      <c r="G231" s="16">
        <f t="shared" si="10"/>
        <v>7.799685803258092</v>
      </c>
      <c r="H231" s="22" t="s">
        <v>97</v>
      </c>
      <c r="I231" s="23">
        <v>13.423228013980852</v>
      </c>
    </row>
    <row r="232" spans="2:9" ht="12.75">
      <c r="B232" t="s">
        <v>80</v>
      </c>
      <c r="C232">
        <v>53018683.85781751</v>
      </c>
      <c r="D232" t="s">
        <v>80</v>
      </c>
      <c r="E232" s="1">
        <v>7338958</v>
      </c>
      <c r="F232" t="s">
        <v>80</v>
      </c>
      <c r="G232" s="16">
        <f t="shared" si="10"/>
        <v>7.224279503686696</v>
      </c>
      <c r="H232" s="22" t="s">
        <v>60</v>
      </c>
      <c r="I232" s="23">
        <v>14.251366975046333</v>
      </c>
    </row>
    <row r="233" spans="2:9" ht="12.75">
      <c r="B233" t="s">
        <v>52</v>
      </c>
      <c r="C233">
        <v>5450000</v>
      </c>
      <c r="D233" t="s">
        <v>52</v>
      </c>
      <c r="E233" s="1">
        <v>6359886</v>
      </c>
      <c r="F233" t="s">
        <v>52</v>
      </c>
      <c r="G233" s="16">
        <f t="shared" si="10"/>
        <v>0.856933599124261</v>
      </c>
      <c r="H233" s="22" t="s">
        <v>101</v>
      </c>
      <c r="I233" s="23">
        <v>14.341684681955801</v>
      </c>
    </row>
    <row r="234" spans="2:9" ht="12.75">
      <c r="B234" t="s">
        <v>76</v>
      </c>
      <c r="C234">
        <v>464582623.35513777</v>
      </c>
      <c r="D234" t="s">
        <v>76</v>
      </c>
      <c r="E234" s="1">
        <v>70712000</v>
      </c>
      <c r="F234" t="s">
        <v>76</v>
      </c>
      <c r="G234" s="16">
        <f t="shared" si="10"/>
        <v>6.570067645592513</v>
      </c>
      <c r="H234" s="22" t="s">
        <v>68</v>
      </c>
      <c r="I234" s="23">
        <v>14.419781960098966</v>
      </c>
    </row>
    <row r="235" spans="2:9" ht="12.75">
      <c r="B235" t="s">
        <v>90</v>
      </c>
      <c r="C235">
        <v>39240000</v>
      </c>
      <c r="D235" t="s">
        <v>90</v>
      </c>
      <c r="E235" s="1">
        <v>4697763</v>
      </c>
      <c r="F235" t="s">
        <v>90</v>
      </c>
      <c r="G235" s="16">
        <f t="shared" si="10"/>
        <v>8.352911800786885</v>
      </c>
      <c r="H235" s="22" t="s">
        <v>73</v>
      </c>
      <c r="I235" s="23">
        <v>15.6214865569246</v>
      </c>
    </row>
    <row r="236" spans="2:9" ht="12.75">
      <c r="B236" t="s">
        <v>91</v>
      </c>
      <c r="C236">
        <v>413411237.6911197</v>
      </c>
      <c r="D236" t="s">
        <v>91</v>
      </c>
      <c r="E236" s="1">
        <v>47812570</v>
      </c>
      <c r="F236" t="s">
        <v>91</v>
      </c>
      <c r="G236" s="16">
        <f t="shared" si="10"/>
        <v>8.646496887557387</v>
      </c>
      <c r="H236" s="22" t="s">
        <v>71</v>
      </c>
      <c r="I236" s="23">
        <v>15.762074313871706</v>
      </c>
    </row>
    <row r="237" spans="2:9" ht="12.75">
      <c r="B237" t="s">
        <v>100</v>
      </c>
      <c r="C237">
        <v>659344253.6512475</v>
      </c>
      <c r="D237" t="s">
        <v>100</v>
      </c>
      <c r="E237" s="1">
        <v>59581880</v>
      </c>
      <c r="F237" t="s">
        <v>100</v>
      </c>
      <c r="G237" s="16">
        <f t="shared" si="10"/>
        <v>11.066187465908218</v>
      </c>
      <c r="H237" s="22" t="s">
        <v>84</v>
      </c>
      <c r="I237" s="23">
        <v>17.1340823737534</v>
      </c>
    </row>
    <row r="238" spans="2:9" ht="12.75">
      <c r="B238" t="s">
        <v>70</v>
      </c>
      <c r="C238">
        <v>129509999.99999999</v>
      </c>
      <c r="D238" t="s">
        <v>70</v>
      </c>
      <c r="E238" s="1">
        <v>25827920</v>
      </c>
      <c r="F238" t="s">
        <v>70</v>
      </c>
      <c r="G238" s="16">
        <f t="shared" si="10"/>
        <v>5.0143410696641455</v>
      </c>
      <c r="H238" s="22" t="s">
        <v>92</v>
      </c>
      <c r="I238" s="23">
        <v>28.274107839367744</v>
      </c>
    </row>
    <row r="241" s="51" customFormat="1" ht="12.75"/>
    <row r="242" spans="1:10" ht="12.75">
      <c r="A242" s="28"/>
      <c r="B242" s="29"/>
      <c r="C242" s="29"/>
      <c r="D242" s="29"/>
      <c r="E242" s="29"/>
      <c r="F242" s="29"/>
      <c r="G242" s="24"/>
      <c r="H242" s="29"/>
      <c r="I242" s="29"/>
      <c r="J242" s="29"/>
    </row>
    <row r="243" spans="1:10" ht="12.75">
      <c r="A243" s="29"/>
      <c r="B243" s="29"/>
      <c r="C243" s="29"/>
      <c r="D243" s="29"/>
      <c r="E243" s="29"/>
      <c r="F243" s="29"/>
      <c r="G243" s="24"/>
      <c r="H243" s="29"/>
      <c r="I243" s="29"/>
      <c r="J243" s="29"/>
    </row>
    <row r="244" spans="1:10" ht="63.75">
      <c r="A244" s="30" t="s">
        <v>104</v>
      </c>
      <c r="B244" s="31" t="s">
        <v>105</v>
      </c>
      <c r="C244" s="31" t="s">
        <v>106</v>
      </c>
      <c r="D244" s="31" t="s">
        <v>107</v>
      </c>
      <c r="E244" s="31" t="s">
        <v>108</v>
      </c>
      <c r="F244" s="32" t="s">
        <v>109</v>
      </c>
      <c r="G244" s="33"/>
      <c r="H244" s="34"/>
      <c r="I244" s="34"/>
      <c r="J244" s="34"/>
    </row>
    <row r="245" spans="1:10" ht="12.75">
      <c r="A245" s="35" t="s">
        <v>99</v>
      </c>
      <c r="B245" s="36">
        <v>0.2227209622404404</v>
      </c>
      <c r="C245" s="37"/>
      <c r="D245" s="37"/>
      <c r="E245" s="38"/>
      <c r="F245" s="39">
        <f>B245</f>
        <v>0.2227209622404404</v>
      </c>
      <c r="G245" s="40"/>
      <c r="H245" s="40"/>
      <c r="I245" s="40"/>
      <c r="J245" s="40"/>
    </row>
    <row r="246" spans="1:10" ht="12.75">
      <c r="A246" s="35" t="s">
        <v>85</v>
      </c>
      <c r="B246" s="36">
        <v>0.11833865814696481</v>
      </c>
      <c r="C246" s="37"/>
      <c r="D246" s="37"/>
      <c r="E246" s="38"/>
      <c r="F246" s="39">
        <f>B246</f>
        <v>0.11833865814696481</v>
      </c>
      <c r="G246" s="29"/>
      <c r="H246" s="29"/>
      <c r="I246" s="29"/>
      <c r="J246" s="29"/>
    </row>
    <row r="247" spans="1:10" ht="12.75">
      <c r="A247" s="41" t="s">
        <v>110</v>
      </c>
      <c r="B247" s="42">
        <v>0.07351359141101628</v>
      </c>
      <c r="C247" s="42">
        <v>0.033310335494884484</v>
      </c>
      <c r="D247" s="42">
        <v>0.007426227632884485</v>
      </c>
      <c r="E247" s="43">
        <v>-0.00021252369915248807</v>
      </c>
      <c r="F247" s="39">
        <f>E247</f>
        <v>-0.00021252369915248807</v>
      </c>
      <c r="G247" s="29"/>
      <c r="H247" s="29"/>
      <c r="I247" s="29"/>
      <c r="J247" s="29"/>
    </row>
    <row r="248" spans="1:10" ht="12.75">
      <c r="A248" s="35" t="s">
        <v>80</v>
      </c>
      <c r="B248" s="37">
        <v>0.04815408085430979</v>
      </c>
      <c r="C248" s="37">
        <v>0.023935926773455417</v>
      </c>
      <c r="D248" s="43">
        <v>-0.006575133485888597</v>
      </c>
      <c r="E248" s="38"/>
      <c r="F248" s="39">
        <f>D248</f>
        <v>-0.006575133485888597</v>
      </c>
      <c r="G248" s="29"/>
      <c r="H248" s="29"/>
      <c r="I248" s="29"/>
      <c r="J248" s="29"/>
    </row>
    <row r="249" spans="1:10" ht="12.75">
      <c r="A249" s="44" t="s">
        <v>95</v>
      </c>
      <c r="B249" s="45">
        <v>0.12688040310230692</v>
      </c>
      <c r="C249" s="45">
        <v>0.0631052709578619</v>
      </c>
      <c r="D249" s="46"/>
      <c r="E249" s="47">
        <v>-0.01988638047720207</v>
      </c>
      <c r="F249" s="39">
        <f>E249</f>
        <v>-0.01988638047720207</v>
      </c>
      <c r="G249" s="29"/>
      <c r="H249" s="29"/>
      <c r="I249" s="29"/>
      <c r="J249" s="29"/>
    </row>
    <row r="250" spans="1:10" ht="12.75">
      <c r="A250" s="44" t="s">
        <v>96</v>
      </c>
      <c r="B250" s="48">
        <v>-0.060645937813440264</v>
      </c>
      <c r="C250" s="45"/>
      <c r="D250" s="46"/>
      <c r="E250" s="45"/>
      <c r="F250" s="39">
        <f>B250</f>
        <v>-0.060645937813440264</v>
      </c>
      <c r="G250" s="29"/>
      <c r="H250" s="29"/>
      <c r="I250" s="29"/>
      <c r="J250" s="29"/>
    </row>
    <row r="251" spans="1:10" ht="12.75">
      <c r="A251" s="35" t="s">
        <v>82</v>
      </c>
      <c r="B251" s="36">
        <v>-0.07622776494677021</v>
      </c>
      <c r="C251" s="37"/>
      <c r="D251" s="37"/>
      <c r="E251" s="38"/>
      <c r="F251" s="39">
        <f>B251</f>
        <v>-0.07622776494677021</v>
      </c>
      <c r="G251" s="29"/>
      <c r="H251" s="29"/>
      <c r="I251" s="29"/>
      <c r="J251" s="29"/>
    </row>
    <row r="252" spans="1:10" ht="12.75">
      <c r="A252" s="44" t="s">
        <v>94</v>
      </c>
      <c r="B252" s="45">
        <v>-0.1444290522684914</v>
      </c>
      <c r="C252" s="47">
        <v>-0.16751731619794707</v>
      </c>
      <c r="D252" s="46"/>
      <c r="E252" s="45"/>
      <c r="F252" s="39">
        <f>C252</f>
        <v>-0.16751731619794707</v>
      </c>
      <c r="G252" s="29"/>
      <c r="H252" s="29"/>
      <c r="I252" s="29"/>
      <c r="J252" s="29"/>
    </row>
    <row r="253" spans="1:10" ht="12.75">
      <c r="A253" s="44" t="s">
        <v>68</v>
      </c>
      <c r="B253" s="45">
        <v>-0.16356834262478087</v>
      </c>
      <c r="C253" s="45">
        <v>-0.18743669824051679</v>
      </c>
      <c r="D253" s="46"/>
      <c r="E253" s="47">
        <v>-0.19352620841905493</v>
      </c>
      <c r="F253" s="39">
        <f>E253</f>
        <v>-0.19352620841905493</v>
      </c>
      <c r="G253" s="29"/>
      <c r="H253" s="29"/>
      <c r="I253" s="29"/>
      <c r="J253" s="29"/>
    </row>
    <row r="254" spans="1:10" ht="12.75">
      <c r="A254" s="44" t="s">
        <v>81</v>
      </c>
      <c r="B254" s="45">
        <v>-0.22509134343988027</v>
      </c>
      <c r="C254" s="47">
        <v>-0.22751413307589735</v>
      </c>
      <c r="D254" s="46"/>
      <c r="E254" s="45"/>
      <c r="F254" s="39">
        <f>C254</f>
        <v>-0.22751413307589735</v>
      </c>
      <c r="G254" s="29"/>
      <c r="H254" s="29"/>
      <c r="I254" s="29"/>
      <c r="J254" s="29"/>
    </row>
    <row r="255" spans="1:10" ht="12.75">
      <c r="A255" s="49" t="s">
        <v>102</v>
      </c>
      <c r="B255" s="46"/>
      <c r="C255" s="38">
        <v>-0.234729772945315</v>
      </c>
      <c r="D255" s="38"/>
      <c r="E255" s="38"/>
      <c r="F255" s="39">
        <f>C255</f>
        <v>-0.234729772945315</v>
      </c>
      <c r="G255" s="29"/>
      <c r="H255" s="29"/>
      <c r="I255" s="29"/>
      <c r="J255" s="29"/>
    </row>
    <row r="256" spans="1:10" ht="12.75">
      <c r="A256" s="35" t="s">
        <v>78</v>
      </c>
      <c r="B256" s="37">
        <v>-0.2990889511660625</v>
      </c>
      <c r="C256" s="43">
        <v>-0.32135710594705086</v>
      </c>
      <c r="D256" s="37"/>
      <c r="E256" s="38"/>
      <c r="F256" s="39">
        <f>C256</f>
        <v>-0.32135710594705086</v>
      </c>
      <c r="G256" s="29"/>
      <c r="H256" s="29"/>
      <c r="I256" s="29"/>
      <c r="J256" s="29"/>
    </row>
    <row r="257" spans="1:10" ht="12.75">
      <c r="A257" s="35" t="s">
        <v>63</v>
      </c>
      <c r="B257" s="37">
        <v>-0.3491907514450868</v>
      </c>
      <c r="C257" s="43">
        <v>-0.3889306358381504</v>
      </c>
      <c r="D257" s="37"/>
      <c r="E257" s="38"/>
      <c r="F257" s="39">
        <f>C257</f>
        <v>-0.3889306358381504</v>
      </c>
      <c r="G257" s="29"/>
      <c r="H257" s="29"/>
      <c r="I257" s="29"/>
      <c r="J257" s="29"/>
    </row>
    <row r="258" spans="1:10" ht="12.75">
      <c r="A258" s="44" t="s">
        <v>67</v>
      </c>
      <c r="B258" s="45">
        <v>-0.380780829067257</v>
      </c>
      <c r="C258" s="47">
        <v>-0.4061259976149158</v>
      </c>
      <c r="D258" s="46"/>
      <c r="E258" s="45"/>
      <c r="F258" s="39">
        <f>C258</f>
        <v>-0.4061259976149158</v>
      </c>
      <c r="G258" s="29"/>
      <c r="H258" s="29"/>
      <c r="I258" s="29"/>
      <c r="J258" s="29"/>
    </row>
    <row r="259" spans="1:10" ht="12.75">
      <c r="A259" s="44" t="s">
        <v>72</v>
      </c>
      <c r="B259" s="48">
        <v>-0.4251837888784167</v>
      </c>
      <c r="C259" s="45"/>
      <c r="D259" s="46"/>
      <c r="E259" s="45"/>
      <c r="F259" s="39">
        <f>B259</f>
        <v>-0.4251837888784167</v>
      </c>
      <c r="G259" s="29"/>
      <c r="H259" s="29"/>
      <c r="I259" s="29"/>
      <c r="J259" s="29"/>
    </row>
    <row r="260" spans="1:10" ht="12.75">
      <c r="A260" s="49" t="s">
        <v>91</v>
      </c>
      <c r="B260" s="38">
        <v>-0.48</v>
      </c>
      <c r="C260" s="46"/>
      <c r="D260" s="46"/>
      <c r="E260" s="46"/>
      <c r="F260" s="39">
        <f>B260</f>
        <v>-0.48</v>
      </c>
      <c r="G260" s="29"/>
      <c r="H260" s="29"/>
      <c r="I260" s="29"/>
      <c r="J260" s="29"/>
    </row>
    <row r="261" spans="1:10" ht="12.75">
      <c r="A261" s="44" t="s">
        <v>71</v>
      </c>
      <c r="B261" s="45">
        <v>-0.48539735099337755</v>
      </c>
      <c r="C261" s="47">
        <v>-0.5198896247240619</v>
      </c>
      <c r="D261" s="46"/>
      <c r="E261" s="45"/>
      <c r="F261" s="39">
        <f>C261</f>
        <v>-0.5198896247240619</v>
      </c>
      <c r="G261" s="29"/>
      <c r="H261" s="29"/>
      <c r="I261" s="29"/>
      <c r="J261" s="29"/>
    </row>
    <row r="262" spans="1:10" ht="12.75">
      <c r="A262" s="29"/>
      <c r="B262" s="29"/>
      <c r="C262" s="29"/>
      <c r="D262" s="29"/>
      <c r="E262" s="29"/>
      <c r="F262" s="29"/>
      <c r="G262" s="24"/>
      <c r="H262" s="29"/>
      <c r="I262" s="29"/>
      <c r="J262" s="29"/>
    </row>
    <row r="263" spans="1:10" ht="12.75">
      <c r="A263" s="28" t="s">
        <v>111</v>
      </c>
      <c r="B263" s="29"/>
      <c r="C263" s="29"/>
      <c r="D263" s="29"/>
      <c r="E263" s="29"/>
      <c r="F263" s="29"/>
      <c r="G263" s="29"/>
      <c r="H263" s="29"/>
      <c r="I263" s="29"/>
      <c r="J263" s="29"/>
    </row>
    <row r="264" spans="1:10" ht="12.75">
      <c r="A264" s="50" t="s">
        <v>112</v>
      </c>
      <c r="B264" s="29"/>
      <c r="C264" s="29"/>
      <c r="D264" s="29"/>
      <c r="E264" s="29"/>
      <c r="F264" s="29"/>
      <c r="G264" s="29"/>
      <c r="H264" s="29"/>
      <c r="I264" s="29"/>
      <c r="J264" s="29"/>
    </row>
    <row r="265" spans="1:10" ht="12.75">
      <c r="A265" s="28" t="s">
        <v>113</v>
      </c>
      <c r="B265" s="29"/>
      <c r="C265" s="29"/>
      <c r="D265" s="29"/>
      <c r="E265" s="29"/>
      <c r="F265" s="29"/>
      <c r="G265" s="29"/>
      <c r="H265" s="29"/>
      <c r="I265" s="29"/>
      <c r="J265" s="29"/>
    </row>
    <row r="266" spans="1:10" ht="12.75">
      <c r="A266" s="28" t="s">
        <v>118</v>
      </c>
      <c r="B266" s="29"/>
      <c r="C266" s="29"/>
      <c r="D266" s="29"/>
      <c r="E266" s="29"/>
      <c r="F266" s="29"/>
      <c r="G266" s="29"/>
      <c r="H266" s="29"/>
      <c r="I266" s="29"/>
      <c r="J266" s="29"/>
    </row>
    <row r="267" spans="1:10" ht="12.75">
      <c r="A267" s="29"/>
      <c r="B267" s="29"/>
      <c r="C267" s="29"/>
      <c r="D267" s="29"/>
      <c r="E267" s="29"/>
      <c r="F267" s="29"/>
      <c r="G267" s="29"/>
      <c r="H267" s="29"/>
      <c r="I267" s="29"/>
      <c r="J267" s="29"/>
    </row>
    <row r="268" spans="1:10" ht="12.75">
      <c r="A268" s="28" t="s">
        <v>114</v>
      </c>
      <c r="B268" s="29"/>
      <c r="C268" s="29"/>
      <c r="D268" s="29"/>
      <c r="E268" s="29"/>
      <c r="F268" s="29"/>
      <c r="G268" s="29"/>
      <c r="H268" s="29"/>
      <c r="I268" s="29"/>
      <c r="J268" s="29"/>
    </row>
    <row r="269" spans="1:10" ht="12.75">
      <c r="A269" s="28" t="s">
        <v>115</v>
      </c>
      <c r="B269" s="29"/>
      <c r="C269" s="29"/>
      <c r="D269" s="29"/>
      <c r="E269" s="29"/>
      <c r="F269" s="29"/>
      <c r="G269" s="29"/>
      <c r="H269" s="29"/>
      <c r="I269" s="29"/>
      <c r="J269" s="29"/>
    </row>
    <row r="270" spans="1:10" ht="12.75">
      <c r="A270" s="28" t="s">
        <v>116</v>
      </c>
      <c r="B270" s="29"/>
      <c r="C270" s="29"/>
      <c r="D270" s="29"/>
      <c r="E270" s="29"/>
      <c r="F270" s="29"/>
      <c r="G270" s="29"/>
      <c r="H270" s="29"/>
      <c r="I270" s="29"/>
      <c r="J270" s="29"/>
    </row>
    <row r="271" spans="1:10" ht="12.75">
      <c r="A271" s="28" t="s">
        <v>117</v>
      </c>
      <c r="B271" s="29"/>
      <c r="C271" s="29"/>
      <c r="D271" s="29"/>
      <c r="E271" s="29"/>
      <c r="F271" s="29"/>
      <c r="G271" s="29"/>
      <c r="H271" s="29"/>
      <c r="I271" s="29"/>
      <c r="J271" s="29"/>
    </row>
    <row r="272" spans="1:10" ht="12.75">
      <c r="A272" s="29"/>
      <c r="B272" s="29"/>
      <c r="C272" s="29"/>
      <c r="D272" s="29"/>
      <c r="E272" s="29"/>
      <c r="F272" s="29"/>
      <c r="G272" s="29"/>
      <c r="H272" s="29"/>
      <c r="I272" s="29"/>
      <c r="J272" s="29"/>
    </row>
    <row r="273" spans="1:10" ht="12.75">
      <c r="A273" s="29"/>
      <c r="B273" s="29"/>
      <c r="C273" s="29"/>
      <c r="D273" s="29"/>
      <c r="E273" s="29"/>
      <c r="F273" s="29"/>
      <c r="G273" s="29"/>
      <c r="H273" s="29"/>
      <c r="I273" s="29"/>
      <c r="J273" s="29"/>
    </row>
    <row r="274" spans="1:11" ht="12.75">
      <c r="A274" s="29"/>
      <c r="B274" s="29"/>
      <c r="C274" s="29"/>
      <c r="D274" s="29"/>
      <c r="E274" s="29"/>
      <c r="F274" s="29"/>
      <c r="G274" s="29"/>
      <c r="H274" s="29"/>
      <c r="I274" s="29"/>
      <c r="J274" s="29"/>
      <c r="K274" s="28"/>
    </row>
    <row r="275" spans="1:10" ht="12.75">
      <c r="A275" s="29"/>
      <c r="B275" s="29"/>
      <c r="C275" s="29"/>
      <c r="D275" s="29"/>
      <c r="E275" s="29"/>
      <c r="F275" s="29"/>
      <c r="G275" s="29"/>
      <c r="H275" s="29"/>
      <c r="I275" s="29"/>
      <c r="J275" s="29"/>
    </row>
    <row r="276" spans="1:10" ht="12.75">
      <c r="A276" s="29"/>
      <c r="B276" s="29"/>
      <c r="C276" s="29"/>
      <c r="D276" s="29"/>
      <c r="E276" s="29"/>
      <c r="F276" s="29"/>
      <c r="G276" s="29"/>
      <c r="H276" s="29"/>
      <c r="I276" s="29"/>
      <c r="J276" s="29"/>
    </row>
    <row r="277" spans="1:10" ht="12.75">
      <c r="A277" s="29"/>
      <c r="B277" s="29"/>
      <c r="C277" s="29"/>
      <c r="D277" s="29"/>
      <c r="E277" s="29"/>
      <c r="F277" s="29"/>
      <c r="G277" s="29"/>
      <c r="H277" s="29"/>
      <c r="I277" s="29"/>
      <c r="J277" s="29"/>
    </row>
    <row r="278" spans="1:10" ht="12.75">
      <c r="A278" s="29"/>
      <c r="B278" s="29"/>
      <c r="C278" s="29"/>
      <c r="D278" s="29"/>
      <c r="E278" s="29"/>
      <c r="F278" s="29"/>
      <c r="G278" s="29"/>
      <c r="H278" s="29"/>
      <c r="I278" s="29"/>
      <c r="J278" s="29"/>
    </row>
    <row r="279" spans="1:10" ht="12.75">
      <c r="A279" s="29"/>
      <c r="B279" s="29"/>
      <c r="C279" s="29"/>
      <c r="D279" s="29"/>
      <c r="E279" s="29"/>
      <c r="F279" s="29"/>
      <c r="G279" s="29"/>
      <c r="H279" s="29"/>
      <c r="I279" s="29"/>
      <c r="J279" s="29"/>
    </row>
    <row r="280" spans="1:10" ht="12.75">
      <c r="A280" s="29"/>
      <c r="B280" s="29"/>
      <c r="C280" s="29"/>
      <c r="D280" s="29"/>
      <c r="E280" s="29"/>
      <c r="F280" s="29"/>
      <c r="G280" s="29"/>
      <c r="H280" s="29"/>
      <c r="I280" s="29"/>
      <c r="J280" s="29"/>
    </row>
    <row r="281" spans="1:10" ht="12.75">
      <c r="A281" s="29"/>
      <c r="B281" s="29"/>
      <c r="C281" s="29"/>
      <c r="D281" s="29"/>
      <c r="E281" s="29"/>
      <c r="F281" s="29"/>
      <c r="G281" s="29"/>
      <c r="H281" s="29"/>
      <c r="I281" s="29"/>
      <c r="J281" s="29"/>
    </row>
    <row r="282" spans="1:10" ht="12.75">
      <c r="A282" s="29"/>
      <c r="B282" s="29"/>
      <c r="C282" s="29"/>
      <c r="D282" s="29"/>
      <c r="E282" s="29"/>
      <c r="F282" s="29"/>
      <c r="G282" s="24"/>
      <c r="H282" s="29"/>
      <c r="I282" s="29"/>
      <c r="J282" s="29"/>
    </row>
    <row r="283" spans="1:10" ht="12.75">
      <c r="A283" s="29"/>
      <c r="B283" s="29"/>
      <c r="C283" s="29"/>
      <c r="D283" s="29"/>
      <c r="E283" s="29"/>
      <c r="F283" s="29"/>
      <c r="G283" s="24"/>
      <c r="H283" s="29"/>
      <c r="I283" s="29"/>
      <c r="J283" s="29"/>
    </row>
    <row r="284" spans="1:10" ht="12.75">
      <c r="A284" s="29"/>
      <c r="B284" s="29"/>
      <c r="C284" s="29"/>
      <c r="D284" s="29"/>
      <c r="E284" s="29"/>
      <c r="F284" s="29"/>
      <c r="G284" s="24"/>
      <c r="H284" s="29"/>
      <c r="I284" s="29"/>
      <c r="J284" s="29"/>
    </row>
    <row r="285" spans="1:10" ht="12.75">
      <c r="A285" s="29"/>
      <c r="B285" s="29"/>
      <c r="C285" s="29"/>
      <c r="D285" s="29"/>
      <c r="E285" s="29"/>
      <c r="F285" s="29"/>
      <c r="G285" s="24"/>
      <c r="H285" s="29"/>
      <c r="I285" s="29"/>
      <c r="J285" s="29"/>
    </row>
    <row r="286" spans="1:10" ht="12.75">
      <c r="A286" s="29"/>
      <c r="B286" s="29"/>
      <c r="C286" s="29"/>
      <c r="D286" s="29"/>
      <c r="E286" s="29"/>
      <c r="F286" s="29"/>
      <c r="G286" s="24"/>
      <c r="H286" s="29"/>
      <c r="I286" s="29"/>
      <c r="J286" s="29"/>
    </row>
    <row r="287" spans="1:10" ht="12.75">
      <c r="A287" s="29"/>
      <c r="B287" s="29"/>
      <c r="C287" s="29"/>
      <c r="D287" s="29"/>
      <c r="E287" s="29"/>
      <c r="F287" s="29"/>
      <c r="G287" s="24"/>
      <c r="H287" s="29"/>
      <c r="I287" s="29"/>
      <c r="J287" s="29"/>
    </row>
    <row r="288" spans="1:10" ht="12.75">
      <c r="A288" s="29"/>
      <c r="B288" s="29"/>
      <c r="C288" s="29"/>
      <c r="D288" s="29"/>
      <c r="E288" s="29"/>
      <c r="F288" s="29"/>
      <c r="G288" s="24"/>
      <c r="H288" s="29"/>
      <c r="I288" s="29"/>
      <c r="J288" s="29"/>
    </row>
    <row r="289" spans="1:10" ht="12.75">
      <c r="A289" s="29"/>
      <c r="B289" s="29"/>
      <c r="C289" s="29"/>
      <c r="D289" s="29"/>
      <c r="E289" s="29"/>
      <c r="F289" s="29"/>
      <c r="G289" s="24"/>
      <c r="H289" s="29"/>
      <c r="I289" s="29"/>
      <c r="J289" s="29"/>
    </row>
    <row r="290" spans="1:10" ht="12.75">
      <c r="A290" s="29"/>
      <c r="B290" s="29"/>
      <c r="C290" s="29"/>
      <c r="D290" s="29"/>
      <c r="E290" s="29"/>
      <c r="F290" s="29"/>
      <c r="G290" s="24"/>
      <c r="H290" s="29"/>
      <c r="I290" s="29"/>
      <c r="J290" s="29"/>
    </row>
    <row r="291" spans="1:10" ht="12.75">
      <c r="A291" s="29"/>
      <c r="B291" s="29"/>
      <c r="C291" s="29"/>
      <c r="D291" s="29"/>
      <c r="E291" s="29"/>
      <c r="F291" s="29"/>
      <c r="G291" s="24"/>
      <c r="H291" s="29"/>
      <c r="I291" s="29"/>
      <c r="J291" s="29"/>
    </row>
    <row r="292" spans="1:10" ht="12.75">
      <c r="A292" s="29"/>
      <c r="B292" s="29"/>
      <c r="C292" s="29"/>
      <c r="D292" s="29"/>
      <c r="E292" s="29"/>
      <c r="F292" s="29"/>
      <c r="G292" s="24"/>
      <c r="H292" s="29"/>
      <c r="I292" s="29"/>
      <c r="J292" s="29"/>
    </row>
    <row r="293" spans="1:10" ht="12.75">
      <c r="A293" s="29"/>
      <c r="B293" s="29"/>
      <c r="C293" s="29"/>
      <c r="D293" s="29"/>
      <c r="E293" s="29"/>
      <c r="F293" s="29"/>
      <c r="G293" s="24"/>
      <c r="H293" s="29"/>
      <c r="I293" s="29"/>
      <c r="J293" s="29"/>
    </row>
    <row r="294" spans="1:10" ht="12.75">
      <c r="A294" s="29"/>
      <c r="B294" s="29"/>
      <c r="C294" s="29"/>
      <c r="D294" s="29"/>
      <c r="E294" s="29"/>
      <c r="F294" s="29"/>
      <c r="G294" s="24"/>
      <c r="H294" s="29"/>
      <c r="I294" s="29"/>
      <c r="J294" s="29"/>
    </row>
    <row r="295" spans="1:10" ht="12.75">
      <c r="A295" s="29"/>
      <c r="B295" s="29"/>
      <c r="C295" s="29"/>
      <c r="D295" s="29"/>
      <c r="E295" s="29"/>
      <c r="F295" s="29"/>
      <c r="G295" s="24"/>
      <c r="H295" s="29"/>
      <c r="I295" s="29"/>
      <c r="J295" s="29"/>
    </row>
    <row r="296" spans="1:10" ht="12.75">
      <c r="A296" s="29"/>
      <c r="B296" s="29"/>
      <c r="C296" s="29"/>
      <c r="D296" s="29"/>
      <c r="E296" s="29"/>
      <c r="F296" s="29"/>
      <c r="G296" s="24"/>
      <c r="H296" s="29"/>
      <c r="I296" s="29"/>
      <c r="J296" s="29"/>
    </row>
    <row r="297" spans="1:10" ht="12.75">
      <c r="A297" s="29"/>
      <c r="B297" s="29"/>
      <c r="C297" s="29"/>
      <c r="D297" s="29"/>
      <c r="E297" s="29"/>
      <c r="F297" s="29"/>
      <c r="G297" s="24"/>
      <c r="H297" s="29"/>
      <c r="I297" s="29"/>
      <c r="J297" s="29"/>
    </row>
    <row r="298" spans="1:10" ht="12.75">
      <c r="A298" s="29"/>
      <c r="B298" s="29"/>
      <c r="C298" s="29"/>
      <c r="D298" s="29"/>
      <c r="E298" s="29"/>
      <c r="F298" s="29"/>
      <c r="G298" s="24"/>
      <c r="H298" s="29"/>
      <c r="I298" s="29"/>
      <c r="J298" s="29"/>
    </row>
    <row r="299" spans="1:10" ht="12.75">
      <c r="A299" s="29"/>
      <c r="B299" s="29"/>
      <c r="C299" s="29"/>
      <c r="D299" s="29"/>
      <c r="E299" s="29"/>
      <c r="F299" s="29"/>
      <c r="G299" s="24"/>
      <c r="H299" s="29"/>
      <c r="I299" s="29"/>
      <c r="J299" s="29"/>
    </row>
    <row r="300" spans="1:10" ht="12.75">
      <c r="A300" s="29"/>
      <c r="B300" s="29"/>
      <c r="C300" s="29"/>
      <c r="D300" s="29"/>
      <c r="E300" s="29"/>
      <c r="F300" s="29"/>
      <c r="G300" s="24"/>
      <c r="H300" s="29"/>
      <c r="I300" s="29"/>
      <c r="J300" s="29"/>
    </row>
    <row r="301" spans="1:10" ht="12.75">
      <c r="A301" s="29"/>
      <c r="B301" s="29"/>
      <c r="C301" s="29"/>
      <c r="D301" s="29"/>
      <c r="E301" s="29"/>
      <c r="F301" s="29"/>
      <c r="G301" s="24"/>
      <c r="H301" s="29"/>
      <c r="I301" s="29"/>
      <c r="J301" s="29"/>
    </row>
    <row r="302" spans="1:10" ht="12.75">
      <c r="A302" s="29"/>
      <c r="B302" s="29"/>
      <c r="C302" s="29"/>
      <c r="D302" s="29"/>
      <c r="E302" s="29"/>
      <c r="F302" s="29"/>
      <c r="G302" s="24"/>
      <c r="H302" s="29"/>
      <c r="I302" s="29"/>
      <c r="J302" s="29"/>
    </row>
    <row r="303" spans="1:10" ht="12.75">
      <c r="A303" s="29"/>
      <c r="B303" s="29"/>
      <c r="C303" s="29"/>
      <c r="D303" s="29"/>
      <c r="E303" s="29"/>
      <c r="F303" s="29"/>
      <c r="G303" s="24"/>
      <c r="H303" s="29"/>
      <c r="I303" s="29"/>
      <c r="J303" s="29"/>
    </row>
    <row r="304" spans="1:10" ht="12.75">
      <c r="A304" s="29"/>
      <c r="B304" s="29"/>
      <c r="C304" s="29"/>
      <c r="D304" s="29"/>
      <c r="E304" s="29"/>
      <c r="F304" s="29"/>
      <c r="G304" s="24"/>
      <c r="H304" s="29"/>
      <c r="I304" s="29"/>
      <c r="J304" s="29"/>
    </row>
    <row r="305" spans="1:10" ht="12.75">
      <c r="A305" s="29"/>
      <c r="B305" s="29"/>
      <c r="C305" s="29"/>
      <c r="D305" s="29"/>
      <c r="E305" s="29"/>
      <c r="F305" s="29"/>
      <c r="G305" s="24"/>
      <c r="H305" s="29"/>
      <c r="I305" s="29"/>
      <c r="J305" s="29"/>
    </row>
    <row r="306" spans="1:10" ht="12.75">
      <c r="A306" s="29"/>
      <c r="B306" s="29"/>
      <c r="C306" s="29"/>
      <c r="D306" s="29"/>
      <c r="E306" s="29"/>
      <c r="F306" s="29"/>
      <c r="G306" s="24"/>
      <c r="H306" s="29"/>
      <c r="I306" s="29"/>
      <c r="J306" s="29"/>
    </row>
    <row r="307" spans="1:10" ht="12.75">
      <c r="A307" s="29"/>
      <c r="B307" s="29"/>
      <c r="C307" s="29"/>
      <c r="D307" s="29"/>
      <c r="E307" s="29"/>
      <c r="F307" s="29"/>
      <c r="G307" s="24"/>
      <c r="H307" s="29"/>
      <c r="I307" s="29"/>
      <c r="J307" s="29"/>
    </row>
    <row r="308" spans="1:10" ht="12.75">
      <c r="A308" s="29"/>
      <c r="B308" s="29"/>
      <c r="C308" s="29"/>
      <c r="D308" s="29"/>
      <c r="E308" s="29"/>
      <c r="F308" s="29"/>
      <c r="G308" s="24"/>
      <c r="H308" s="29"/>
      <c r="I308" s="29"/>
      <c r="J308" s="29"/>
    </row>
    <row r="309" spans="1:10" ht="12.75">
      <c r="A309" s="29"/>
      <c r="B309" s="29"/>
      <c r="C309" s="29"/>
      <c r="D309" s="29"/>
      <c r="E309" s="29"/>
      <c r="F309" s="29"/>
      <c r="G309" s="24"/>
      <c r="H309" s="29"/>
      <c r="I309" s="29"/>
      <c r="J309" s="29"/>
    </row>
    <row r="310" spans="1:10" ht="12.75">
      <c r="A310" s="29"/>
      <c r="B310" s="29"/>
      <c r="C310" s="29"/>
      <c r="D310" s="29"/>
      <c r="E310" s="29"/>
      <c r="F310" s="29"/>
      <c r="G310" s="24"/>
      <c r="H310" s="29"/>
      <c r="I310" s="29"/>
      <c r="J310" s="29"/>
    </row>
    <row r="311" spans="1:10" ht="12.75">
      <c r="A311" s="29"/>
      <c r="B311" s="29"/>
      <c r="C311" s="29"/>
      <c r="D311" s="29"/>
      <c r="E311" s="29"/>
      <c r="F311" s="29"/>
      <c r="G311" s="24"/>
      <c r="H311" s="29"/>
      <c r="I311" s="29"/>
      <c r="J311" s="29"/>
    </row>
    <row r="312" spans="1:10" ht="12.75">
      <c r="A312" s="29"/>
      <c r="B312" s="29"/>
      <c r="C312" s="29"/>
      <c r="D312" s="29"/>
      <c r="E312" s="29"/>
      <c r="F312" s="29"/>
      <c r="G312" s="24"/>
      <c r="H312" s="29"/>
      <c r="I312" s="29"/>
      <c r="J312" s="29"/>
    </row>
    <row r="313" spans="1:10" ht="12.75">
      <c r="A313" s="29"/>
      <c r="B313" s="29"/>
      <c r="C313" s="29"/>
      <c r="D313" s="29"/>
      <c r="E313" s="29"/>
      <c r="F313" s="29"/>
      <c r="G313" s="24"/>
      <c r="H313" s="29"/>
      <c r="I313" s="29"/>
      <c r="J313" s="29"/>
    </row>
    <row r="314" spans="1:10" ht="12.75">
      <c r="A314" s="29"/>
      <c r="B314" s="29"/>
      <c r="C314" s="29"/>
      <c r="D314" s="29"/>
      <c r="E314" s="29"/>
      <c r="F314" s="29"/>
      <c r="G314" s="24"/>
      <c r="H314" s="29"/>
      <c r="I314" s="29"/>
      <c r="J314" s="29"/>
    </row>
    <row r="315" spans="1:10" ht="12.75">
      <c r="A315" s="29"/>
      <c r="B315" s="29"/>
      <c r="C315" s="29"/>
      <c r="D315" s="29"/>
      <c r="E315" s="29"/>
      <c r="F315" s="29"/>
      <c r="G315" s="24"/>
      <c r="H315" s="29"/>
      <c r="I315" s="29"/>
      <c r="J315" s="29"/>
    </row>
    <row r="316" spans="1:10" ht="12.75">
      <c r="A316" s="29"/>
      <c r="B316" s="29"/>
      <c r="C316" s="29"/>
      <c r="D316" s="29"/>
      <c r="E316" s="29"/>
      <c r="F316" s="29"/>
      <c r="G316" s="24"/>
      <c r="H316" s="29"/>
      <c r="I316" s="29"/>
      <c r="J316" s="29"/>
    </row>
    <row r="317" spans="1:10" ht="12.75">
      <c r="A317" s="29"/>
      <c r="B317" s="29"/>
      <c r="C317" s="29"/>
      <c r="D317" s="29"/>
      <c r="E317" s="29"/>
      <c r="F317" s="29"/>
      <c r="G317" s="24"/>
      <c r="H317" s="29"/>
      <c r="I317" s="29"/>
      <c r="J317" s="29"/>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317"/>
  <sheetViews>
    <sheetView zoomScale="85" zoomScaleNormal="85" zoomScalePageLayoutView="0" workbookViewId="0" topLeftCell="A181">
      <selection activeCell="H191" sqref="H191"/>
    </sheetView>
  </sheetViews>
  <sheetFormatPr defaultColWidth="9.140625" defaultRowHeight="12.75"/>
  <cols>
    <col min="2" max="2" width="16.8515625" style="0" bestFit="1" customWidth="1"/>
    <col min="3" max="3" width="12.421875" style="0" customWidth="1"/>
    <col min="4" max="4" width="10.421875" style="0" bestFit="1" customWidth="1"/>
    <col min="5" max="5" width="12.28125" style="0" customWidth="1"/>
    <col min="6" max="10" width="10.421875" style="0" bestFit="1" customWidth="1"/>
    <col min="11" max="11" width="9.421875" style="0" bestFit="1" customWidth="1"/>
    <col min="12" max="12" width="12.7109375" style="0" bestFit="1" customWidth="1"/>
    <col min="13" max="13" width="9.28125" style="0" bestFit="1" customWidth="1"/>
    <col min="14" max="14" width="11.421875" style="0" bestFit="1" customWidth="1"/>
    <col min="15" max="15" width="9.28125" style="0" bestFit="1" customWidth="1"/>
    <col min="16" max="16" width="12.8515625" style="0" bestFit="1" customWidth="1"/>
    <col min="17" max="17" width="11.28125" style="0" bestFit="1" customWidth="1"/>
  </cols>
  <sheetData>
    <row r="1" ht="12.75">
      <c r="A1" t="s">
        <v>0</v>
      </c>
    </row>
    <row r="2" spans="2:16" ht="12.75">
      <c r="B2">
        <v>1990</v>
      </c>
      <c r="C2">
        <v>1991</v>
      </c>
      <c r="D2">
        <v>1992</v>
      </c>
      <c r="E2">
        <v>1993</v>
      </c>
      <c r="F2">
        <v>1994</v>
      </c>
      <c r="G2">
        <v>1995</v>
      </c>
      <c r="H2">
        <v>1996</v>
      </c>
      <c r="I2">
        <v>1997</v>
      </c>
      <c r="J2">
        <v>1998</v>
      </c>
      <c r="K2">
        <v>1999</v>
      </c>
      <c r="L2">
        <v>2000</v>
      </c>
      <c r="M2">
        <v>2001</v>
      </c>
      <c r="N2">
        <v>2002</v>
      </c>
      <c r="O2">
        <v>2003</v>
      </c>
      <c r="P2">
        <v>2004</v>
      </c>
    </row>
    <row r="3" spans="1:16" ht="12.75">
      <c r="A3" t="s">
        <v>1</v>
      </c>
      <c r="B3">
        <v>5230629266.424219</v>
      </c>
      <c r="C3">
        <v>5181213862.6636305</v>
      </c>
      <c r="D3">
        <v>5044683812.185618</v>
      </c>
      <c r="E3">
        <v>4944086971.434945</v>
      </c>
      <c r="F3">
        <v>4937859740.043065</v>
      </c>
      <c r="G3">
        <v>4947858643.49156</v>
      </c>
      <c r="H3">
        <v>5057561895.187736</v>
      </c>
      <c r="I3">
        <v>4986453552.93094</v>
      </c>
      <c r="J3">
        <v>4958228356.279981</v>
      </c>
      <c r="K3">
        <v>4877607657.454628</v>
      </c>
      <c r="L3">
        <v>4874271376.40907</v>
      </c>
      <c r="M3">
        <v>4923196102.217097</v>
      </c>
      <c r="N3">
        <v>4881628567.802547</v>
      </c>
      <c r="O3">
        <v>4961480306.4116745</v>
      </c>
      <c r="P3">
        <v>4979565997.913717</v>
      </c>
    </row>
    <row r="4" spans="1:16" ht="12.75">
      <c r="A4" t="s">
        <v>2</v>
      </c>
      <c r="B4">
        <v>106123570.2524275</v>
      </c>
      <c r="C4">
        <v>105587435.83226581</v>
      </c>
      <c r="D4">
        <v>103579106.32219821</v>
      </c>
      <c r="E4">
        <v>102968250.21372351</v>
      </c>
      <c r="F4">
        <v>103965325.6146369</v>
      </c>
      <c r="G4">
        <v>104272960.38875027</v>
      </c>
      <c r="H4">
        <v>107950046.7872813</v>
      </c>
      <c r="I4">
        <v>107354425.15545744</v>
      </c>
      <c r="J4">
        <v>108822245.63310286</v>
      </c>
      <c r="K4">
        <v>110193662.841894</v>
      </c>
      <c r="L4">
        <v>108717707.40869704</v>
      </c>
      <c r="M4">
        <v>110662639.02305838</v>
      </c>
      <c r="N4">
        <v>108357063.73193194</v>
      </c>
      <c r="O4">
        <v>110206256.38193148</v>
      </c>
      <c r="P4">
        <v>111334033.93052253</v>
      </c>
    </row>
    <row r="5" spans="1:16" ht="12.75">
      <c r="A5" t="s">
        <v>120</v>
      </c>
      <c r="B5">
        <v>4646575676.552201</v>
      </c>
      <c r="C5">
        <v>4409694320.121276</v>
      </c>
      <c r="D5">
        <v>4181898733.166318</v>
      </c>
      <c r="E5">
        <v>3888246990.3717327</v>
      </c>
      <c r="F5">
        <v>3899438533.9560156</v>
      </c>
      <c r="G5">
        <v>3627337786.1234922</v>
      </c>
      <c r="H5">
        <v>3391974333.739737</v>
      </c>
      <c r="I5">
        <v>3184060822.8108974</v>
      </c>
      <c r="J5">
        <v>2965394006.4306874</v>
      </c>
      <c r="K5">
        <v>2884269214.156284</v>
      </c>
      <c r="L5">
        <v>2853294110.2800627</v>
      </c>
      <c r="M5">
        <v>2902708681.9109983</v>
      </c>
      <c r="N5">
        <v>2900689951.780183</v>
      </c>
      <c r="O5">
        <v>2988058201.0953703</v>
      </c>
      <c r="P5">
        <v>3011071492.695583</v>
      </c>
    </row>
    <row r="6" spans="1:16" ht="12.75">
      <c r="A6" t="s">
        <v>3</v>
      </c>
      <c r="B6">
        <v>702697404.6567435</v>
      </c>
      <c r="C6">
        <v>626552509.997092</v>
      </c>
      <c r="D6">
        <v>612097674.9305348</v>
      </c>
      <c r="E6">
        <v>656003681.589723</v>
      </c>
      <c r="F6">
        <v>687592517.0034302</v>
      </c>
      <c r="G6">
        <v>722680640.0046382</v>
      </c>
      <c r="H6">
        <v>707178716.9116428</v>
      </c>
      <c r="I6">
        <v>699174056.6518044</v>
      </c>
      <c r="J6">
        <v>665296633.5214206</v>
      </c>
      <c r="K6">
        <v>678109046.8836147</v>
      </c>
      <c r="L6">
        <v>704557465.1301283</v>
      </c>
      <c r="M6">
        <v>709233964.8883216</v>
      </c>
      <c r="N6">
        <v>725922900.7781034</v>
      </c>
      <c r="O6">
        <v>756226987.7258351</v>
      </c>
      <c r="P6">
        <v>786990483.1701139</v>
      </c>
    </row>
    <row r="7" ht="12.75">
      <c r="P7" s="1"/>
    </row>
    <row r="9" ht="12.75">
      <c r="A9" t="s">
        <v>4</v>
      </c>
    </row>
    <row r="10" spans="2:16" ht="12.75">
      <c r="B10">
        <v>1990</v>
      </c>
      <c r="C10">
        <v>1991</v>
      </c>
      <c r="D10">
        <v>1992</v>
      </c>
      <c r="E10">
        <v>1993</v>
      </c>
      <c r="F10">
        <v>1994</v>
      </c>
      <c r="G10">
        <v>1995</v>
      </c>
      <c r="H10">
        <v>1996</v>
      </c>
      <c r="I10">
        <v>1997</v>
      </c>
      <c r="J10">
        <v>1998</v>
      </c>
      <c r="K10">
        <v>1999</v>
      </c>
      <c r="L10">
        <v>2000</v>
      </c>
      <c r="M10">
        <v>2001</v>
      </c>
      <c r="N10">
        <v>2002</v>
      </c>
      <c r="O10">
        <v>2003</v>
      </c>
      <c r="P10">
        <v>2004</v>
      </c>
    </row>
    <row r="11" spans="1:16" ht="12.75">
      <c r="A11" t="s">
        <v>1</v>
      </c>
      <c r="B11">
        <v>1561927927.8783617</v>
      </c>
      <c r="C11">
        <v>1590427036.7701952</v>
      </c>
      <c r="D11">
        <v>1526702271.7338316</v>
      </c>
      <c r="E11">
        <v>1451899384.0537176</v>
      </c>
      <c r="F11">
        <v>1450155286.569034</v>
      </c>
      <c r="G11">
        <v>1445498834.7329779</v>
      </c>
      <c r="H11">
        <v>1468692674.2729034</v>
      </c>
      <c r="I11">
        <v>1433596176.754973</v>
      </c>
      <c r="J11">
        <v>1452926005.2506356</v>
      </c>
      <c r="K11">
        <v>1416819136.3953571</v>
      </c>
      <c r="L11">
        <v>1426772254.516171</v>
      </c>
      <c r="M11">
        <v>1449130205.8120573</v>
      </c>
      <c r="N11">
        <v>1480073839.7234607</v>
      </c>
      <c r="O11">
        <v>1516555662.6570354</v>
      </c>
      <c r="P11">
        <v>1512065775.8730397</v>
      </c>
    </row>
    <row r="12" spans="1:16" ht="12.75">
      <c r="A12" t="s">
        <v>2</v>
      </c>
      <c r="B12">
        <v>9286507.418268317</v>
      </c>
      <c r="C12">
        <v>9910285.205011146</v>
      </c>
      <c r="D12">
        <v>10601042.269251004</v>
      </c>
      <c r="E12">
        <v>10563821.451232547</v>
      </c>
      <c r="F12">
        <v>11300045.347786365</v>
      </c>
      <c r="G12">
        <v>11182134.82141585</v>
      </c>
      <c r="H12">
        <v>12243412.859815301</v>
      </c>
      <c r="I12">
        <v>12572864.13408532</v>
      </c>
      <c r="J12">
        <v>12504444.87828275</v>
      </c>
      <c r="K12">
        <v>12295248.868910987</v>
      </c>
      <c r="L12">
        <v>13106849.299863758</v>
      </c>
      <c r="M12">
        <v>14518016.32199535</v>
      </c>
      <c r="N12">
        <v>14787839.971073188</v>
      </c>
      <c r="O12">
        <v>15488173.518968696</v>
      </c>
      <c r="P12">
        <v>15918631.661063395</v>
      </c>
    </row>
    <row r="13" spans="1:16" ht="12.75">
      <c r="A13" t="s">
        <v>120</v>
      </c>
      <c r="B13">
        <v>3114368264.110643</v>
      </c>
      <c r="C13">
        <v>3006529217.50362</v>
      </c>
      <c r="D13">
        <v>2898081288.2141085</v>
      </c>
      <c r="E13">
        <v>2716147151.2587905</v>
      </c>
      <c r="F13">
        <v>2538769870.8643026</v>
      </c>
      <c r="G13">
        <v>2390074758.687648</v>
      </c>
      <c r="H13">
        <v>2262094784.769796</v>
      </c>
      <c r="I13">
        <v>2133191960.3387778</v>
      </c>
      <c r="J13">
        <v>2002166023.4889822</v>
      </c>
      <c r="K13">
        <v>1983539360.9711995</v>
      </c>
      <c r="L13">
        <v>2001374295.8142345</v>
      </c>
      <c r="M13">
        <v>2045195866.119103</v>
      </c>
      <c r="N13">
        <v>2021532521.8206577</v>
      </c>
      <c r="O13">
        <v>2088862047.9661407</v>
      </c>
      <c r="P13">
        <v>2094313964.9431994</v>
      </c>
    </row>
    <row r="14" spans="1:16" ht="12.75">
      <c r="A14" t="s">
        <v>3</v>
      </c>
      <c r="B14">
        <v>197421867.6582562</v>
      </c>
      <c r="C14">
        <v>177265545.50840363</v>
      </c>
      <c r="D14">
        <v>169999440.13862073</v>
      </c>
      <c r="E14">
        <v>168312525.9569464</v>
      </c>
      <c r="F14">
        <v>164441584.71257144</v>
      </c>
      <c r="G14">
        <v>164513615.14146727</v>
      </c>
      <c r="H14">
        <v>172193642.68626946</v>
      </c>
      <c r="I14">
        <v>168765315.2419516</v>
      </c>
      <c r="J14">
        <v>165210809.1292072</v>
      </c>
      <c r="K14">
        <v>161254525.70646024</v>
      </c>
      <c r="L14">
        <v>167961278.85966516</v>
      </c>
      <c r="M14">
        <v>177602005.09425727</v>
      </c>
      <c r="N14">
        <v>170042073.70615086</v>
      </c>
      <c r="O14">
        <v>174735887.29824552</v>
      </c>
      <c r="P14">
        <v>171960902.80916947</v>
      </c>
    </row>
    <row r="17" ht="12.75">
      <c r="A17" t="s">
        <v>5</v>
      </c>
    </row>
    <row r="18" spans="2:16" ht="12.75">
      <c r="B18">
        <v>1990</v>
      </c>
      <c r="C18">
        <v>1991</v>
      </c>
      <c r="D18">
        <v>1992</v>
      </c>
      <c r="E18">
        <v>1993</v>
      </c>
      <c r="F18">
        <v>1994</v>
      </c>
      <c r="G18">
        <v>1995</v>
      </c>
      <c r="H18">
        <v>1996</v>
      </c>
      <c r="I18">
        <v>1997</v>
      </c>
      <c r="J18">
        <v>1998</v>
      </c>
      <c r="K18">
        <v>1999</v>
      </c>
      <c r="L18">
        <v>2000</v>
      </c>
      <c r="M18">
        <v>2001</v>
      </c>
      <c r="N18">
        <v>2002</v>
      </c>
      <c r="O18">
        <v>2003</v>
      </c>
      <c r="P18">
        <v>2004</v>
      </c>
    </row>
    <row r="19" spans="1:16" ht="12.75">
      <c r="A19" t="s">
        <v>1</v>
      </c>
      <c r="B19">
        <v>773142667.7587934</v>
      </c>
      <c r="C19">
        <v>713275347.5050731</v>
      </c>
      <c r="D19">
        <v>678441028.2356035</v>
      </c>
      <c r="E19">
        <v>676085184.6692588</v>
      </c>
      <c r="F19">
        <v>695226333.4039575</v>
      </c>
      <c r="G19">
        <v>689970570.8453412</v>
      </c>
      <c r="H19">
        <v>693186310.6082208</v>
      </c>
      <c r="I19">
        <v>695188299.1665163</v>
      </c>
      <c r="J19">
        <v>669548442.4675856</v>
      </c>
      <c r="K19">
        <v>658168257.2752724</v>
      </c>
      <c r="L19">
        <v>671874152.5684658</v>
      </c>
      <c r="M19">
        <v>668731370.122987</v>
      </c>
      <c r="N19">
        <v>641199360.6094292</v>
      </c>
      <c r="O19">
        <v>652879086.5572608</v>
      </c>
      <c r="P19">
        <v>658773464.4683995</v>
      </c>
    </row>
    <row r="20" spans="1:16" ht="12.75">
      <c r="A20" t="s">
        <v>2</v>
      </c>
      <c r="B20">
        <v>10146907.781265289</v>
      </c>
      <c r="C20">
        <v>9798198.259040296</v>
      </c>
      <c r="D20">
        <v>9660222.401331797</v>
      </c>
      <c r="E20">
        <v>9798931.813497387</v>
      </c>
      <c r="F20">
        <v>10442014.637075596</v>
      </c>
      <c r="G20">
        <v>9938798.137731794</v>
      </c>
      <c r="H20">
        <v>10409908.502808563</v>
      </c>
      <c r="I20">
        <v>10550686.159362663</v>
      </c>
      <c r="J20">
        <v>10768680.141025756</v>
      </c>
      <c r="K20">
        <v>10496123.451960556</v>
      </c>
      <c r="L20">
        <v>10302939.12628872</v>
      </c>
      <c r="M20">
        <v>10531574.984948011</v>
      </c>
      <c r="N20">
        <v>10110664.838690843</v>
      </c>
      <c r="O20">
        <v>10479996.024546873</v>
      </c>
      <c r="P20">
        <v>10246172.691600837</v>
      </c>
    </row>
    <row r="21" spans="1:16" ht="12.75">
      <c r="A21" t="s">
        <v>120</v>
      </c>
      <c r="B21">
        <v>260196926.3615988</v>
      </c>
      <c r="C21">
        <v>246607881.6220373</v>
      </c>
      <c r="D21">
        <v>231763157.05628437</v>
      </c>
      <c r="E21">
        <v>199991983.80200064</v>
      </c>
      <c r="F21">
        <v>165910470.32696882</v>
      </c>
      <c r="G21">
        <v>165288412.08115476</v>
      </c>
      <c r="H21">
        <v>141155421.08058333</v>
      </c>
      <c r="I21">
        <v>120259202.35649388</v>
      </c>
      <c r="J21">
        <v>115492491.70969585</v>
      </c>
      <c r="K21">
        <v>105681339.62085913</v>
      </c>
      <c r="L21">
        <v>107767298.16548815</v>
      </c>
      <c r="M21">
        <v>109783390.98319545</v>
      </c>
      <c r="N21">
        <v>115104589.00059746</v>
      </c>
      <c r="O21">
        <v>126963659.78387095</v>
      </c>
      <c r="P21">
        <v>130164709.06902167</v>
      </c>
    </row>
    <row r="22" spans="1:16" ht="12.75">
      <c r="A22" t="s">
        <v>3</v>
      </c>
      <c r="B22">
        <v>103552234.37715426</v>
      </c>
      <c r="C22">
        <v>86215306.55323607</v>
      </c>
      <c r="D22">
        <v>85767319.456411</v>
      </c>
      <c r="E22">
        <v>89341604.64043535</v>
      </c>
      <c r="F22">
        <v>87810434.38711911</v>
      </c>
      <c r="G22">
        <v>96826074.25458837</v>
      </c>
      <c r="H22">
        <v>106735813.66573197</v>
      </c>
      <c r="I22">
        <v>106556857.31112981</v>
      </c>
      <c r="J22">
        <v>95371126.80301937</v>
      </c>
      <c r="K22">
        <v>85095231.30831814</v>
      </c>
      <c r="L22">
        <v>96135135.43451276</v>
      </c>
      <c r="M22">
        <v>82700667.47250456</v>
      </c>
      <c r="N22">
        <v>96457278.79534423</v>
      </c>
      <c r="O22">
        <v>108609512.48530458</v>
      </c>
      <c r="P22">
        <v>110443592.98894337</v>
      </c>
    </row>
    <row r="25" ht="12.75">
      <c r="A25" t="s">
        <v>6</v>
      </c>
    </row>
    <row r="26" spans="2:16" ht="12.75">
      <c r="B26">
        <v>1990</v>
      </c>
      <c r="C26">
        <v>1991</v>
      </c>
      <c r="D26">
        <v>1992</v>
      </c>
      <c r="E26">
        <v>1993</v>
      </c>
      <c r="F26">
        <v>1994</v>
      </c>
      <c r="G26">
        <v>1995</v>
      </c>
      <c r="H26">
        <v>1996</v>
      </c>
      <c r="I26">
        <v>1997</v>
      </c>
      <c r="J26">
        <v>1998</v>
      </c>
      <c r="K26">
        <v>1999</v>
      </c>
      <c r="L26">
        <v>2000</v>
      </c>
      <c r="M26">
        <v>2001</v>
      </c>
      <c r="N26">
        <v>2002</v>
      </c>
      <c r="O26">
        <v>2003</v>
      </c>
      <c r="P26">
        <v>2004</v>
      </c>
    </row>
    <row r="27" spans="1:16" ht="12.75">
      <c r="A27" t="s">
        <v>1</v>
      </c>
      <c r="B27">
        <v>759669671.3187494</v>
      </c>
      <c r="C27">
        <v>770669671.5491811</v>
      </c>
      <c r="D27">
        <v>797968947.0334879</v>
      </c>
      <c r="E27">
        <v>804003322.2276992</v>
      </c>
      <c r="F27">
        <v>810077567.5547874</v>
      </c>
      <c r="G27">
        <v>818900937.6915278</v>
      </c>
      <c r="H27">
        <v>840436756.9840182</v>
      </c>
      <c r="I27">
        <v>851315767.0018977</v>
      </c>
      <c r="J27">
        <v>878334575.9356213</v>
      </c>
      <c r="K27">
        <v>903387785.2298471</v>
      </c>
      <c r="L27">
        <v>900943611.633945</v>
      </c>
      <c r="M27">
        <v>917374368.659703</v>
      </c>
      <c r="N27">
        <v>929436392.7544792</v>
      </c>
      <c r="O27">
        <v>936934019.6545542</v>
      </c>
      <c r="P27">
        <v>957368595.2366654</v>
      </c>
    </row>
    <row r="28" spans="1:16" ht="12.75">
      <c r="A28" t="s">
        <v>2</v>
      </c>
      <c r="B28">
        <v>25910269.071762078</v>
      </c>
      <c r="C28">
        <v>26355164.98907499</v>
      </c>
      <c r="D28">
        <v>26907640.79466673</v>
      </c>
      <c r="E28">
        <v>26463610.06197536</v>
      </c>
      <c r="F28">
        <v>26495765.285998523</v>
      </c>
      <c r="G28">
        <v>26578998.074704707</v>
      </c>
      <c r="H28">
        <v>27290472.51524117</v>
      </c>
      <c r="I28">
        <v>28128010.140547633</v>
      </c>
      <c r="J28">
        <v>28694242.934733704</v>
      </c>
      <c r="K28">
        <v>29935536.593597554</v>
      </c>
      <c r="L28">
        <v>29297420.419427425</v>
      </c>
      <c r="M28">
        <v>29338302.98128187</v>
      </c>
      <c r="N28">
        <v>29075290.176943608</v>
      </c>
      <c r="O28">
        <v>29769320.75197577</v>
      </c>
      <c r="P28">
        <v>30350450.955507245</v>
      </c>
    </row>
    <row r="29" spans="1:16" ht="12.75">
      <c r="A29" t="s">
        <v>120</v>
      </c>
      <c r="B29">
        <v>151747198.32573935</v>
      </c>
      <c r="C29">
        <v>144483849.37624508</v>
      </c>
      <c r="D29">
        <v>135447770.80241987</v>
      </c>
      <c r="E29">
        <v>116019813.04867627</v>
      </c>
      <c r="F29">
        <v>94273081.2091248</v>
      </c>
      <c r="G29">
        <v>88470454.25759682</v>
      </c>
      <c r="H29">
        <v>83167066.35708198</v>
      </c>
      <c r="I29">
        <v>74756953.21778186</v>
      </c>
      <c r="J29">
        <v>69170285.36891487</v>
      </c>
      <c r="K29">
        <v>67080904.61336193</v>
      </c>
      <c r="L29">
        <v>63481302.319239154</v>
      </c>
      <c r="M29">
        <v>65265692.76649318</v>
      </c>
      <c r="N29">
        <v>68755175.72823223</v>
      </c>
      <c r="O29">
        <v>71306278.04911959</v>
      </c>
      <c r="P29">
        <v>73535707.86136459</v>
      </c>
    </row>
    <row r="30" spans="1:16" ht="12.75">
      <c r="A30" t="s">
        <v>3</v>
      </c>
      <c r="B30">
        <v>55151973.52968735</v>
      </c>
      <c r="C30">
        <v>46974928.38191887</v>
      </c>
      <c r="D30">
        <v>48570764.005528145</v>
      </c>
      <c r="E30">
        <v>54170355.29769838</v>
      </c>
      <c r="F30">
        <v>52308829.137032725</v>
      </c>
      <c r="G30">
        <v>55972125.28131362</v>
      </c>
      <c r="H30">
        <v>61255695.53399668</v>
      </c>
      <c r="I30">
        <v>58358716.222813584</v>
      </c>
      <c r="J30">
        <v>57919277.600465775</v>
      </c>
      <c r="K30">
        <v>58261657.36258422</v>
      </c>
      <c r="L30">
        <v>60460819.86042102</v>
      </c>
      <c r="M30">
        <v>62536656.286126256</v>
      </c>
      <c r="N30">
        <v>65763815.49718882</v>
      </c>
      <c r="O30">
        <v>69287667.89104924</v>
      </c>
      <c r="P30">
        <v>78022978.119337</v>
      </c>
    </row>
    <row r="33" ht="12.75">
      <c r="A33" t="s">
        <v>7</v>
      </c>
    </row>
    <row r="34" spans="2:16" ht="12.75">
      <c r="B34">
        <v>1990</v>
      </c>
      <c r="C34">
        <v>1991</v>
      </c>
      <c r="D34">
        <v>1992</v>
      </c>
      <c r="E34">
        <v>1993</v>
      </c>
      <c r="F34">
        <v>1994</v>
      </c>
      <c r="G34">
        <v>1995</v>
      </c>
      <c r="H34">
        <v>1996</v>
      </c>
      <c r="I34">
        <v>1997</v>
      </c>
      <c r="J34">
        <v>1998</v>
      </c>
      <c r="K34">
        <v>1999</v>
      </c>
      <c r="L34">
        <v>2000</v>
      </c>
      <c r="M34">
        <v>2001</v>
      </c>
      <c r="N34">
        <v>2002</v>
      </c>
      <c r="O34">
        <v>2003</v>
      </c>
      <c r="P34">
        <v>2004</v>
      </c>
    </row>
    <row r="35" spans="1:16" ht="12.75">
      <c r="A35" t="s">
        <v>1</v>
      </c>
      <c r="B35">
        <v>828171862.335046</v>
      </c>
      <c r="C35">
        <v>847884697.2198334</v>
      </c>
      <c r="D35">
        <v>814587280.0775368</v>
      </c>
      <c r="E35">
        <v>820213167.2548136</v>
      </c>
      <c r="F35">
        <v>774917548.6272051</v>
      </c>
      <c r="G35">
        <v>774222178.7427706</v>
      </c>
      <c r="H35">
        <v>844517213.5774627</v>
      </c>
      <c r="I35">
        <v>794465445.5801493</v>
      </c>
      <c r="J35">
        <v>779984485.2936903</v>
      </c>
      <c r="K35">
        <v>766699822.5352285</v>
      </c>
      <c r="L35">
        <v>745866654.759275</v>
      </c>
      <c r="M35">
        <v>794566191.6180775</v>
      </c>
      <c r="N35">
        <v>756675222.5822793</v>
      </c>
      <c r="O35">
        <v>785527963.8335124</v>
      </c>
      <c r="P35">
        <v>773356710.2138816</v>
      </c>
    </row>
    <row r="36" spans="1:16" ht="12.75">
      <c r="A36" t="s">
        <v>2</v>
      </c>
      <c r="B36">
        <v>23914409.684129443</v>
      </c>
      <c r="C36">
        <v>24814153.693417605</v>
      </c>
      <c r="D36">
        <v>24590640.402764544</v>
      </c>
      <c r="E36">
        <v>23757922.97599911</v>
      </c>
      <c r="F36">
        <v>22890488.89943979</v>
      </c>
      <c r="G36">
        <v>23950018.981880147</v>
      </c>
      <c r="H36">
        <v>25463827.197128456</v>
      </c>
      <c r="I36">
        <v>23954471.63135698</v>
      </c>
      <c r="J36">
        <v>24357188.587776303</v>
      </c>
      <c r="K36">
        <v>24167180.95749029</v>
      </c>
      <c r="L36">
        <v>22032065.152912784</v>
      </c>
      <c r="M36">
        <v>23223749.96884375</v>
      </c>
      <c r="N36">
        <v>23058464.05122276</v>
      </c>
      <c r="O36">
        <v>23944243.79824806</v>
      </c>
      <c r="P36">
        <v>23645480.737960957</v>
      </c>
    </row>
    <row r="37" spans="1:16" ht="12.75">
      <c r="A37" t="s">
        <v>120</v>
      </c>
      <c r="B37">
        <v>256010208.83216134</v>
      </c>
      <c r="C37">
        <v>677266828.8004915</v>
      </c>
      <c r="D37">
        <v>591430678.6048586</v>
      </c>
      <c r="E37">
        <v>540717208.429191</v>
      </c>
      <c r="F37">
        <v>498461639.36798346</v>
      </c>
      <c r="G37">
        <v>444988779.3143421</v>
      </c>
      <c r="H37">
        <v>401089527.3847024</v>
      </c>
      <c r="I37">
        <v>377196259.7430683</v>
      </c>
      <c r="J37">
        <v>156842540.89536873</v>
      </c>
      <c r="K37">
        <v>153542285.15861815</v>
      </c>
      <c r="L37">
        <v>146978373.89102337</v>
      </c>
      <c r="M37">
        <v>150200079.53012556</v>
      </c>
      <c r="N37">
        <v>153329684.2605062</v>
      </c>
      <c r="O37">
        <v>165105404.08905914</v>
      </c>
      <c r="P37">
        <v>162901073.3489538</v>
      </c>
    </row>
    <row r="38" spans="1:16" ht="12.75">
      <c r="A38" t="s">
        <v>3</v>
      </c>
      <c r="B38">
        <v>62533262.7488715</v>
      </c>
      <c r="C38">
        <v>58656362.68020023</v>
      </c>
      <c r="D38">
        <v>58911086.36081232</v>
      </c>
      <c r="E38">
        <v>58262423.08019932</v>
      </c>
      <c r="F38">
        <v>51946766.80138664</v>
      </c>
      <c r="G38">
        <v>56874552.53417287</v>
      </c>
      <c r="H38">
        <v>58144602.17068574</v>
      </c>
      <c r="I38">
        <v>61255352.025890455</v>
      </c>
      <c r="J38">
        <v>57537219.86980612</v>
      </c>
      <c r="K38">
        <v>54834486.82700594</v>
      </c>
      <c r="L38">
        <v>56249031.88515419</v>
      </c>
      <c r="M38">
        <v>49728343.6348615</v>
      </c>
      <c r="N38">
        <v>53777477.27488833</v>
      </c>
      <c r="O38">
        <v>59704224.57045361</v>
      </c>
      <c r="P38">
        <v>64378234.886991814</v>
      </c>
    </row>
    <row r="41" ht="12.75">
      <c r="A41" t="s">
        <v>8</v>
      </c>
    </row>
    <row r="42" spans="2:16" ht="12.75">
      <c r="B42">
        <v>1990</v>
      </c>
      <c r="C42">
        <v>1991</v>
      </c>
      <c r="D42">
        <v>1992</v>
      </c>
      <c r="E42">
        <v>1993</v>
      </c>
      <c r="F42">
        <v>1994</v>
      </c>
      <c r="G42">
        <v>1995</v>
      </c>
      <c r="H42">
        <v>1996</v>
      </c>
      <c r="I42">
        <v>1997</v>
      </c>
      <c r="J42">
        <v>1998</v>
      </c>
      <c r="K42">
        <v>1999</v>
      </c>
      <c r="L42">
        <v>2000</v>
      </c>
      <c r="M42">
        <v>2001</v>
      </c>
      <c r="N42">
        <v>2002</v>
      </c>
      <c r="O42">
        <v>2003</v>
      </c>
      <c r="P42">
        <v>2004</v>
      </c>
    </row>
    <row r="43" spans="1:16" ht="12.75">
      <c r="A43" t="s">
        <v>1</v>
      </c>
      <c r="B43">
        <v>130861192.37802592</v>
      </c>
      <c r="C43">
        <v>127662242.59268618</v>
      </c>
      <c r="D43">
        <v>121691858.80028997</v>
      </c>
      <c r="E43">
        <v>123170389.41570303</v>
      </c>
      <c r="F43">
        <v>115628403.73270574</v>
      </c>
      <c r="G43">
        <v>116615786.63520622</v>
      </c>
      <c r="H43">
        <v>114464550.1435329</v>
      </c>
      <c r="I43">
        <v>110462398.22186238</v>
      </c>
      <c r="J43">
        <v>102888862.69631383</v>
      </c>
      <c r="K43">
        <v>98896385.9413703</v>
      </c>
      <c r="L43">
        <v>95925266.58291951</v>
      </c>
      <c r="M43">
        <v>93543574.44399989</v>
      </c>
      <c r="N43">
        <v>92366306.50131957</v>
      </c>
      <c r="O43">
        <v>88558404.0486116</v>
      </c>
      <c r="P43">
        <v>84213896.15243647</v>
      </c>
    </row>
    <row r="44" spans="1:16" ht="12.75">
      <c r="A44" t="s">
        <v>2</v>
      </c>
      <c r="B44">
        <v>3523186.816991284</v>
      </c>
      <c r="C44">
        <v>2987478.0335871433</v>
      </c>
      <c r="D44">
        <v>3350969.015638092</v>
      </c>
      <c r="E44">
        <v>3526697.5910309264</v>
      </c>
      <c r="F44">
        <v>3677665.022473134</v>
      </c>
      <c r="G44">
        <v>3608958.2484576083</v>
      </c>
      <c r="H44">
        <v>3957960.0955134956</v>
      </c>
      <c r="I44">
        <v>3824865.063325195</v>
      </c>
      <c r="J44">
        <v>3882392.0949952714</v>
      </c>
      <c r="K44">
        <v>4488358.295006971</v>
      </c>
      <c r="L44">
        <v>4771036.454473068</v>
      </c>
      <c r="M44">
        <v>4562445.665585733</v>
      </c>
      <c r="N44">
        <v>3971287.7011362542</v>
      </c>
      <c r="O44">
        <v>3852786.665596153</v>
      </c>
      <c r="P44">
        <v>3717357.946627249</v>
      </c>
    </row>
    <row r="45" spans="1:16" ht="12.75">
      <c r="A45" t="s">
        <v>120</v>
      </c>
      <c r="B45" s="2">
        <v>143459958.21633428</v>
      </c>
      <c r="C45" s="2">
        <v>133000871.84558359</v>
      </c>
      <c r="D45" s="2">
        <v>124397816.73941751</v>
      </c>
      <c r="E45" s="2">
        <v>110687492.8635481</v>
      </c>
      <c r="F45" s="2">
        <v>98258153.32047147</v>
      </c>
      <c r="G45" s="2">
        <v>86463253.65257174</v>
      </c>
      <c r="H45" s="2">
        <v>87112277.8287382</v>
      </c>
      <c r="I45" s="2">
        <v>83821151.34196046</v>
      </c>
      <c r="J45" s="2">
        <v>80548477.56696102</v>
      </c>
      <c r="K45" s="2">
        <v>76167063.56441674</v>
      </c>
      <c r="L45" s="2">
        <v>83246617.11979923</v>
      </c>
      <c r="M45" s="2">
        <v>80730947.52397627</v>
      </c>
      <c r="N45" s="2">
        <v>85998640.2400788</v>
      </c>
      <c r="O45" s="2">
        <v>78131590.1785812</v>
      </c>
      <c r="P45" s="2">
        <v>78677632.11776382</v>
      </c>
    </row>
    <row r="46" spans="1:16" ht="12.75">
      <c r="A46" t="s">
        <v>3</v>
      </c>
      <c r="B46">
        <v>32730917.068081982</v>
      </c>
      <c r="C46">
        <v>28540275.920540612</v>
      </c>
      <c r="D46">
        <v>25129073.528624002</v>
      </c>
      <c r="E46">
        <v>24777287.51381681</v>
      </c>
      <c r="F46">
        <v>23614328.50930726</v>
      </c>
      <c r="G46">
        <v>23985409.57801701</v>
      </c>
      <c r="H46">
        <v>24151479.010834284</v>
      </c>
      <c r="I46">
        <v>21066488.071852535</v>
      </c>
      <c r="J46">
        <v>20039380.87556498</v>
      </c>
      <c r="K46">
        <v>18747741.33066087</v>
      </c>
      <c r="L46">
        <v>19304703.027544945</v>
      </c>
      <c r="M46">
        <v>19371288.388014153</v>
      </c>
      <c r="N46">
        <v>18967140.358891066</v>
      </c>
      <c r="O46">
        <v>19299223.41675129</v>
      </c>
      <c r="P46">
        <v>19030028.746339273</v>
      </c>
    </row>
    <row r="49" ht="12.75">
      <c r="A49" t="s">
        <v>9</v>
      </c>
    </row>
    <row r="50" spans="2:16" ht="12.75">
      <c r="B50">
        <v>1990</v>
      </c>
      <c r="C50">
        <v>1991</v>
      </c>
      <c r="D50">
        <v>1992</v>
      </c>
      <c r="E50">
        <v>1993</v>
      </c>
      <c r="F50">
        <v>1994</v>
      </c>
      <c r="G50">
        <v>1995</v>
      </c>
      <c r="H50">
        <v>1996</v>
      </c>
      <c r="I50">
        <v>1997</v>
      </c>
      <c r="J50">
        <v>1998</v>
      </c>
      <c r="K50">
        <v>1999</v>
      </c>
      <c r="L50">
        <v>2000</v>
      </c>
      <c r="M50">
        <v>2001</v>
      </c>
      <c r="N50">
        <v>2002</v>
      </c>
      <c r="O50">
        <v>2003</v>
      </c>
      <c r="P50">
        <v>2004</v>
      </c>
    </row>
    <row r="51" spans="1:16" ht="12.75">
      <c r="A51" t="s">
        <v>1</v>
      </c>
      <c r="B51">
        <v>430700065.3793803</v>
      </c>
      <c r="C51">
        <v>406279876.0466647</v>
      </c>
      <c r="D51">
        <v>394645877.5053717</v>
      </c>
      <c r="E51">
        <v>378793969.88499343</v>
      </c>
      <c r="F51">
        <v>404494598.7667475</v>
      </c>
      <c r="G51">
        <v>418091702.5872327</v>
      </c>
      <c r="H51">
        <v>416112977.6470602</v>
      </c>
      <c r="I51">
        <v>428694400.06274045</v>
      </c>
      <c r="J51">
        <v>403873173.0918233</v>
      </c>
      <c r="K51">
        <v>367407435.97513485</v>
      </c>
      <c r="L51">
        <v>375502917.7491236</v>
      </c>
      <c r="M51">
        <v>366414892.50418544</v>
      </c>
      <c r="N51">
        <v>360288645.00285846</v>
      </c>
      <c r="O51">
        <v>369613664.83059955</v>
      </c>
      <c r="P51">
        <v>379088390.5300853</v>
      </c>
    </row>
    <row r="52" spans="1:16" ht="12.75">
      <c r="A52" t="s">
        <v>2</v>
      </c>
      <c r="B52">
        <v>17779203.421772853</v>
      </c>
      <c r="C52">
        <v>16183705.72873764</v>
      </c>
      <c r="D52">
        <v>13117084.034407655</v>
      </c>
      <c r="E52">
        <v>13629491.524359517</v>
      </c>
      <c r="F52">
        <v>14128279.17742112</v>
      </c>
      <c r="G52">
        <v>14006832.769121625</v>
      </c>
      <c r="H52">
        <v>13598064.479304248</v>
      </c>
      <c r="I52">
        <v>13543672.97868748</v>
      </c>
      <c r="J52">
        <v>13977414.242248269</v>
      </c>
      <c r="K52">
        <v>14423200.031348499</v>
      </c>
      <c r="L52">
        <v>14873526.57327567</v>
      </c>
      <c r="M52">
        <v>14420835.905603526</v>
      </c>
      <c r="N52">
        <v>13547043.350102894</v>
      </c>
      <c r="O52">
        <v>12909299.558631945</v>
      </c>
      <c r="P52">
        <v>13768995.333171943</v>
      </c>
    </row>
    <row r="53" spans="1:16" ht="12.75">
      <c r="A53" t="s">
        <v>120</v>
      </c>
      <c r="B53">
        <v>268160486.11644292</v>
      </c>
      <c r="C53">
        <v>245588945.45967275</v>
      </c>
      <c r="D53">
        <v>236784246.5795744</v>
      </c>
      <c r="E53">
        <v>203553332.11741316</v>
      </c>
      <c r="F53">
        <v>175684610.460523</v>
      </c>
      <c r="G53">
        <v>165558811.8183101</v>
      </c>
      <c r="H53">
        <v>161125981.38298285</v>
      </c>
      <c r="I53">
        <v>167335973.57814747</v>
      </c>
      <c r="J53">
        <v>164295001.62335557</v>
      </c>
      <c r="K53">
        <v>172698828.85438675</v>
      </c>
      <c r="L53">
        <v>187228543.96408683</v>
      </c>
      <c r="M53">
        <v>190125982.60040984</v>
      </c>
      <c r="N53">
        <v>194354087.0809956</v>
      </c>
      <c r="O53">
        <v>206933404.6551634</v>
      </c>
      <c r="P53">
        <v>215040786.52084798</v>
      </c>
    </row>
    <row r="54" spans="1:16" ht="12.75">
      <c r="A54" t="s">
        <v>3</v>
      </c>
      <c r="B54">
        <v>56496455.74764989</v>
      </c>
      <c r="C54">
        <v>44978753.7120838</v>
      </c>
      <c r="D54">
        <v>46840732.06173793</v>
      </c>
      <c r="E54">
        <v>46711077.82158597</v>
      </c>
      <c r="F54">
        <v>46618055.11699857</v>
      </c>
      <c r="G54">
        <v>55337954.169041574</v>
      </c>
      <c r="H54">
        <v>55574468.071187705</v>
      </c>
      <c r="I54">
        <v>51684413.00067837</v>
      </c>
      <c r="J54">
        <v>48597692.406303</v>
      </c>
      <c r="K54">
        <v>43732854.12533346</v>
      </c>
      <c r="L54">
        <v>46937464.52149552</v>
      </c>
      <c r="M54">
        <v>45189707.376528025</v>
      </c>
      <c r="N54">
        <v>47409484.17761102</v>
      </c>
      <c r="O54">
        <v>48624957.24345213</v>
      </c>
      <c r="P54">
        <v>51527348.87270385</v>
      </c>
    </row>
    <row r="57" ht="12.75">
      <c r="A57" t="s">
        <v>10</v>
      </c>
    </row>
    <row r="58" spans="2:16" ht="12.75">
      <c r="B58">
        <v>1990</v>
      </c>
      <c r="C58">
        <v>1991</v>
      </c>
      <c r="D58">
        <v>1992</v>
      </c>
      <c r="E58">
        <v>1993</v>
      </c>
      <c r="F58">
        <v>1994</v>
      </c>
      <c r="G58">
        <v>1995</v>
      </c>
      <c r="H58">
        <v>1996</v>
      </c>
      <c r="I58">
        <v>1997</v>
      </c>
      <c r="J58">
        <v>1998</v>
      </c>
      <c r="K58">
        <v>1999</v>
      </c>
      <c r="L58">
        <v>2000</v>
      </c>
      <c r="M58">
        <v>2001</v>
      </c>
      <c r="N58">
        <v>2002</v>
      </c>
      <c r="O58">
        <v>2003</v>
      </c>
      <c r="P58">
        <v>2004</v>
      </c>
    </row>
    <row r="59" spans="1:16" ht="12.75">
      <c r="A59" t="s">
        <v>1</v>
      </c>
      <c r="B59">
        <v>524262874.9042722</v>
      </c>
      <c r="C59">
        <v>503074216.9597825</v>
      </c>
      <c r="D59">
        <v>488235316.3055489</v>
      </c>
      <c r="E59">
        <v>472608674.35822093</v>
      </c>
      <c r="F59">
        <v>471502454.3964971</v>
      </c>
      <c r="G59">
        <v>472151032.65216184</v>
      </c>
      <c r="H59">
        <v>474216208.91996056</v>
      </c>
      <c r="I59">
        <v>473961815.29210204</v>
      </c>
      <c r="J59">
        <v>472523224.74633455</v>
      </c>
      <c r="K59">
        <v>476440554.3994829</v>
      </c>
      <c r="L59">
        <v>470957571.8263017</v>
      </c>
      <c r="M59">
        <v>463055712.6922531</v>
      </c>
      <c r="N59">
        <v>456624260.3115234</v>
      </c>
      <c r="O59">
        <v>450598982.04715735</v>
      </c>
      <c r="P59">
        <v>457845385.0160769</v>
      </c>
    </row>
    <row r="60" spans="1:16" ht="12.75">
      <c r="A60" t="s">
        <v>2</v>
      </c>
      <c r="B60">
        <v>11129755.230671048</v>
      </c>
      <c r="C60">
        <v>11169637.23728939</v>
      </c>
      <c r="D60">
        <v>11006537.178202169</v>
      </c>
      <c r="E60">
        <v>10960671.681025852</v>
      </c>
      <c r="F60">
        <v>10846053.569296807</v>
      </c>
      <c r="G60">
        <v>10842719.038194753</v>
      </c>
      <c r="H60">
        <v>10875439.946056066</v>
      </c>
      <c r="I60">
        <v>10700446.572571408</v>
      </c>
      <c r="J60">
        <v>10695193.454963038</v>
      </c>
      <c r="K60">
        <v>10617647.664321475</v>
      </c>
      <c r="L60">
        <v>10547496.40917681</v>
      </c>
      <c r="M60">
        <v>10441909.47895157</v>
      </c>
      <c r="N60">
        <v>10290419.796236705</v>
      </c>
      <c r="O60">
        <v>10251877.722934974</v>
      </c>
      <c r="P60">
        <v>10224049.269764666</v>
      </c>
    </row>
    <row r="61" spans="1:16" ht="12.75">
      <c r="A61" t="s">
        <v>120</v>
      </c>
      <c r="B61">
        <v>494767382.0380151</v>
      </c>
      <c r="C61">
        <v>464929580.3819131</v>
      </c>
      <c r="D61">
        <v>434396425.4498347</v>
      </c>
      <c r="E61">
        <v>402204880.23729944</v>
      </c>
      <c r="F61">
        <v>364157670.9932452</v>
      </c>
      <c r="G61">
        <v>332130085.535786</v>
      </c>
      <c r="H61">
        <v>298638306.2597542</v>
      </c>
      <c r="I61">
        <v>270019455.1477091</v>
      </c>
      <c r="J61">
        <v>244655594.52051222</v>
      </c>
      <c r="K61">
        <v>231043436.79737157</v>
      </c>
      <c r="L61">
        <v>223315201.6350453</v>
      </c>
      <c r="M61">
        <v>226408076.0310135</v>
      </c>
      <c r="N61">
        <v>226613450.7108764</v>
      </c>
      <c r="O61">
        <v>217785467.94323844</v>
      </c>
      <c r="P61">
        <v>220860195.0546763</v>
      </c>
    </row>
    <row r="62" spans="1:16" ht="12.75">
      <c r="A62" t="s">
        <v>3</v>
      </c>
      <c r="B62">
        <v>79242193.05681798</v>
      </c>
      <c r="C62">
        <v>71629653.57081123</v>
      </c>
      <c r="D62">
        <v>65467100.21019834</v>
      </c>
      <c r="E62">
        <v>62908714.77049658</v>
      </c>
      <c r="F62">
        <v>61286581.49673096</v>
      </c>
      <c r="G62">
        <v>59389404.69109367</v>
      </c>
      <c r="H62">
        <v>57128147.05704872</v>
      </c>
      <c r="I62">
        <v>57180652.24449068</v>
      </c>
      <c r="J62">
        <v>54649889.06830336</v>
      </c>
      <c r="K62">
        <v>55471825.3299302</v>
      </c>
      <c r="L62">
        <v>52140662.241995245</v>
      </c>
      <c r="M62">
        <v>51801222.80983211</v>
      </c>
      <c r="N62">
        <v>49946717.698198795</v>
      </c>
      <c r="O62">
        <v>50037732.310219295</v>
      </c>
      <c r="P62">
        <v>52612953.52462445</v>
      </c>
    </row>
    <row r="65" ht="12.75">
      <c r="A65" t="s">
        <v>11</v>
      </c>
    </row>
    <row r="66" spans="2:16" ht="12.75">
      <c r="B66">
        <v>1990</v>
      </c>
      <c r="C66">
        <v>1991</v>
      </c>
      <c r="D66">
        <v>1992</v>
      </c>
      <c r="E66">
        <v>1993</v>
      </c>
      <c r="F66">
        <v>1994</v>
      </c>
      <c r="G66">
        <v>1995</v>
      </c>
      <c r="H66">
        <v>1996</v>
      </c>
      <c r="I66">
        <v>1997</v>
      </c>
      <c r="J66">
        <v>1998</v>
      </c>
      <c r="K66">
        <v>1999</v>
      </c>
      <c r="L66">
        <v>2000</v>
      </c>
      <c r="M66">
        <v>2001</v>
      </c>
      <c r="N66">
        <v>2002</v>
      </c>
      <c r="O66">
        <v>2003</v>
      </c>
      <c r="P66">
        <v>2004</v>
      </c>
    </row>
    <row r="67" spans="1:16" ht="12.75">
      <c r="A67" t="s">
        <v>1</v>
      </c>
      <c r="B67">
        <v>198672856.06166592</v>
      </c>
      <c r="C67">
        <v>199117756.04955798</v>
      </c>
      <c r="D67">
        <v>199933281.94557422</v>
      </c>
      <c r="E67">
        <v>195275399.21239614</v>
      </c>
      <c r="F67">
        <v>194440869.3908583</v>
      </c>
      <c r="G67">
        <v>190970555.78635675</v>
      </c>
      <c r="H67">
        <v>183897255.23089325</v>
      </c>
      <c r="I67">
        <v>176691543.453779</v>
      </c>
      <c r="J67">
        <v>176000196.76672283</v>
      </c>
      <c r="K67">
        <v>167814023.69659686</v>
      </c>
      <c r="L67">
        <v>164471517.29678616</v>
      </c>
      <c r="M67">
        <v>149386795.69504383</v>
      </c>
      <c r="N67">
        <v>144127460.52583042</v>
      </c>
      <c r="O67">
        <v>138109462.20148256</v>
      </c>
      <c r="P67">
        <v>133802371.85601413</v>
      </c>
    </row>
    <row r="68" spans="1:16" ht="12.75">
      <c r="A68" t="s">
        <v>2</v>
      </c>
      <c r="B68">
        <v>3113900.425385191</v>
      </c>
      <c r="C68">
        <v>3127971.0254694424</v>
      </c>
      <c r="D68">
        <v>3125803.045802368</v>
      </c>
      <c r="E68">
        <v>3082816.4585886872</v>
      </c>
      <c r="F68">
        <v>3015518.3468989404</v>
      </c>
      <c r="G68">
        <v>3031928.3074712446</v>
      </c>
      <c r="H68">
        <v>3010011.258767385</v>
      </c>
      <c r="I68">
        <v>3005366.3506807177</v>
      </c>
      <c r="J68">
        <v>2899613.0854726634</v>
      </c>
      <c r="K68">
        <v>2757958.5748595325</v>
      </c>
      <c r="L68">
        <v>2798460.482005898</v>
      </c>
      <c r="M68">
        <v>2668090.319091622</v>
      </c>
      <c r="N68">
        <v>2583661.4497202565</v>
      </c>
      <c r="O68">
        <v>2606554.4792166515</v>
      </c>
      <c r="P68">
        <v>2580811.5998892053</v>
      </c>
    </row>
    <row r="69" spans="1:16" ht="12.75">
      <c r="A69" t="s">
        <v>120</v>
      </c>
      <c r="B69">
        <v>74107935.76569593</v>
      </c>
      <c r="C69">
        <v>73641365.4039054</v>
      </c>
      <c r="D69">
        <v>73097636.19996831</v>
      </c>
      <c r="E69">
        <v>72556793.82657036</v>
      </c>
      <c r="F69">
        <v>71456928.98723838</v>
      </c>
      <c r="G69">
        <v>70936947.75810765</v>
      </c>
      <c r="H69">
        <v>70986144.68871728</v>
      </c>
      <c r="I69">
        <v>70636586.5334719</v>
      </c>
      <c r="J69">
        <v>70399820.61078121</v>
      </c>
      <c r="K69">
        <v>72565225.8073781</v>
      </c>
      <c r="L69">
        <v>75677278.80491282</v>
      </c>
      <c r="M69">
        <v>77743832.8865173</v>
      </c>
      <c r="N69">
        <v>80479056.87647833</v>
      </c>
      <c r="O69">
        <v>83087340.87564729</v>
      </c>
      <c r="P69">
        <v>85579562.19160669</v>
      </c>
    </row>
    <row r="70" spans="1:16" ht="12.75">
      <c r="A70" t="s">
        <v>3</v>
      </c>
      <c r="B70">
        <v>31657580.691204533</v>
      </c>
      <c r="C70">
        <v>33400653.65950182</v>
      </c>
      <c r="D70">
        <v>36515343.05803001</v>
      </c>
      <c r="E70">
        <v>38550811.136352204</v>
      </c>
      <c r="F70">
        <v>38824807.2133579</v>
      </c>
      <c r="G70">
        <v>42314727.30526036</v>
      </c>
      <c r="H70">
        <v>43804922.32750955</v>
      </c>
      <c r="I70">
        <v>45099869.4224852</v>
      </c>
      <c r="J70">
        <v>46190730.37561698</v>
      </c>
      <c r="K70">
        <v>48540783.047582716</v>
      </c>
      <c r="L70">
        <v>50466295.14051674</v>
      </c>
      <c r="M70">
        <v>50452659.57729585</v>
      </c>
      <c r="N70">
        <v>50476632.08073564</v>
      </c>
      <c r="O70">
        <v>51735814.490217686</v>
      </c>
      <c r="P70">
        <v>50548165.04831983</v>
      </c>
    </row>
    <row r="73" ht="12.75">
      <c r="A73" t="s">
        <v>12</v>
      </c>
    </row>
    <row r="74" spans="2:16" ht="12.75">
      <c r="B74">
        <v>1990</v>
      </c>
      <c r="C74">
        <v>1991</v>
      </c>
      <c r="D74">
        <v>1992</v>
      </c>
      <c r="E74">
        <v>1993</v>
      </c>
      <c r="F74">
        <v>1994</v>
      </c>
      <c r="G74">
        <v>1995</v>
      </c>
      <c r="H74">
        <v>1996</v>
      </c>
      <c r="I74">
        <v>1997</v>
      </c>
      <c r="J74">
        <v>1998</v>
      </c>
      <c r="K74">
        <v>1999</v>
      </c>
      <c r="L74">
        <v>2000</v>
      </c>
      <c r="M74">
        <v>2001</v>
      </c>
      <c r="N74">
        <v>2002</v>
      </c>
      <c r="O74">
        <v>2003</v>
      </c>
      <c r="P74">
        <v>2004</v>
      </c>
    </row>
    <row r="75" spans="1:16" ht="12.75">
      <c r="A75" t="s">
        <v>1</v>
      </c>
      <c r="B75">
        <v>15252159.885255083</v>
      </c>
      <c r="C75">
        <v>14746848.579364764</v>
      </c>
      <c r="D75">
        <v>14545576.590444531</v>
      </c>
      <c r="E75">
        <v>14159627.309400998</v>
      </c>
      <c r="F75">
        <v>13988754.86244075</v>
      </c>
      <c r="G75">
        <v>13936432.483048685</v>
      </c>
      <c r="H75">
        <v>13978913.25447347</v>
      </c>
      <c r="I75">
        <v>13977983.342606982</v>
      </c>
      <c r="J75">
        <v>14024543.579082139</v>
      </c>
      <c r="K75">
        <v>13890967.983256357</v>
      </c>
      <c r="L75">
        <v>13771665.947021598</v>
      </c>
      <c r="M75">
        <v>13472794.97529815</v>
      </c>
      <c r="N75">
        <v>13445029.53024418</v>
      </c>
      <c r="O75">
        <v>13637454.03193591</v>
      </c>
      <c r="P75">
        <v>13706061.267643334</v>
      </c>
    </row>
    <row r="76" spans="1:16" ht="12.75">
      <c r="A76" t="s">
        <v>2</v>
      </c>
      <c r="B76">
        <v>652392.8803089791</v>
      </c>
      <c r="C76">
        <v>609344.1205985289</v>
      </c>
      <c r="D76">
        <v>593385.0637614864</v>
      </c>
      <c r="E76">
        <v>569840.9134691508</v>
      </c>
      <c r="F76">
        <v>566301.0405781108</v>
      </c>
      <c r="G76">
        <v>546185.8672297013</v>
      </c>
      <c r="H76">
        <v>532914.6582374559</v>
      </c>
      <c r="I76">
        <v>504896.8110171581</v>
      </c>
      <c r="J76">
        <v>482746.9392814458</v>
      </c>
      <c r="K76">
        <v>470449.9572581204</v>
      </c>
      <c r="L76">
        <v>452200.95159885776</v>
      </c>
      <c r="M76">
        <v>441157.4219047831</v>
      </c>
      <c r="N76">
        <v>428012.05514843087</v>
      </c>
      <c r="O76">
        <v>418187.4181976147</v>
      </c>
      <c r="P76">
        <v>404942.98138357105</v>
      </c>
    </row>
    <row r="77" spans="1:16" ht="12.75">
      <c r="A77" t="s">
        <v>120</v>
      </c>
      <c r="B77">
        <v>552406.649664</v>
      </c>
      <c r="C77">
        <v>547768.5564230001</v>
      </c>
      <c r="D77">
        <v>543676.6893819999</v>
      </c>
      <c r="E77">
        <v>535272.72851</v>
      </c>
      <c r="F77">
        <v>527020.692469</v>
      </c>
      <c r="G77">
        <v>518440.0502279999</v>
      </c>
      <c r="H77">
        <v>509515.56835600006</v>
      </c>
      <c r="I77">
        <v>500816.68591500004</v>
      </c>
      <c r="J77">
        <v>505251.933074</v>
      </c>
      <c r="K77">
        <v>516217.937833</v>
      </c>
      <c r="L77">
        <v>497725.19436100003</v>
      </c>
      <c r="M77">
        <v>501660.10496100003</v>
      </c>
      <c r="N77">
        <v>495672.69056099997</v>
      </c>
      <c r="O77">
        <v>491544.19116100005</v>
      </c>
      <c r="P77">
        <v>490678.22476099996</v>
      </c>
    </row>
    <row r="78" spans="1:16" ht="12.75">
      <c r="A78" t="s">
        <v>3</v>
      </c>
      <c r="B78">
        <v>956656.749804</v>
      </c>
      <c r="C78">
        <v>850207.420331</v>
      </c>
      <c r="D78">
        <v>625458.090827</v>
      </c>
      <c r="E78">
        <v>611208.761354</v>
      </c>
      <c r="F78">
        <v>584959.43185</v>
      </c>
      <c r="G78">
        <v>574810.102346</v>
      </c>
      <c r="H78">
        <v>556560.772842</v>
      </c>
      <c r="I78">
        <v>536111.443338</v>
      </c>
      <c r="J78">
        <v>524862.113834</v>
      </c>
      <c r="K78">
        <v>511212.78439200006</v>
      </c>
      <c r="L78">
        <v>498963.45488800004</v>
      </c>
      <c r="M78">
        <v>475163.45488800004</v>
      </c>
      <c r="N78">
        <v>496963.45488800004</v>
      </c>
      <c r="O78">
        <v>554563.454888</v>
      </c>
      <c r="P78">
        <v>552063.454888</v>
      </c>
    </row>
    <row r="81" ht="12.75">
      <c r="A81" t="s">
        <v>13</v>
      </c>
    </row>
    <row r="82" spans="2:16" ht="12.75">
      <c r="B82">
        <v>1990</v>
      </c>
      <c r="C82">
        <v>1991</v>
      </c>
      <c r="D82">
        <v>1992</v>
      </c>
      <c r="E82">
        <v>1993</v>
      </c>
      <c r="F82">
        <v>1994</v>
      </c>
      <c r="G82">
        <v>1995</v>
      </c>
      <c r="H82">
        <v>1996</v>
      </c>
      <c r="I82">
        <v>1997</v>
      </c>
      <c r="J82">
        <v>1998</v>
      </c>
      <c r="K82">
        <v>1999</v>
      </c>
      <c r="L82">
        <v>2000</v>
      </c>
      <c r="M82">
        <v>2001</v>
      </c>
      <c r="N82">
        <v>2002</v>
      </c>
      <c r="O82">
        <v>2003</v>
      </c>
      <c r="P82">
        <v>2004</v>
      </c>
    </row>
    <row r="83" spans="1:16" ht="12.75">
      <c r="A83" t="s">
        <v>1</v>
      </c>
      <c r="B83">
        <f aca="true" t="shared" si="0" ref="B83:P83">B11+B19+B35</f>
        <v>3163242457.9722013</v>
      </c>
      <c r="C83">
        <f t="shared" si="0"/>
        <v>3151587081.495102</v>
      </c>
      <c r="D83">
        <f t="shared" si="0"/>
        <v>3019730580.0469723</v>
      </c>
      <c r="E83">
        <f t="shared" si="0"/>
        <v>2948197735.97779</v>
      </c>
      <c r="F83">
        <f t="shared" si="0"/>
        <v>2920299168.600197</v>
      </c>
      <c r="G83">
        <f t="shared" si="0"/>
        <v>2909691584.3210897</v>
      </c>
      <c r="H83">
        <f t="shared" si="0"/>
        <v>3006396198.458587</v>
      </c>
      <c r="I83">
        <f t="shared" si="0"/>
        <v>2923249921.5016384</v>
      </c>
      <c r="J83">
        <f t="shared" si="0"/>
        <v>2902458933.0119114</v>
      </c>
      <c r="K83">
        <f t="shared" si="0"/>
        <v>2841687216.205858</v>
      </c>
      <c r="L83">
        <f t="shared" si="0"/>
        <v>2844513061.8439116</v>
      </c>
      <c r="M83">
        <f t="shared" si="0"/>
        <v>2912427767.5531216</v>
      </c>
      <c r="N83">
        <f t="shared" si="0"/>
        <v>2877948422.9151692</v>
      </c>
      <c r="O83">
        <f t="shared" si="0"/>
        <v>2954962713.0478086</v>
      </c>
      <c r="P83">
        <f t="shared" si="0"/>
        <v>2944195950.5553207</v>
      </c>
    </row>
    <row r="84" spans="1:16" ht="12.75">
      <c r="A84" t="s">
        <v>2</v>
      </c>
      <c r="B84">
        <f aca="true" t="shared" si="1" ref="B84:P84">B12+B20+B36</f>
        <v>43347824.88366304</v>
      </c>
      <c r="C84">
        <f t="shared" si="1"/>
        <v>44522637.15746905</v>
      </c>
      <c r="D84">
        <f t="shared" si="1"/>
        <v>44851905.073347345</v>
      </c>
      <c r="E84">
        <f t="shared" si="1"/>
        <v>44120676.24072904</v>
      </c>
      <c r="F84">
        <f t="shared" si="1"/>
        <v>44632548.88430175</v>
      </c>
      <c r="G84">
        <f t="shared" si="1"/>
        <v>45070951.94102779</v>
      </c>
      <c r="H84">
        <f t="shared" si="1"/>
        <v>48117148.559752315</v>
      </c>
      <c r="I84">
        <f t="shared" si="1"/>
        <v>47078021.92480496</v>
      </c>
      <c r="J84">
        <f t="shared" si="1"/>
        <v>47630313.60708481</v>
      </c>
      <c r="K84">
        <f t="shared" si="1"/>
        <v>46958553.278361835</v>
      </c>
      <c r="L84">
        <f t="shared" si="1"/>
        <v>45441853.57906526</v>
      </c>
      <c r="M84">
        <f t="shared" si="1"/>
        <v>48273341.275787115</v>
      </c>
      <c r="N84">
        <f t="shared" si="1"/>
        <v>47956968.86098679</v>
      </c>
      <c r="O84">
        <f t="shared" si="1"/>
        <v>49912413.34176363</v>
      </c>
      <c r="P84">
        <f t="shared" si="1"/>
        <v>49810285.09062519</v>
      </c>
    </row>
    <row r="85" spans="1:16" ht="12.75">
      <c r="A85" t="s">
        <v>120</v>
      </c>
      <c r="B85">
        <f aca="true" t="shared" si="2" ref="B85:P85">B13+B21+B37</f>
        <v>3630575399.3044033</v>
      </c>
      <c r="C85">
        <f t="shared" si="2"/>
        <v>3930403927.926149</v>
      </c>
      <c r="D85">
        <f t="shared" si="2"/>
        <v>3721275123.875252</v>
      </c>
      <c r="E85">
        <f t="shared" si="2"/>
        <v>3456856343.489982</v>
      </c>
      <c r="F85">
        <f t="shared" si="2"/>
        <v>3203141980.5592546</v>
      </c>
      <c r="G85">
        <f t="shared" si="2"/>
        <v>3000351950.0831447</v>
      </c>
      <c r="H85">
        <f t="shared" si="2"/>
        <v>2804339733.235081</v>
      </c>
      <c r="I85">
        <f t="shared" si="2"/>
        <v>2630647422.4383397</v>
      </c>
      <c r="J85">
        <f t="shared" si="2"/>
        <v>2274501056.0940466</v>
      </c>
      <c r="K85">
        <f t="shared" si="2"/>
        <v>2242762985.7506766</v>
      </c>
      <c r="L85">
        <f t="shared" si="2"/>
        <v>2256119967.870746</v>
      </c>
      <c r="M85">
        <f t="shared" si="2"/>
        <v>2305179336.632424</v>
      </c>
      <c r="N85">
        <f t="shared" si="2"/>
        <v>2289966795.0817614</v>
      </c>
      <c r="O85">
        <f t="shared" si="2"/>
        <v>2380931111.8390713</v>
      </c>
      <c r="P85">
        <f t="shared" si="2"/>
        <v>2387379747.3611746</v>
      </c>
    </row>
    <row r="86" spans="1:16" ht="12.75">
      <c r="A86" t="s">
        <v>3</v>
      </c>
      <c r="B86">
        <f aca="true" t="shared" si="3" ref="B86:P86">B14+B22+B38</f>
        <v>363507364.78428197</v>
      </c>
      <c r="C86">
        <f t="shared" si="3"/>
        <v>322137214.74183995</v>
      </c>
      <c r="D86">
        <f t="shared" si="3"/>
        <v>314677845.95584404</v>
      </c>
      <c r="E86">
        <f t="shared" si="3"/>
        <v>315916553.6775811</v>
      </c>
      <c r="F86">
        <f t="shared" si="3"/>
        <v>304198785.9010772</v>
      </c>
      <c r="G86">
        <f t="shared" si="3"/>
        <v>318214241.93022853</v>
      </c>
      <c r="H86">
        <f t="shared" si="3"/>
        <v>337074058.5226872</v>
      </c>
      <c r="I86">
        <f t="shared" si="3"/>
        <v>336577524.57897186</v>
      </c>
      <c r="J86">
        <f t="shared" si="3"/>
        <v>318119155.8020327</v>
      </c>
      <c r="K86">
        <f t="shared" si="3"/>
        <v>301184243.8417843</v>
      </c>
      <c r="L86">
        <f t="shared" si="3"/>
        <v>320345446.17933214</v>
      </c>
      <c r="M86">
        <f t="shared" si="3"/>
        <v>310031016.2016233</v>
      </c>
      <c r="N86">
        <f t="shared" si="3"/>
        <v>320276829.7763834</v>
      </c>
      <c r="O86">
        <f t="shared" si="3"/>
        <v>343049624.35400367</v>
      </c>
      <c r="P86">
        <f t="shared" si="3"/>
        <v>346782730.68510467</v>
      </c>
    </row>
    <row r="89" ht="12.75">
      <c r="A89" t="s">
        <v>14</v>
      </c>
    </row>
    <row r="90" spans="2:16" ht="12.75">
      <c r="B90">
        <v>1990</v>
      </c>
      <c r="C90">
        <v>1991</v>
      </c>
      <c r="D90">
        <v>1992</v>
      </c>
      <c r="E90">
        <v>1993</v>
      </c>
      <c r="F90">
        <v>1994</v>
      </c>
      <c r="G90">
        <v>1995</v>
      </c>
      <c r="H90">
        <v>1996</v>
      </c>
      <c r="I90">
        <v>1997</v>
      </c>
      <c r="J90">
        <v>1998</v>
      </c>
      <c r="K90">
        <v>1999</v>
      </c>
      <c r="L90">
        <v>2000</v>
      </c>
      <c r="M90">
        <v>2001</v>
      </c>
      <c r="N90">
        <v>2002</v>
      </c>
      <c r="O90">
        <v>2003</v>
      </c>
      <c r="P90">
        <v>2004</v>
      </c>
    </row>
    <row r="91" spans="1:16" ht="12.75">
      <c r="A91" t="s">
        <v>1</v>
      </c>
      <c r="B91">
        <v>5.408586929434023E-07</v>
      </c>
      <c r="C91">
        <v>-5.129968485562131E-07</v>
      </c>
      <c r="D91">
        <v>-5.580441211350262E-07</v>
      </c>
      <c r="E91">
        <v>-1.449697464295241E-07</v>
      </c>
      <c r="F91">
        <v>-1.338451582455491E-06</v>
      </c>
      <c r="G91">
        <v>-1.1092645024746162E-07</v>
      </c>
      <c r="H91">
        <v>-6.607845790540523E-07</v>
      </c>
      <c r="I91">
        <v>9.453131752934496E-07</v>
      </c>
      <c r="J91">
        <v>4.230732884025201E-07</v>
      </c>
      <c r="K91">
        <v>9.340819815406576E-07</v>
      </c>
      <c r="L91">
        <v>4.475114110391587E-07</v>
      </c>
      <c r="M91">
        <v>7.24237452232046E-07</v>
      </c>
      <c r="N91">
        <v>98.90000032037324</v>
      </c>
      <c r="O91">
        <v>-3.807951145518018E-07</v>
      </c>
      <c r="P91">
        <v>-3.3333327359109717</v>
      </c>
    </row>
    <row r="92" spans="1:16" ht="12.75">
      <c r="A92" t="s">
        <v>2</v>
      </c>
      <c r="B92">
        <v>1.3150454947208345E-08</v>
      </c>
      <c r="C92">
        <v>1.8488734099264548E-08</v>
      </c>
      <c r="D92">
        <v>-2.553264266680344E-09</v>
      </c>
      <c r="E92">
        <v>7.550184477622679E-08</v>
      </c>
      <c r="F92">
        <v>-3.6353910104480747E-08</v>
      </c>
      <c r="G92">
        <v>3.562129791134794E-08</v>
      </c>
      <c r="H92">
        <v>4.063443270752032E-08</v>
      </c>
      <c r="I92">
        <v>-3.3507390639897494E-08</v>
      </c>
      <c r="J92">
        <v>8.328161982262827E-08</v>
      </c>
      <c r="K92">
        <v>6.577110411853937E-09</v>
      </c>
      <c r="L92">
        <v>-3.9890608150017215E-08</v>
      </c>
      <c r="M92">
        <v>-7.487443554055062E-08</v>
      </c>
      <c r="N92">
        <v>6.243666916816437E-09</v>
      </c>
      <c r="O92">
        <v>-2.817142785715987E-08</v>
      </c>
      <c r="P92">
        <v>2.349460714867746E-08</v>
      </c>
    </row>
    <row r="93" spans="1:16" ht="12.75">
      <c r="A93" t="s">
        <v>120</v>
      </c>
      <c r="B93">
        <v>-1229150.0000003725</v>
      </c>
      <c r="C93">
        <v>-1649165.0000003283</v>
      </c>
      <c r="D93">
        <v>-1749180.000000284</v>
      </c>
      <c r="E93">
        <v>-1339195.0000002398</v>
      </c>
      <c r="F93">
        <v>-1319210.0000001956</v>
      </c>
      <c r="G93">
        <v>370774.99999984866</v>
      </c>
      <c r="H93">
        <v>100759.9999998929</v>
      </c>
      <c r="I93">
        <v>70744.99999993714</v>
      </c>
      <c r="J93">
        <v>-329270.0000000186</v>
      </c>
      <c r="K93">
        <v>-165489.9999999907</v>
      </c>
      <c r="L93">
        <v>-131709.99999996275</v>
      </c>
      <c r="M93">
        <v>-133030.00000002794</v>
      </c>
      <c r="N93">
        <v>-191110.00000010245</v>
      </c>
      <c r="O93">
        <v>-144719.99999997206</v>
      </c>
      <c r="P93">
        <v>-9000.00000023283</v>
      </c>
    </row>
    <row r="94" spans="1:16" ht="12.75">
      <c r="A94" t="s">
        <v>3</v>
      </c>
      <c r="B94">
        <v>-2.9869513979822695E-06</v>
      </c>
      <c r="C94">
        <v>-839999.9999995733</v>
      </c>
      <c r="D94">
        <v>-1039999.9999993824</v>
      </c>
      <c r="E94">
        <v>-280000.0000006482</v>
      </c>
      <c r="F94">
        <v>-100000.00000020713</v>
      </c>
      <c r="G94">
        <v>200000.00000016493</v>
      </c>
      <c r="H94">
        <v>-3.111844918432489E-06</v>
      </c>
      <c r="I94">
        <v>-1.2415568644851447E-07</v>
      </c>
      <c r="J94">
        <v>3.168693904327345E-06</v>
      </c>
      <c r="K94">
        <v>-189999.99999948527</v>
      </c>
      <c r="L94">
        <v>-130000.0000002939</v>
      </c>
      <c r="M94">
        <v>-140000.00000332962</v>
      </c>
      <c r="N94">
        <v>-229999.99999651936</v>
      </c>
      <c r="O94">
        <v>-179999.99999732524</v>
      </c>
      <c r="P94">
        <v>1.2154487194493413E-08</v>
      </c>
    </row>
    <row r="97" spans="1:16" ht="12.75">
      <c r="A97" s="27" t="s">
        <v>15</v>
      </c>
      <c r="B97" s="27"/>
      <c r="C97" s="27"/>
      <c r="D97" s="27"/>
      <c r="E97" s="7"/>
      <c r="F97" s="7"/>
      <c r="G97" s="7"/>
      <c r="H97" s="7"/>
      <c r="I97" s="7"/>
      <c r="J97" s="7"/>
      <c r="K97" s="7"/>
      <c r="L97" s="7"/>
      <c r="M97" s="7"/>
      <c r="N97" s="7"/>
      <c r="O97" s="7"/>
      <c r="P97" s="7"/>
    </row>
    <row r="98" spans="1:16" ht="12.75">
      <c r="A98" s="7"/>
      <c r="B98" s="7">
        <v>1990</v>
      </c>
      <c r="C98" s="7">
        <v>1991</v>
      </c>
      <c r="D98" s="7">
        <v>1992</v>
      </c>
      <c r="E98" s="7">
        <v>1993</v>
      </c>
      <c r="F98" s="7">
        <v>1994</v>
      </c>
      <c r="G98" s="7">
        <v>1995</v>
      </c>
      <c r="H98" s="7">
        <v>1996</v>
      </c>
      <c r="I98" s="7">
        <v>1997</v>
      </c>
      <c r="J98" s="7">
        <v>1998</v>
      </c>
      <c r="K98" s="7">
        <v>1999</v>
      </c>
      <c r="L98" s="7">
        <v>2000</v>
      </c>
      <c r="M98" s="7">
        <v>2001</v>
      </c>
      <c r="N98" s="7">
        <v>2002</v>
      </c>
      <c r="O98" s="7">
        <v>2003</v>
      </c>
      <c r="P98" s="7">
        <v>2004</v>
      </c>
    </row>
    <row r="99" spans="1:16" ht="12.75">
      <c r="A99" s="7" t="s">
        <v>1</v>
      </c>
      <c r="B99" s="26">
        <f aca="true" t="shared" si="4" ref="B99:P99">(B11+B19+B27+B35+B43+B51+B59+B67+B75+B91)/B3-1</f>
        <v>-0.0015233326850013773</v>
      </c>
      <c r="C99" s="26">
        <f t="shared" si="4"/>
        <v>-0.0015587407903561168</v>
      </c>
      <c r="D99" s="26">
        <f t="shared" si="4"/>
        <v>-0.0015724224259149322</v>
      </c>
      <c r="E99" s="26">
        <f t="shared" si="4"/>
        <v>-0.0015933888489940706</v>
      </c>
      <c r="F99" s="26">
        <f t="shared" si="4"/>
        <v>-0.0015042798155233683</v>
      </c>
      <c r="G99" s="26">
        <f t="shared" si="4"/>
        <v>-0.0015159308046931441</v>
      </c>
      <c r="H99" s="26">
        <f t="shared" si="4"/>
        <v>-0.001593462367090126</v>
      </c>
      <c r="I99" s="26">
        <f t="shared" si="4"/>
        <v>-0.0016243456332909467</v>
      </c>
      <c r="J99" s="26">
        <f t="shared" si="4"/>
        <v>-0.0016386591879901102</v>
      </c>
      <c r="K99" s="26">
        <f t="shared" si="4"/>
        <v>-0.0016572239078569417</v>
      </c>
      <c r="L99" s="26">
        <f t="shared" si="4"/>
        <v>-0.0016793819828494483</v>
      </c>
      <c r="M99" s="26">
        <f t="shared" si="4"/>
        <v>-0.0015275027720519363</v>
      </c>
      <c r="N99" s="26">
        <f t="shared" si="4"/>
        <v>-0.0015142387951999625</v>
      </c>
      <c r="O99" s="26">
        <f t="shared" si="4"/>
        <v>-0.001827197930788671</v>
      </c>
      <c r="P99" s="26">
        <f t="shared" si="4"/>
        <v>-0.001876739988329157</v>
      </c>
    </row>
    <row r="100" spans="1:16" ht="12.75">
      <c r="A100" s="7" t="s">
        <v>2</v>
      </c>
      <c r="B100" s="26">
        <f aca="true" t="shared" si="5" ref="B100:P100">(B12+B20+B28+B36+B44+B52+B60+B68+B76+B92)/B4-1</f>
        <v>-0.006285479467816324</v>
      </c>
      <c r="C100" s="26">
        <f t="shared" si="5"/>
        <v>-0.0059808019302866056</v>
      </c>
      <c r="D100" s="26">
        <f t="shared" si="5"/>
        <v>-0.006041586364201379</v>
      </c>
      <c r="E100" s="26">
        <f t="shared" si="5"/>
        <v>-0.005967332078281817</v>
      </c>
      <c r="F100" s="26">
        <f t="shared" si="5"/>
        <v>-0.0058018794641626625</v>
      </c>
      <c r="G100" s="26">
        <f t="shared" si="5"/>
        <v>-0.005623568568079995</v>
      </c>
      <c r="H100" s="26">
        <f t="shared" si="5"/>
        <v>-0.005262019714807997</v>
      </c>
      <c r="I100" s="26">
        <f t="shared" si="5"/>
        <v>-0.005301554295491173</v>
      </c>
      <c r="J100" s="26">
        <f t="shared" si="5"/>
        <v>-0.005149032452544056</v>
      </c>
      <c r="K100" s="26">
        <f t="shared" si="5"/>
        <v>-0.0049182360687803905</v>
      </c>
      <c r="L100" s="26">
        <f t="shared" si="5"/>
        <v>-0.004927555523777105</v>
      </c>
      <c r="M100" s="26">
        <f t="shared" si="5"/>
        <v>-0.004667844354810713</v>
      </c>
      <c r="N100" s="26">
        <f t="shared" si="5"/>
        <v>-0.004654798905448065</v>
      </c>
      <c r="O100" s="26">
        <f t="shared" si="5"/>
        <v>-0.0044082474041322595</v>
      </c>
      <c r="P100" s="26">
        <f t="shared" si="5"/>
        <v>-0.004285668422390754</v>
      </c>
    </row>
    <row r="101" spans="1:16" ht="12.75">
      <c r="A101" s="7" t="s">
        <v>120</v>
      </c>
      <c r="B101" s="26">
        <f aca="true" t="shared" si="6" ref="B101:P101">(B13+B21+B29+B37+B45+B53+B61+B69+B77+B93)/B5-1</f>
        <v>0.024871205788656203</v>
      </c>
      <c r="C101" s="26">
        <f t="shared" si="6"/>
        <v>0.13181249801746575</v>
      </c>
      <c r="D101" s="26">
        <f t="shared" si="6"/>
        <v>0.12967668941111166</v>
      </c>
      <c r="E101" s="26">
        <f t="shared" si="6"/>
        <v>0.12160434872350079</v>
      </c>
      <c r="F101" s="26">
        <f t="shared" si="6"/>
        <v>0.027373608107119196</v>
      </c>
      <c r="G101" s="26">
        <f t="shared" si="6"/>
        <v>0.03238268365345287</v>
      </c>
      <c r="H101" s="26">
        <f t="shared" si="6"/>
        <v>0.03361035207341345</v>
      </c>
      <c r="I101" s="26">
        <f t="shared" si="6"/>
        <v>0.03571799895205152</v>
      </c>
      <c r="J101" s="26">
        <f t="shared" si="6"/>
        <v>-0.02078907173190281</v>
      </c>
      <c r="K101" s="26">
        <f t="shared" si="6"/>
        <v>-0.007488912867371744</v>
      </c>
      <c r="L101" s="26">
        <f t="shared" si="6"/>
        <v>0.01266634816856671</v>
      </c>
      <c r="M101" s="26">
        <f t="shared" si="6"/>
        <v>0.014852960237957236</v>
      </c>
      <c r="N101" s="26">
        <f t="shared" si="6"/>
        <v>0.015783078298562847</v>
      </c>
      <c r="O101" s="26">
        <f t="shared" si="6"/>
        <v>0.016888498563419008</v>
      </c>
      <c r="P101" s="26">
        <f t="shared" si="6"/>
        <v>0.016766063761381123</v>
      </c>
    </row>
    <row r="102" spans="1:16" ht="12.75">
      <c r="A102" s="7" t="s">
        <v>3</v>
      </c>
      <c r="B102" s="26">
        <f aca="true" t="shared" si="7" ref="B102:P102">(B14+B22+B30+B38+B46+B54+B62+B70+B78+B94)/B6-1</f>
        <v>-0.1180511874378426</v>
      </c>
      <c r="C102" s="26">
        <f t="shared" si="7"/>
        <v>-0.12589658700821482</v>
      </c>
      <c r="D102" s="26">
        <f t="shared" si="7"/>
        <v>-0.12303813770946215</v>
      </c>
      <c r="E102" s="26">
        <f t="shared" si="7"/>
        <v>-0.17170280559688134</v>
      </c>
      <c r="F102" s="26">
        <f t="shared" si="7"/>
        <v>-0.2330685198487642</v>
      </c>
      <c r="G102" s="26">
        <f t="shared" si="7"/>
        <v>-0.23065785593241783</v>
      </c>
      <c r="H102" s="26">
        <f t="shared" si="7"/>
        <v>-0.18048250401671317</v>
      </c>
      <c r="I102" s="26">
        <f t="shared" si="7"/>
        <v>-0.1840318307623552</v>
      </c>
      <c r="J102" s="26">
        <f t="shared" si="7"/>
        <v>-0.17925183936085098</v>
      </c>
      <c r="K102" s="26">
        <f t="shared" si="7"/>
        <v>-0.22392966110568424</v>
      </c>
      <c r="L102" s="26">
        <f t="shared" si="7"/>
        <v>-0.2193335793772243</v>
      </c>
      <c r="M102" s="26">
        <f t="shared" si="7"/>
        <v>-0.23901315953009938</v>
      </c>
      <c r="N102" s="26">
        <f t="shared" si="7"/>
        <v>-0.2380629093653962</v>
      </c>
      <c r="O102" s="26">
        <f t="shared" si="7"/>
        <v>-0.22984819027414494</v>
      </c>
      <c r="P102" s="26">
        <f t="shared" si="7"/>
        <v>-0.238775714239708</v>
      </c>
    </row>
    <row r="104" spans="2:3" ht="12.75">
      <c r="B104" s="3"/>
      <c r="C104" s="1"/>
    </row>
    <row r="105" spans="1:3" ht="12.75">
      <c r="A105" s="4" t="s">
        <v>16</v>
      </c>
      <c r="B105" s="3"/>
      <c r="C105" s="1"/>
    </row>
    <row r="106" spans="1:3" ht="12.75">
      <c r="A106" t="s">
        <v>0</v>
      </c>
      <c r="B106" s="3"/>
      <c r="C106" s="1"/>
    </row>
    <row r="107" spans="2:16" ht="12.75">
      <c r="B107" s="5">
        <v>1990</v>
      </c>
      <c r="C107" s="2">
        <v>1991</v>
      </c>
      <c r="D107">
        <v>1992</v>
      </c>
      <c r="E107">
        <v>1993</v>
      </c>
      <c r="F107">
        <v>1994</v>
      </c>
      <c r="G107">
        <v>1995</v>
      </c>
      <c r="H107">
        <v>1996</v>
      </c>
      <c r="I107">
        <v>1997</v>
      </c>
      <c r="J107">
        <v>1998</v>
      </c>
      <c r="K107">
        <v>1999</v>
      </c>
      <c r="L107">
        <v>2000</v>
      </c>
      <c r="M107">
        <v>2001</v>
      </c>
      <c r="N107">
        <v>2002</v>
      </c>
      <c r="O107">
        <v>2003</v>
      </c>
      <c r="P107">
        <v>2004</v>
      </c>
    </row>
    <row r="108" spans="1:16" ht="12.75">
      <c r="A108" t="s">
        <v>1</v>
      </c>
      <c r="B108" s="6">
        <f aca="true" t="shared" si="8" ref="B108:P108">B3/$B3*100</f>
        <v>100</v>
      </c>
      <c r="C108" s="6">
        <f t="shared" si="8"/>
        <v>99.055268472614</v>
      </c>
      <c r="D108" s="6">
        <f t="shared" si="8"/>
        <v>96.44506531112427</v>
      </c>
      <c r="E108" s="6">
        <f t="shared" si="8"/>
        <v>94.52183895294188</v>
      </c>
      <c r="F108" s="6">
        <f t="shared" si="8"/>
        <v>94.40278575542598</v>
      </c>
      <c r="G108" s="6">
        <f t="shared" si="8"/>
        <v>94.59394637758436</v>
      </c>
      <c r="H108" s="6">
        <f t="shared" si="8"/>
        <v>96.69127054468541</v>
      </c>
      <c r="I108" s="6">
        <f t="shared" si="8"/>
        <v>95.33180997818636</v>
      </c>
      <c r="J108" s="6">
        <f t="shared" si="8"/>
        <v>94.79219619152137</v>
      </c>
      <c r="K108" s="6">
        <f t="shared" si="8"/>
        <v>93.25087688329086</v>
      </c>
      <c r="L108" s="6">
        <f t="shared" si="8"/>
        <v>93.18709333305965</v>
      </c>
      <c r="M108" s="6">
        <f t="shared" si="8"/>
        <v>94.12244400151705</v>
      </c>
      <c r="N108" s="6">
        <f t="shared" si="8"/>
        <v>93.32774928512077</v>
      </c>
      <c r="O108" s="6">
        <f t="shared" si="8"/>
        <v>94.85436748996472</v>
      </c>
      <c r="P108" s="6">
        <f t="shared" si="8"/>
        <v>95.20013260886037</v>
      </c>
    </row>
    <row r="109" spans="1:16" ht="12.75">
      <c r="A109" t="s">
        <v>2</v>
      </c>
      <c r="B109" s="6">
        <f aca="true" t="shared" si="9" ref="B109:P109">B4/$B4*100</f>
        <v>100</v>
      </c>
      <c r="C109" s="6">
        <f t="shared" si="9"/>
        <v>99.49480174961468</v>
      </c>
      <c r="D109" s="6">
        <f t="shared" si="9"/>
        <v>97.60235739885401</v>
      </c>
      <c r="E109" s="6">
        <f t="shared" si="9"/>
        <v>97.02674907073077</v>
      </c>
      <c r="F109" s="6">
        <f t="shared" si="9"/>
        <v>97.96629096377274</v>
      </c>
      <c r="G109" s="6">
        <f t="shared" si="9"/>
        <v>98.25617451497783</v>
      </c>
      <c r="H109" s="6">
        <f t="shared" si="9"/>
        <v>101.7210847039063</v>
      </c>
      <c r="I109" s="6">
        <f t="shared" si="9"/>
        <v>101.15983178864244</v>
      </c>
      <c r="J109" s="6">
        <f t="shared" si="9"/>
        <v>102.54295570178824</v>
      </c>
      <c r="K109" s="6">
        <f t="shared" si="9"/>
        <v>103.83523903293612</v>
      </c>
      <c r="L109" s="6">
        <f t="shared" si="9"/>
        <v>102.44444956959049</v>
      </c>
      <c r="M109" s="6">
        <f t="shared" si="9"/>
        <v>104.2771542267511</v>
      </c>
      <c r="N109" s="6">
        <f t="shared" si="9"/>
        <v>102.10461584942139</v>
      </c>
      <c r="O109" s="6">
        <f t="shared" si="9"/>
        <v>103.84710589720345</v>
      </c>
      <c r="P109" s="6">
        <f t="shared" si="9"/>
        <v>104.90980812811077</v>
      </c>
    </row>
    <row r="110" spans="1:16" ht="12.75">
      <c r="A110" t="s">
        <v>120</v>
      </c>
      <c r="B110" s="6">
        <f aca="true" t="shared" si="10" ref="B110:P110">B5/$B5*100</f>
        <v>100</v>
      </c>
      <c r="C110" s="6">
        <f t="shared" si="10"/>
        <v>94.90202306127739</v>
      </c>
      <c r="D110" s="6">
        <f t="shared" si="10"/>
        <v>89.99958301054342</v>
      </c>
      <c r="E110" s="6">
        <f t="shared" si="10"/>
        <v>83.67983782106063</v>
      </c>
      <c r="F110" s="6">
        <f t="shared" si="10"/>
        <v>83.92069354715497</v>
      </c>
      <c r="G110" s="6">
        <f t="shared" si="10"/>
        <v>78.064752166374</v>
      </c>
      <c r="H110" s="6">
        <f t="shared" si="10"/>
        <v>72.99944238197818</v>
      </c>
      <c r="I110" s="6">
        <f t="shared" si="10"/>
        <v>68.5248889602396</v>
      </c>
      <c r="J110" s="6">
        <f t="shared" si="10"/>
        <v>63.81891123381068</v>
      </c>
      <c r="K110" s="6">
        <f t="shared" si="10"/>
        <v>62.07300633692544</v>
      </c>
      <c r="L110" s="6">
        <f t="shared" si="10"/>
        <v>61.40638416110401</v>
      </c>
      <c r="M110" s="6">
        <f t="shared" si="10"/>
        <v>62.46984626891589</v>
      </c>
      <c r="N110" s="6">
        <f t="shared" si="10"/>
        <v>62.42640072382335</v>
      </c>
      <c r="O110" s="6">
        <f t="shared" si="10"/>
        <v>64.30667246363531</v>
      </c>
      <c r="P110" s="6">
        <f t="shared" si="10"/>
        <v>64.8019466871101</v>
      </c>
    </row>
    <row r="111" spans="1:16" ht="12.75">
      <c r="A111" t="s">
        <v>17</v>
      </c>
      <c r="B111" s="6">
        <f aca="true" t="shared" si="11" ref="B111:P111">B6/$B6*100</f>
        <v>100</v>
      </c>
      <c r="C111" s="6">
        <f t="shared" si="11"/>
        <v>89.16391406101079</v>
      </c>
      <c r="D111" s="6">
        <f t="shared" si="11"/>
        <v>87.10686433081887</v>
      </c>
      <c r="E111" s="6">
        <f t="shared" si="11"/>
        <v>93.35507392547868</v>
      </c>
      <c r="F111" s="6">
        <f t="shared" si="11"/>
        <v>97.85044208884025</v>
      </c>
      <c r="G111" s="6">
        <f t="shared" si="11"/>
        <v>102.84378954802831</v>
      </c>
      <c r="H111" s="6">
        <f t="shared" si="11"/>
        <v>100.63773001368752</v>
      </c>
      <c r="I111" s="6">
        <f t="shared" si="11"/>
        <v>99.49859669587649</v>
      </c>
      <c r="J111" s="6">
        <f t="shared" si="11"/>
        <v>94.67754244039187</v>
      </c>
      <c r="K111" s="6">
        <f t="shared" si="11"/>
        <v>96.5008611658186</v>
      </c>
      <c r="L111" s="6">
        <f t="shared" si="11"/>
        <v>100.26470290925485</v>
      </c>
      <c r="M111" s="6">
        <f t="shared" si="11"/>
        <v>100.93020981552807</v>
      </c>
      <c r="N111" s="6">
        <f t="shared" si="11"/>
        <v>103.30519167531367</v>
      </c>
      <c r="O111" s="6">
        <f t="shared" si="11"/>
        <v>107.61772887082739</v>
      </c>
      <c r="P111" s="6">
        <f t="shared" si="11"/>
        <v>111.9956439222294</v>
      </c>
    </row>
    <row r="114" ht="12.75">
      <c r="A114" t="s">
        <v>13</v>
      </c>
    </row>
    <row r="115" spans="2:16" ht="12.75">
      <c r="B115">
        <v>1990</v>
      </c>
      <c r="C115">
        <v>1991</v>
      </c>
      <c r="D115">
        <v>1992</v>
      </c>
      <c r="E115">
        <v>1993</v>
      </c>
      <c r="F115">
        <v>1994</v>
      </c>
      <c r="G115">
        <v>1995</v>
      </c>
      <c r="H115">
        <v>1996</v>
      </c>
      <c r="I115">
        <v>1997</v>
      </c>
      <c r="J115">
        <v>1998</v>
      </c>
      <c r="K115">
        <v>1999</v>
      </c>
      <c r="L115">
        <v>2000</v>
      </c>
      <c r="M115">
        <v>2001</v>
      </c>
      <c r="N115">
        <v>2002</v>
      </c>
      <c r="O115">
        <v>2003</v>
      </c>
      <c r="P115">
        <v>2004</v>
      </c>
    </row>
    <row r="116" spans="1:16" ht="12.75">
      <c r="A116" t="s">
        <v>1</v>
      </c>
      <c r="B116" s="6">
        <f aca="true" t="shared" si="12" ref="B116:P116">B83/$B83*100</f>
        <v>100</v>
      </c>
      <c r="C116" s="6">
        <f t="shared" si="12"/>
        <v>99.63153704997463</v>
      </c>
      <c r="D116" s="6">
        <f t="shared" si="12"/>
        <v>95.46314012182211</v>
      </c>
      <c r="E116" s="6">
        <f t="shared" si="12"/>
        <v>93.201762910951</v>
      </c>
      <c r="F116" s="6">
        <f t="shared" si="12"/>
        <v>92.3198018299317</v>
      </c>
      <c r="G116" s="6">
        <f t="shared" si="12"/>
        <v>91.9844628725156</v>
      </c>
      <c r="H116" s="6">
        <f t="shared" si="12"/>
        <v>95.04159856231315</v>
      </c>
      <c r="I116" s="6">
        <f t="shared" si="12"/>
        <v>92.41308436962463</v>
      </c>
      <c r="J116" s="6">
        <f t="shared" si="12"/>
        <v>91.75581611510533</v>
      </c>
      <c r="K116" s="6">
        <f t="shared" si="12"/>
        <v>89.8346318362053</v>
      </c>
      <c r="L116" s="6">
        <f t="shared" si="12"/>
        <v>89.92396566614715</v>
      </c>
      <c r="M116" s="6">
        <f t="shared" si="12"/>
        <v>92.07096219301935</v>
      </c>
      <c r="N116" s="6">
        <f t="shared" si="12"/>
        <v>90.98096213465976</v>
      </c>
      <c r="O116" s="6">
        <f t="shared" si="12"/>
        <v>93.41562502110854</v>
      </c>
      <c r="P116" s="6">
        <f t="shared" si="12"/>
        <v>93.07525394189035</v>
      </c>
    </row>
    <row r="117" spans="1:16" ht="12.75">
      <c r="A117" t="s">
        <v>2</v>
      </c>
      <c r="B117" s="6">
        <f aca="true" t="shared" si="13" ref="B117:P117">B84/$B84*100</f>
        <v>100</v>
      </c>
      <c r="C117" s="6">
        <f t="shared" si="13"/>
        <v>102.710198901465</v>
      </c>
      <c r="D117" s="6">
        <f t="shared" si="13"/>
        <v>103.46979391404518</v>
      </c>
      <c r="E117" s="6">
        <f t="shared" si="13"/>
        <v>101.7829068912689</v>
      </c>
      <c r="F117" s="6">
        <f t="shared" si="13"/>
        <v>102.96375655315266</v>
      </c>
      <c r="G117" s="6">
        <f t="shared" si="13"/>
        <v>103.97511769503839</v>
      </c>
      <c r="H117" s="6">
        <f t="shared" si="13"/>
        <v>111.002452115854</v>
      </c>
      <c r="I117" s="6">
        <f t="shared" si="13"/>
        <v>108.60526924050522</v>
      </c>
      <c r="J117" s="6">
        <f t="shared" si="13"/>
        <v>109.87936242456252</v>
      </c>
      <c r="K117" s="6">
        <f t="shared" si="13"/>
        <v>108.32966453193274</v>
      </c>
      <c r="L117" s="6">
        <f t="shared" si="13"/>
        <v>104.83075840834499</v>
      </c>
      <c r="M117" s="6">
        <f t="shared" si="13"/>
        <v>111.3627763453949</v>
      </c>
      <c r="N117" s="6">
        <f t="shared" si="13"/>
        <v>110.6329302328174</v>
      </c>
      <c r="O117" s="6">
        <f t="shared" si="13"/>
        <v>115.14398583024325</v>
      </c>
      <c r="P117" s="6">
        <f t="shared" si="13"/>
        <v>114.90838404073584</v>
      </c>
    </row>
    <row r="118" spans="1:16" ht="12.75">
      <c r="A118" t="s">
        <v>120</v>
      </c>
      <c r="B118" s="6">
        <f aca="true" t="shared" si="14" ref="B118:P118">B85/$B85*100</f>
        <v>100</v>
      </c>
      <c r="C118" s="6">
        <f t="shared" si="14"/>
        <v>108.25843001853622</v>
      </c>
      <c r="D118" s="6">
        <f t="shared" si="14"/>
        <v>102.49821900374872</v>
      </c>
      <c r="E118" s="6">
        <f t="shared" si="14"/>
        <v>95.21510954302988</v>
      </c>
      <c r="F118" s="6">
        <f t="shared" si="14"/>
        <v>88.2268408796291</v>
      </c>
      <c r="G118" s="6">
        <f t="shared" si="14"/>
        <v>82.64122405109654</v>
      </c>
      <c r="H118" s="6">
        <f t="shared" si="14"/>
        <v>77.24229425926194</v>
      </c>
      <c r="I118" s="6">
        <f t="shared" si="14"/>
        <v>72.45814046286867</v>
      </c>
      <c r="J118" s="6">
        <f t="shared" si="14"/>
        <v>62.64850074535919</v>
      </c>
      <c r="K118" s="6">
        <f t="shared" si="14"/>
        <v>61.774312308191604</v>
      </c>
      <c r="L118" s="6">
        <f t="shared" si="14"/>
        <v>62.14221493108242</v>
      </c>
      <c r="M118" s="6">
        <f t="shared" si="14"/>
        <v>63.49349849817422</v>
      </c>
      <c r="N118" s="6">
        <f t="shared" si="14"/>
        <v>63.0744866370357</v>
      </c>
      <c r="O118" s="6">
        <f t="shared" si="14"/>
        <v>65.57999352651494</v>
      </c>
      <c r="P118" s="6">
        <f t="shared" si="14"/>
        <v>65.75761373303479</v>
      </c>
    </row>
    <row r="119" spans="1:16" ht="12.75">
      <c r="A119" t="s">
        <v>17</v>
      </c>
      <c r="B119" s="6">
        <f aca="true" t="shared" si="15" ref="B119:P119">B86/$B86*100</f>
        <v>100</v>
      </c>
      <c r="C119" s="6">
        <f t="shared" si="15"/>
        <v>88.6191714253183</v>
      </c>
      <c r="D119" s="6">
        <f t="shared" si="15"/>
        <v>86.56711704935742</v>
      </c>
      <c r="E119" s="6">
        <f t="shared" si="15"/>
        <v>86.90788255832369</v>
      </c>
      <c r="F119" s="6">
        <f t="shared" si="15"/>
        <v>83.6843528828087</v>
      </c>
      <c r="G119" s="6">
        <f t="shared" si="15"/>
        <v>87.53997105920207</v>
      </c>
      <c r="H119" s="6">
        <f t="shared" si="15"/>
        <v>92.72826115166023</v>
      </c>
      <c r="I119" s="6">
        <f t="shared" si="15"/>
        <v>92.59166586039014</v>
      </c>
      <c r="J119" s="6">
        <f t="shared" si="15"/>
        <v>87.5138130944928</v>
      </c>
      <c r="K119" s="6">
        <f t="shared" si="15"/>
        <v>82.85505962733866</v>
      </c>
      <c r="L119" s="6">
        <f t="shared" si="15"/>
        <v>88.12626021193171</v>
      </c>
      <c r="M119" s="6">
        <f t="shared" si="15"/>
        <v>85.28878538282343</v>
      </c>
      <c r="N119" s="6">
        <f t="shared" si="15"/>
        <v>88.10738400484594</v>
      </c>
      <c r="O119" s="6">
        <f t="shared" si="15"/>
        <v>94.3721249107515</v>
      </c>
      <c r="P119" s="6">
        <f t="shared" si="15"/>
        <v>95.39909346565722</v>
      </c>
    </row>
    <row r="120" spans="2:16" ht="12.75">
      <c r="B120" s="6"/>
      <c r="C120" s="6"/>
      <c r="D120" s="6"/>
      <c r="E120" s="6"/>
      <c r="F120" s="6"/>
      <c r="G120" s="6"/>
      <c r="H120" s="6"/>
      <c r="I120" s="6"/>
      <c r="J120" s="6"/>
      <c r="K120" s="6"/>
      <c r="L120" s="6"/>
      <c r="M120" s="6"/>
      <c r="N120" s="6"/>
      <c r="O120" s="6"/>
      <c r="P120" s="6"/>
    </row>
    <row r="122" ht="12.75">
      <c r="A122" t="s">
        <v>8</v>
      </c>
    </row>
    <row r="123" spans="2:16" ht="12.75">
      <c r="B123">
        <v>1990</v>
      </c>
      <c r="C123">
        <v>1991</v>
      </c>
      <c r="D123">
        <v>1992</v>
      </c>
      <c r="E123">
        <v>1993</v>
      </c>
      <c r="F123">
        <v>1994</v>
      </c>
      <c r="G123">
        <v>1995</v>
      </c>
      <c r="H123">
        <v>1996</v>
      </c>
      <c r="I123">
        <v>1997</v>
      </c>
      <c r="J123">
        <v>1998</v>
      </c>
      <c r="K123">
        <v>1999</v>
      </c>
      <c r="L123">
        <v>2000</v>
      </c>
      <c r="M123">
        <v>2001</v>
      </c>
      <c r="N123">
        <v>2002</v>
      </c>
      <c r="O123">
        <v>2003</v>
      </c>
      <c r="P123">
        <v>2004</v>
      </c>
    </row>
    <row r="124" spans="1:16" ht="12.75">
      <c r="A124" t="s">
        <v>1</v>
      </c>
      <c r="B124" s="6">
        <f aca="true" t="shared" si="16" ref="B124:P124">B43/$B43*100</f>
        <v>100</v>
      </c>
      <c r="C124" s="6">
        <f t="shared" si="16"/>
        <v>97.55546336755151</v>
      </c>
      <c r="D124" s="6">
        <f t="shared" si="16"/>
        <v>92.99308419011804</v>
      </c>
      <c r="E124" s="6">
        <f t="shared" si="16"/>
        <v>94.12293070041265</v>
      </c>
      <c r="F124" s="6">
        <f t="shared" si="16"/>
        <v>88.35958287670466</v>
      </c>
      <c r="G124" s="6">
        <f t="shared" si="16"/>
        <v>89.11410978002691</v>
      </c>
      <c r="H124" s="6">
        <f t="shared" si="16"/>
        <v>87.47020263492088</v>
      </c>
      <c r="I124" s="6">
        <f t="shared" si="16"/>
        <v>84.41188423743196</v>
      </c>
      <c r="J124" s="6">
        <f t="shared" si="16"/>
        <v>78.62442701812859</v>
      </c>
      <c r="K124" s="6">
        <f t="shared" si="16"/>
        <v>75.57350207820426</v>
      </c>
      <c r="L124" s="6">
        <f t="shared" si="16"/>
        <v>73.30306627943212</v>
      </c>
      <c r="M124" s="6">
        <f t="shared" si="16"/>
        <v>71.48305218996892</v>
      </c>
      <c r="N124" s="6">
        <f t="shared" si="16"/>
        <v>70.58342112189835</v>
      </c>
      <c r="O124" s="6">
        <f t="shared" si="16"/>
        <v>67.67354204811772</v>
      </c>
      <c r="P124" s="6">
        <f t="shared" si="16"/>
        <v>64.35360600197127</v>
      </c>
    </row>
    <row r="125" spans="1:16" ht="12.75">
      <c r="A125" t="s">
        <v>2</v>
      </c>
      <c r="B125" s="6">
        <f aca="true" t="shared" si="17" ref="B125:P125">B44/$B44*100</f>
        <v>100</v>
      </c>
      <c r="C125" s="6">
        <f t="shared" si="17"/>
        <v>84.79476646482166</v>
      </c>
      <c r="D125" s="6">
        <f t="shared" si="17"/>
        <v>95.1118742689818</v>
      </c>
      <c r="E125" s="6">
        <f t="shared" si="17"/>
        <v>100.09964768324832</v>
      </c>
      <c r="F125" s="6">
        <f t="shared" si="17"/>
        <v>104.38461578979712</v>
      </c>
      <c r="G125" s="6">
        <f t="shared" si="17"/>
        <v>102.43448434390916</v>
      </c>
      <c r="H125" s="6">
        <f t="shared" si="17"/>
        <v>112.34034131898511</v>
      </c>
      <c r="I125" s="6">
        <f t="shared" si="17"/>
        <v>108.56265256440581</v>
      </c>
      <c r="J125" s="6">
        <f t="shared" si="17"/>
        <v>110.19546497709536</v>
      </c>
      <c r="K125" s="6">
        <f t="shared" si="17"/>
        <v>127.39484245799714</v>
      </c>
      <c r="L125" s="6">
        <f t="shared" si="17"/>
        <v>135.41820806843893</v>
      </c>
      <c r="M125" s="6">
        <f t="shared" si="17"/>
        <v>129.497693496763</v>
      </c>
      <c r="N125" s="6">
        <f t="shared" si="17"/>
        <v>112.71862400210834</v>
      </c>
      <c r="O125" s="6">
        <f t="shared" si="17"/>
        <v>109.35516240624274</v>
      </c>
      <c r="P125" s="6">
        <f t="shared" si="17"/>
        <v>105.51123570000702</v>
      </c>
    </row>
    <row r="126" spans="1:16" ht="12.75">
      <c r="A126" t="s">
        <v>120</v>
      </c>
      <c r="B126" s="6">
        <f aca="true" t="shared" si="18" ref="B126:P126">B45/$B45*100</f>
        <v>100</v>
      </c>
      <c r="C126" s="6">
        <f t="shared" si="18"/>
        <v>92.70940372436284</v>
      </c>
      <c r="D126" s="6">
        <f t="shared" si="18"/>
        <v>86.71257003423108</v>
      </c>
      <c r="E126" s="6">
        <f t="shared" si="18"/>
        <v>77.15567064130462</v>
      </c>
      <c r="F126" s="6">
        <f t="shared" si="18"/>
        <v>68.49169241517585</v>
      </c>
      <c r="G126" s="6">
        <f t="shared" si="18"/>
        <v>60.2699559707017</v>
      </c>
      <c r="H126" s="6">
        <f t="shared" si="18"/>
        <v>60.722363865027</v>
      </c>
      <c r="I126" s="6">
        <f t="shared" si="18"/>
        <v>58.428255789368144</v>
      </c>
      <c r="J126" s="6">
        <f t="shared" si="18"/>
        <v>56.147010335452485</v>
      </c>
      <c r="K126" s="6">
        <f t="shared" si="18"/>
        <v>53.09290795244661</v>
      </c>
      <c r="L126" s="6">
        <f t="shared" si="18"/>
        <v>58.02777175932622</v>
      </c>
      <c r="M126" s="6">
        <f t="shared" si="18"/>
        <v>56.27420259124561</v>
      </c>
      <c r="N126" s="6">
        <f t="shared" si="18"/>
        <v>59.9460931881737</v>
      </c>
      <c r="O126" s="6">
        <f t="shared" si="18"/>
        <v>54.46229815622877</v>
      </c>
      <c r="P126" s="6">
        <f t="shared" si="18"/>
        <v>54.84292139491619</v>
      </c>
    </row>
    <row r="127" spans="1:16" ht="12.75">
      <c r="A127" t="s">
        <v>17</v>
      </c>
      <c r="B127" s="6">
        <f aca="true" t="shared" si="19" ref="B127:P127">B46/$B46*100</f>
        <v>100</v>
      </c>
      <c r="C127" s="6">
        <f t="shared" si="19"/>
        <v>87.19668887118371</v>
      </c>
      <c r="D127" s="6">
        <f t="shared" si="19"/>
        <v>76.77473098707941</v>
      </c>
      <c r="E127" s="6">
        <f t="shared" si="19"/>
        <v>75.69994895736892</v>
      </c>
      <c r="F127" s="6">
        <f t="shared" si="19"/>
        <v>72.14685876411056</v>
      </c>
      <c r="G127" s="6">
        <f t="shared" si="19"/>
        <v>73.28059133853822</v>
      </c>
      <c r="H127" s="6">
        <f t="shared" si="19"/>
        <v>73.7879692175993</v>
      </c>
      <c r="I127" s="6">
        <f t="shared" si="19"/>
        <v>64.36265756939582</v>
      </c>
      <c r="J127" s="6">
        <f t="shared" si="19"/>
        <v>61.224623904921586</v>
      </c>
      <c r="K127" s="6">
        <f t="shared" si="19"/>
        <v>57.27838695037052</v>
      </c>
      <c r="L127" s="6">
        <f t="shared" si="19"/>
        <v>58.9800248718671</v>
      </c>
      <c r="M127" s="6">
        <f t="shared" si="19"/>
        <v>59.1834574867575</v>
      </c>
      <c r="N127" s="6">
        <f t="shared" si="19"/>
        <v>57.94869822754567</v>
      </c>
      <c r="O127" s="6">
        <f t="shared" si="19"/>
        <v>58.96328348089948</v>
      </c>
      <c r="P127" s="6">
        <f t="shared" si="19"/>
        <v>58.14083579374155</v>
      </c>
    </row>
    <row r="128" spans="2:16" ht="12.75">
      <c r="B128" s="6"/>
      <c r="C128" s="6"/>
      <c r="D128" s="6"/>
      <c r="E128" s="6"/>
      <c r="F128" s="6"/>
      <c r="G128" s="6"/>
      <c r="H128" s="6"/>
      <c r="I128" s="6"/>
      <c r="J128" s="6"/>
      <c r="K128" s="6"/>
      <c r="L128" s="6"/>
      <c r="M128" s="6"/>
      <c r="N128" s="6"/>
      <c r="O128" s="6"/>
      <c r="P128" s="6"/>
    </row>
    <row r="130" ht="12.75">
      <c r="A130" t="s">
        <v>6</v>
      </c>
    </row>
    <row r="131" spans="2:16" ht="12.75">
      <c r="B131">
        <v>1990</v>
      </c>
      <c r="C131">
        <v>1991</v>
      </c>
      <c r="D131">
        <v>1992</v>
      </c>
      <c r="E131">
        <v>1993</v>
      </c>
      <c r="F131">
        <v>1994</v>
      </c>
      <c r="G131">
        <v>1995</v>
      </c>
      <c r="H131">
        <v>1996</v>
      </c>
      <c r="I131">
        <v>1997</v>
      </c>
      <c r="J131">
        <v>1998</v>
      </c>
      <c r="K131">
        <v>1999</v>
      </c>
      <c r="L131">
        <v>2000</v>
      </c>
      <c r="M131">
        <v>2001</v>
      </c>
      <c r="N131">
        <v>2002</v>
      </c>
      <c r="O131">
        <v>2003</v>
      </c>
      <c r="P131">
        <v>2004</v>
      </c>
    </row>
    <row r="132" spans="1:16" ht="12.75">
      <c r="A132" t="s">
        <v>1</v>
      </c>
      <c r="B132" s="6">
        <f aca="true" t="shared" si="20" ref="B132:P132">B27/$B27*100</f>
        <v>100</v>
      </c>
      <c r="C132" s="6">
        <f t="shared" si="20"/>
        <v>101.44799781348861</v>
      </c>
      <c r="D132" s="6">
        <f t="shared" si="20"/>
        <v>105.04156966649107</v>
      </c>
      <c r="E132" s="6">
        <f t="shared" si="20"/>
        <v>105.83591165775891</v>
      </c>
      <c r="F132" s="6">
        <f t="shared" si="20"/>
        <v>106.6355020003013</v>
      </c>
      <c r="G132" s="6">
        <f t="shared" si="20"/>
        <v>107.79697658193408</v>
      </c>
      <c r="H132" s="6">
        <f t="shared" si="20"/>
        <v>110.63186918138526</v>
      </c>
      <c r="I132" s="6">
        <f t="shared" si="20"/>
        <v>112.06394030764125</v>
      </c>
      <c r="J132" s="6">
        <f t="shared" si="20"/>
        <v>115.62059262032606</v>
      </c>
      <c r="K132" s="6">
        <f t="shared" si="20"/>
        <v>118.91850094023235</v>
      </c>
      <c r="L132" s="6">
        <f t="shared" si="20"/>
        <v>118.59675930854931</v>
      </c>
      <c r="M132" s="6">
        <f t="shared" si="20"/>
        <v>120.75964110390058</v>
      </c>
      <c r="N132" s="6">
        <f t="shared" si="20"/>
        <v>122.34743966295547</v>
      </c>
      <c r="O132" s="6">
        <f t="shared" si="20"/>
        <v>123.33439849297689</v>
      </c>
      <c r="P132" s="6">
        <f t="shared" si="20"/>
        <v>126.02432759685145</v>
      </c>
    </row>
    <row r="133" spans="1:16" ht="12.75">
      <c r="A133" t="s">
        <v>2</v>
      </c>
      <c r="B133" s="6">
        <f aca="true" t="shared" si="21" ref="B133:P133">B28/$B28*100</f>
        <v>100</v>
      </c>
      <c r="C133" s="6">
        <f t="shared" si="21"/>
        <v>101.71706405703742</v>
      </c>
      <c r="D133" s="6">
        <f t="shared" si="21"/>
        <v>103.8493298550559</v>
      </c>
      <c r="E133" s="6">
        <f t="shared" si="21"/>
        <v>102.13560495524277</v>
      </c>
      <c r="F133" s="6">
        <f t="shared" si="21"/>
        <v>102.25970719414312</v>
      </c>
      <c r="G133" s="6">
        <f t="shared" si="21"/>
        <v>102.58094194657141</v>
      </c>
      <c r="H133" s="6">
        <f t="shared" si="21"/>
        <v>105.32685878196179</v>
      </c>
      <c r="I133" s="6">
        <f t="shared" si="21"/>
        <v>108.55931315357326</v>
      </c>
      <c r="J133" s="6">
        <f t="shared" si="21"/>
        <v>110.74467368617834</v>
      </c>
      <c r="K133" s="6">
        <f t="shared" si="21"/>
        <v>115.5354138186946</v>
      </c>
      <c r="L133" s="6">
        <f t="shared" si="21"/>
        <v>113.07262127724016</v>
      </c>
      <c r="M133" s="6">
        <f t="shared" si="21"/>
        <v>113.23040644628344</v>
      </c>
      <c r="N133" s="6">
        <f t="shared" si="21"/>
        <v>112.21531546590877</v>
      </c>
      <c r="O133" s="6">
        <f t="shared" si="21"/>
        <v>114.893908162534</v>
      </c>
      <c r="P133" s="6">
        <f t="shared" si="21"/>
        <v>117.1367648535315</v>
      </c>
    </row>
    <row r="134" spans="1:16" ht="12.75">
      <c r="A134" t="s">
        <v>120</v>
      </c>
      <c r="B134" s="6">
        <f aca="true" t="shared" si="22" ref="B134:P134">B29/$B29*100</f>
        <v>100</v>
      </c>
      <c r="C134" s="6">
        <f t="shared" si="22"/>
        <v>95.21352022994004</v>
      </c>
      <c r="D134" s="6">
        <f t="shared" si="22"/>
        <v>89.25882803560481</v>
      </c>
      <c r="E134" s="6">
        <f t="shared" si="22"/>
        <v>76.45598358898795</v>
      </c>
      <c r="F134" s="6">
        <f t="shared" si="22"/>
        <v>62.12508846901999</v>
      </c>
      <c r="G134" s="6">
        <f t="shared" si="22"/>
        <v>58.30121098360369</v>
      </c>
      <c r="H134" s="6">
        <f t="shared" si="22"/>
        <v>54.80632741472841</v>
      </c>
      <c r="I134" s="6">
        <f t="shared" si="22"/>
        <v>49.26414065142024</v>
      </c>
      <c r="J134" s="6">
        <f t="shared" si="22"/>
        <v>45.58257821698591</v>
      </c>
      <c r="K134" s="6">
        <f t="shared" si="22"/>
        <v>44.20569562633149</v>
      </c>
      <c r="L134" s="6">
        <f t="shared" si="22"/>
        <v>41.83359101165788</v>
      </c>
      <c r="M134" s="6">
        <f t="shared" si="22"/>
        <v>43.00948781037416</v>
      </c>
      <c r="N134" s="6">
        <f t="shared" si="22"/>
        <v>45.309024803636184</v>
      </c>
      <c r="O134" s="6">
        <f t="shared" si="22"/>
        <v>46.99017763481477</v>
      </c>
      <c r="P134" s="6">
        <f t="shared" si="22"/>
        <v>48.459351258343105</v>
      </c>
    </row>
    <row r="135" spans="1:16" ht="12.75">
      <c r="A135" t="s">
        <v>17</v>
      </c>
      <c r="B135" s="6">
        <f aca="true" t="shared" si="23" ref="B135:P135">B30/$B30*100</f>
        <v>100</v>
      </c>
      <c r="C135" s="6">
        <f t="shared" si="23"/>
        <v>85.17361279308179</v>
      </c>
      <c r="D135" s="6">
        <f t="shared" si="23"/>
        <v>88.06713685301459</v>
      </c>
      <c r="E135" s="6">
        <f t="shared" si="23"/>
        <v>98.2201575588939</v>
      </c>
      <c r="F135" s="6">
        <f t="shared" si="23"/>
        <v>94.84489092466616</v>
      </c>
      <c r="G135" s="6">
        <f t="shared" si="23"/>
        <v>101.48707598139674</v>
      </c>
      <c r="H135" s="6">
        <f t="shared" si="23"/>
        <v>111.06709626813954</v>
      </c>
      <c r="I135" s="6">
        <f t="shared" si="23"/>
        <v>105.81437523971849</v>
      </c>
      <c r="J135" s="6">
        <f t="shared" si="23"/>
        <v>105.01759754669311</v>
      </c>
      <c r="K135" s="6">
        <f t="shared" si="23"/>
        <v>105.6383908568983</v>
      </c>
      <c r="L135" s="6">
        <f t="shared" si="23"/>
        <v>109.62585015724959</v>
      </c>
      <c r="M135" s="6">
        <f t="shared" si="23"/>
        <v>113.38969810838022</v>
      </c>
      <c r="N135" s="6">
        <f t="shared" si="23"/>
        <v>119.24109200152067</v>
      </c>
      <c r="O135" s="6">
        <f t="shared" si="23"/>
        <v>125.63044159018695</v>
      </c>
      <c r="P135" s="6">
        <f t="shared" si="23"/>
        <v>141.46905926646232</v>
      </c>
    </row>
    <row r="136" spans="2:16" ht="12.75">
      <c r="B136" s="6"/>
      <c r="C136" s="6"/>
      <c r="D136" s="6"/>
      <c r="E136" s="6"/>
      <c r="F136" s="6"/>
      <c r="G136" s="6"/>
      <c r="H136" s="6"/>
      <c r="I136" s="6"/>
      <c r="J136" s="6"/>
      <c r="K136" s="6"/>
      <c r="L136" s="6"/>
      <c r="M136" s="6"/>
      <c r="N136" s="6"/>
      <c r="O136" s="6"/>
      <c r="P136" s="6"/>
    </row>
    <row r="138" ht="12.75">
      <c r="A138" t="s">
        <v>9</v>
      </c>
    </row>
    <row r="139" spans="2:16" ht="12.75">
      <c r="B139">
        <v>1990</v>
      </c>
      <c r="C139">
        <v>1991</v>
      </c>
      <c r="D139">
        <v>1992</v>
      </c>
      <c r="E139">
        <v>1993</v>
      </c>
      <c r="F139">
        <v>1994</v>
      </c>
      <c r="G139">
        <v>1995</v>
      </c>
      <c r="H139">
        <v>1996</v>
      </c>
      <c r="I139">
        <v>1997</v>
      </c>
      <c r="J139">
        <v>1998</v>
      </c>
      <c r="K139">
        <v>1999</v>
      </c>
      <c r="L139">
        <v>2000</v>
      </c>
      <c r="M139">
        <v>2001</v>
      </c>
      <c r="N139">
        <v>2002</v>
      </c>
      <c r="O139">
        <v>2003</v>
      </c>
      <c r="P139">
        <v>2004</v>
      </c>
    </row>
    <row r="140" spans="1:16" ht="12.75">
      <c r="A140" t="s">
        <v>1</v>
      </c>
      <c r="B140" s="6">
        <f aca="true" t="shared" si="24" ref="B140:P140">B51/$B51*100</f>
        <v>100</v>
      </c>
      <c r="C140" s="6">
        <f t="shared" si="24"/>
        <v>94.33011710569276</v>
      </c>
      <c r="D140" s="6">
        <f t="shared" si="24"/>
        <v>91.62893373553347</v>
      </c>
      <c r="E140" s="6">
        <f t="shared" si="24"/>
        <v>87.94843565935714</v>
      </c>
      <c r="F140" s="6">
        <f t="shared" si="24"/>
        <v>93.9156111830283</v>
      </c>
      <c r="G140" s="6">
        <f t="shared" si="24"/>
        <v>97.07258860500949</v>
      </c>
      <c r="H140" s="6">
        <f t="shared" si="24"/>
        <v>96.61316797816804</v>
      </c>
      <c r="I140" s="6">
        <f t="shared" si="24"/>
        <v>99.53432435287114</v>
      </c>
      <c r="J140" s="6">
        <f t="shared" si="24"/>
        <v>93.77132848495701</v>
      </c>
      <c r="K140" s="6">
        <f t="shared" si="24"/>
        <v>85.30470866112026</v>
      </c>
      <c r="L140" s="6">
        <f t="shared" si="24"/>
        <v>87.18431872499566</v>
      </c>
      <c r="M140" s="6">
        <f t="shared" si="24"/>
        <v>85.0742597824847</v>
      </c>
      <c r="N140" s="6">
        <f t="shared" si="24"/>
        <v>83.65186680097199</v>
      </c>
      <c r="O140" s="6">
        <f t="shared" si="24"/>
        <v>85.81695117808421</v>
      </c>
      <c r="P140" s="6">
        <f t="shared" si="24"/>
        <v>88.01679428494327</v>
      </c>
    </row>
    <row r="141" spans="1:16" ht="12.75">
      <c r="A141" t="s">
        <v>2</v>
      </c>
      <c r="B141" s="6">
        <f aca="true" t="shared" si="25" ref="B141:P141">B52/$B52*100</f>
        <v>100</v>
      </c>
      <c r="C141" s="6">
        <f t="shared" si="25"/>
        <v>91.02604512032678</v>
      </c>
      <c r="D141" s="6">
        <f t="shared" si="25"/>
        <v>73.777681278702</v>
      </c>
      <c r="E141" s="6">
        <f t="shared" si="25"/>
        <v>76.65974229007642</v>
      </c>
      <c r="F141" s="6">
        <f t="shared" si="25"/>
        <v>79.46519786212289</v>
      </c>
      <c r="G141" s="6">
        <f t="shared" si="25"/>
        <v>78.7821165934156</v>
      </c>
      <c r="H141" s="6">
        <f t="shared" si="25"/>
        <v>76.4829793366992</v>
      </c>
      <c r="I141" s="6">
        <f t="shared" si="25"/>
        <v>76.17705167882585</v>
      </c>
      <c r="J141" s="6">
        <f t="shared" si="25"/>
        <v>78.61665064887656</v>
      </c>
      <c r="K141" s="6">
        <f t="shared" si="25"/>
        <v>81.12399464244552</v>
      </c>
      <c r="L141" s="6">
        <f t="shared" si="25"/>
        <v>83.65687832257535</v>
      </c>
      <c r="M141" s="6">
        <f t="shared" si="25"/>
        <v>81.11069750146068</v>
      </c>
      <c r="N141" s="6">
        <f t="shared" si="25"/>
        <v>76.19600849784332</v>
      </c>
      <c r="O141" s="6">
        <f t="shared" si="25"/>
        <v>72.60898732292414</v>
      </c>
      <c r="P141" s="6">
        <f t="shared" si="25"/>
        <v>77.44438829194165</v>
      </c>
    </row>
    <row r="142" spans="1:16" ht="12.75">
      <c r="A142" t="s">
        <v>120</v>
      </c>
      <c r="B142" s="6">
        <f aca="true" t="shared" si="26" ref="B142:P142">B53/$B53*100</f>
        <v>100</v>
      </c>
      <c r="C142" s="6">
        <f t="shared" si="26"/>
        <v>91.58282378449711</v>
      </c>
      <c r="D142" s="6">
        <f t="shared" si="26"/>
        <v>88.29945455750551</v>
      </c>
      <c r="E142" s="6">
        <f t="shared" si="26"/>
        <v>75.90728039962775</v>
      </c>
      <c r="F142" s="6">
        <f t="shared" si="26"/>
        <v>65.51472702217424</v>
      </c>
      <c r="G142" s="6">
        <f t="shared" si="26"/>
        <v>61.73870513734815</v>
      </c>
      <c r="H142" s="6">
        <f t="shared" si="26"/>
        <v>60.08565382485821</v>
      </c>
      <c r="I142" s="6">
        <f t="shared" si="26"/>
        <v>62.40142833925406</v>
      </c>
      <c r="J142" s="6">
        <f t="shared" si="26"/>
        <v>61.2674163903529</v>
      </c>
      <c r="K142" s="6">
        <f t="shared" si="26"/>
        <v>64.40129616240179</v>
      </c>
      <c r="L142" s="6">
        <f t="shared" si="26"/>
        <v>69.8195870225216</v>
      </c>
      <c r="M142" s="6">
        <f t="shared" si="26"/>
        <v>70.90007381544339</v>
      </c>
      <c r="N142" s="6">
        <f t="shared" si="26"/>
        <v>72.47678056363662</v>
      </c>
      <c r="O142" s="6">
        <f t="shared" si="26"/>
        <v>77.16774669229494</v>
      </c>
      <c r="P142" s="6">
        <f t="shared" si="26"/>
        <v>80.19107872122187</v>
      </c>
    </row>
    <row r="143" spans="1:16" ht="12.75">
      <c r="A143" t="s">
        <v>17</v>
      </c>
      <c r="B143" s="6">
        <f aca="true" t="shared" si="27" ref="B143:P143">B54/$B54*100</f>
        <v>100</v>
      </c>
      <c r="C143" s="6">
        <f t="shared" si="27"/>
        <v>79.61340780913466</v>
      </c>
      <c r="D143" s="6">
        <f t="shared" si="27"/>
        <v>82.90915145360492</v>
      </c>
      <c r="E143" s="6">
        <f t="shared" si="27"/>
        <v>82.67966052636679</v>
      </c>
      <c r="F143" s="6">
        <f t="shared" si="27"/>
        <v>82.51500824268567</v>
      </c>
      <c r="G143" s="6">
        <f t="shared" si="27"/>
        <v>97.94942609535907</v>
      </c>
      <c r="H143" s="6">
        <f t="shared" si="27"/>
        <v>98.36806103274799</v>
      </c>
      <c r="I143" s="6">
        <f t="shared" si="27"/>
        <v>91.4825758832284</v>
      </c>
      <c r="J143" s="6">
        <f t="shared" si="27"/>
        <v>86.01901086215402</v>
      </c>
      <c r="K143" s="6">
        <f t="shared" si="27"/>
        <v>77.40813746029127</v>
      </c>
      <c r="L143" s="6">
        <f t="shared" si="27"/>
        <v>83.08037008754836</v>
      </c>
      <c r="M143" s="6">
        <f t="shared" si="27"/>
        <v>79.98680054971024</v>
      </c>
      <c r="N143" s="6">
        <f t="shared" si="27"/>
        <v>83.91585551733152</v>
      </c>
      <c r="O143" s="6">
        <f t="shared" si="27"/>
        <v>86.06727023840749</v>
      </c>
      <c r="P143" s="6">
        <f t="shared" si="27"/>
        <v>91.20456883677566</v>
      </c>
    </row>
    <row r="144" spans="2:16" ht="12.75">
      <c r="B144" s="6"/>
      <c r="C144" s="6"/>
      <c r="D144" s="6"/>
      <c r="E144" s="6"/>
      <c r="F144" s="6"/>
      <c r="G144" s="6"/>
      <c r="H144" s="6"/>
      <c r="I144" s="6"/>
      <c r="J144" s="6"/>
      <c r="K144" s="6"/>
      <c r="L144" s="6"/>
      <c r="M144" s="6"/>
      <c r="N144" s="6"/>
      <c r="O144" s="6"/>
      <c r="P144" s="6"/>
    </row>
    <row r="146" ht="12.75">
      <c r="A146" t="s">
        <v>10</v>
      </c>
    </row>
    <row r="147" spans="2:16" ht="12.75">
      <c r="B147">
        <v>1990</v>
      </c>
      <c r="C147">
        <v>1991</v>
      </c>
      <c r="D147">
        <v>1992</v>
      </c>
      <c r="E147">
        <v>1993</v>
      </c>
      <c r="F147">
        <v>1994</v>
      </c>
      <c r="G147">
        <v>1995</v>
      </c>
      <c r="H147">
        <v>1996</v>
      </c>
      <c r="I147">
        <v>1997</v>
      </c>
      <c r="J147">
        <v>1998</v>
      </c>
      <c r="K147">
        <v>1999</v>
      </c>
      <c r="L147">
        <v>2000</v>
      </c>
      <c r="M147">
        <v>2001</v>
      </c>
      <c r="N147">
        <v>2002</v>
      </c>
      <c r="O147">
        <v>2003</v>
      </c>
      <c r="P147">
        <v>2004</v>
      </c>
    </row>
    <row r="148" spans="1:16" ht="12.75">
      <c r="A148" t="s">
        <v>1</v>
      </c>
      <c r="B148" s="6">
        <f aca="true" t="shared" si="28" ref="B148:P148">B59/$B59*100</f>
        <v>100</v>
      </c>
      <c r="C148" s="6">
        <f t="shared" si="28"/>
        <v>95.95839054055494</v>
      </c>
      <c r="D148" s="6">
        <f t="shared" si="28"/>
        <v>93.12795921219832</v>
      </c>
      <c r="E148" s="6">
        <f t="shared" si="28"/>
        <v>90.1472709553422</v>
      </c>
      <c r="F148" s="6">
        <f t="shared" si="28"/>
        <v>89.93626613034368</v>
      </c>
      <c r="G148" s="6">
        <f t="shared" si="28"/>
        <v>90.05997854385059</v>
      </c>
      <c r="H148" s="6">
        <f t="shared" si="28"/>
        <v>90.45389853449952</v>
      </c>
      <c r="I148" s="6">
        <f t="shared" si="28"/>
        <v>90.40537447528496</v>
      </c>
      <c r="J148" s="6">
        <f t="shared" si="28"/>
        <v>90.13097195421571</v>
      </c>
      <c r="K148" s="6">
        <f t="shared" si="28"/>
        <v>90.87817909793414</v>
      </c>
      <c r="L148" s="6">
        <f t="shared" si="28"/>
        <v>89.83233304709898</v>
      </c>
      <c r="M148" s="6">
        <f t="shared" si="28"/>
        <v>88.3251007954368</v>
      </c>
      <c r="N148" s="6">
        <f t="shared" si="28"/>
        <v>87.0983398156699</v>
      </c>
      <c r="O148" s="6">
        <f t="shared" si="28"/>
        <v>85.94905411325081</v>
      </c>
      <c r="P148" s="6">
        <f t="shared" si="28"/>
        <v>87.33126203141452</v>
      </c>
    </row>
    <row r="149" spans="1:16" ht="12.75">
      <c r="A149" t="s">
        <v>2</v>
      </c>
      <c r="B149" s="6">
        <f aca="true" t="shared" si="29" ref="B149:P149">B60/$B60*100</f>
        <v>100</v>
      </c>
      <c r="C149" s="6">
        <f t="shared" si="29"/>
        <v>100.35833678092432</v>
      </c>
      <c r="D149" s="6">
        <f t="shared" si="29"/>
        <v>98.89289521723427</v>
      </c>
      <c r="E149" s="6">
        <f t="shared" si="29"/>
        <v>98.48079723101868</v>
      </c>
      <c r="F149" s="6">
        <f t="shared" si="29"/>
        <v>97.45096225842933</v>
      </c>
      <c r="G149" s="6">
        <f t="shared" si="29"/>
        <v>97.42100175136567</v>
      </c>
      <c r="H149" s="6">
        <f t="shared" si="29"/>
        <v>97.71499660734544</v>
      </c>
      <c r="I149" s="6">
        <f t="shared" si="29"/>
        <v>96.14269452290772</v>
      </c>
      <c r="J149" s="6">
        <f t="shared" si="29"/>
        <v>96.09549566273967</v>
      </c>
      <c r="K149" s="6">
        <f t="shared" si="29"/>
        <v>95.39875266134943</v>
      </c>
      <c r="L149" s="6">
        <f t="shared" si="29"/>
        <v>94.76844899616779</v>
      </c>
      <c r="M149" s="6">
        <f t="shared" si="29"/>
        <v>93.81975849905545</v>
      </c>
      <c r="N149" s="6">
        <f t="shared" si="29"/>
        <v>92.45863527958524</v>
      </c>
      <c r="O149" s="6">
        <f t="shared" si="29"/>
        <v>92.11233769708748</v>
      </c>
      <c r="P149" s="6">
        <f t="shared" si="29"/>
        <v>91.86230117253194</v>
      </c>
    </row>
    <row r="150" spans="1:16" ht="12.75">
      <c r="A150" t="s">
        <v>120</v>
      </c>
      <c r="B150" s="6">
        <f aca="true" t="shared" si="30" ref="B150:P150">B61/$B61*100</f>
        <v>100</v>
      </c>
      <c r="C150" s="6">
        <f t="shared" si="30"/>
        <v>93.96932725573056</v>
      </c>
      <c r="D150" s="6">
        <f t="shared" si="30"/>
        <v>87.79811305678557</v>
      </c>
      <c r="E150" s="6">
        <f t="shared" si="30"/>
        <v>81.29171300269675</v>
      </c>
      <c r="F150" s="6">
        <f t="shared" si="30"/>
        <v>73.60179434085356</v>
      </c>
      <c r="G150" s="6">
        <f t="shared" si="30"/>
        <v>67.12853304267882</v>
      </c>
      <c r="H150" s="6">
        <f t="shared" si="30"/>
        <v>60.35933594280646</v>
      </c>
      <c r="I150" s="6">
        <f t="shared" si="30"/>
        <v>54.57503161090808</v>
      </c>
      <c r="J150" s="6">
        <f t="shared" si="30"/>
        <v>49.44861027676119</v>
      </c>
      <c r="K150" s="6">
        <f t="shared" si="30"/>
        <v>46.69738652650702</v>
      </c>
      <c r="L150" s="6">
        <f t="shared" si="30"/>
        <v>45.13539286182916</v>
      </c>
      <c r="M150" s="6">
        <f t="shared" si="30"/>
        <v>45.76050973659731</v>
      </c>
      <c r="N150" s="6">
        <f t="shared" si="30"/>
        <v>45.8020190776167</v>
      </c>
      <c r="O150" s="6">
        <f t="shared" si="30"/>
        <v>44.01774972435532</v>
      </c>
      <c r="P150" s="6">
        <f t="shared" si="30"/>
        <v>44.63919875738831</v>
      </c>
    </row>
    <row r="151" spans="1:16" ht="12.75">
      <c r="A151" t="s">
        <v>17</v>
      </c>
      <c r="B151" s="6">
        <f aca="true" t="shared" si="31" ref="B151:P151">B62/$B62*100</f>
        <v>100</v>
      </c>
      <c r="C151" s="6">
        <f t="shared" si="31"/>
        <v>90.39332558533756</v>
      </c>
      <c r="D151" s="6">
        <f t="shared" si="31"/>
        <v>82.61646691587313</v>
      </c>
      <c r="E151" s="6">
        <f t="shared" si="31"/>
        <v>79.3879022573113</v>
      </c>
      <c r="F151" s="6">
        <f t="shared" si="31"/>
        <v>77.3408447350611</v>
      </c>
      <c r="G151" s="6">
        <f t="shared" si="31"/>
        <v>74.9466949362576</v>
      </c>
      <c r="H151" s="6">
        <f t="shared" si="31"/>
        <v>72.09309189119347</v>
      </c>
      <c r="I151" s="6">
        <f t="shared" si="31"/>
        <v>72.15935102085224</v>
      </c>
      <c r="J151" s="6">
        <f t="shared" si="31"/>
        <v>68.96564438735116</v>
      </c>
      <c r="K151" s="6">
        <f t="shared" si="31"/>
        <v>70.002890114558</v>
      </c>
      <c r="L151" s="6">
        <f t="shared" si="31"/>
        <v>65.79911563604696</v>
      </c>
      <c r="M151" s="6">
        <f t="shared" si="31"/>
        <v>65.37075869756629</v>
      </c>
      <c r="N151" s="6">
        <f t="shared" si="31"/>
        <v>63.03045861235334</v>
      </c>
      <c r="O151" s="6">
        <f t="shared" si="31"/>
        <v>63.14531486318331</v>
      </c>
      <c r="P151" s="6">
        <f t="shared" si="31"/>
        <v>66.39512549444471</v>
      </c>
    </row>
    <row r="152" spans="2:16" ht="12.75">
      <c r="B152" s="6"/>
      <c r="C152" s="6"/>
      <c r="D152" s="6"/>
      <c r="E152" s="6"/>
      <c r="F152" s="6"/>
      <c r="G152" s="6"/>
      <c r="H152" s="6"/>
      <c r="I152" s="6"/>
      <c r="J152" s="6"/>
      <c r="K152" s="6"/>
      <c r="L152" s="6"/>
      <c r="M152" s="6"/>
      <c r="N152" s="6"/>
      <c r="O152" s="6"/>
      <c r="P152" s="6"/>
    </row>
    <row r="154" ht="12.75">
      <c r="A154" t="s">
        <v>11</v>
      </c>
    </row>
    <row r="155" spans="2:16" ht="12.75">
      <c r="B155">
        <v>1990</v>
      </c>
      <c r="C155">
        <v>1991</v>
      </c>
      <c r="D155">
        <v>1992</v>
      </c>
      <c r="E155">
        <v>1993</v>
      </c>
      <c r="F155">
        <v>1994</v>
      </c>
      <c r="G155">
        <v>1995</v>
      </c>
      <c r="H155">
        <v>1996</v>
      </c>
      <c r="I155">
        <v>1997</v>
      </c>
      <c r="J155">
        <v>1998</v>
      </c>
      <c r="K155">
        <v>1999</v>
      </c>
      <c r="L155">
        <v>2000</v>
      </c>
      <c r="M155">
        <v>2001</v>
      </c>
      <c r="N155">
        <v>2002</v>
      </c>
      <c r="O155">
        <v>2003</v>
      </c>
      <c r="P155">
        <v>2004</v>
      </c>
    </row>
    <row r="156" spans="1:16" ht="12.75">
      <c r="A156" t="s">
        <v>1</v>
      </c>
      <c r="B156" s="6">
        <f aca="true" t="shared" si="32" ref="B156:P156">B67/$B67*100</f>
        <v>100</v>
      </c>
      <c r="C156" s="6">
        <f t="shared" si="32"/>
        <v>100.22393597027366</v>
      </c>
      <c r="D156" s="6">
        <f t="shared" si="32"/>
        <v>100.63442279377968</v>
      </c>
      <c r="E156" s="6">
        <f t="shared" si="32"/>
        <v>98.28992399031338</v>
      </c>
      <c r="F156" s="6">
        <f t="shared" si="32"/>
        <v>97.86987173049243</v>
      </c>
      <c r="G156" s="6">
        <f t="shared" si="32"/>
        <v>96.12312399992959</v>
      </c>
      <c r="H156" s="6">
        <f t="shared" si="32"/>
        <v>92.56284873350465</v>
      </c>
      <c r="I156" s="6">
        <f t="shared" si="32"/>
        <v>88.93592559968829</v>
      </c>
      <c r="J156" s="6">
        <f t="shared" si="32"/>
        <v>88.58794314211413</v>
      </c>
      <c r="K156" s="6">
        <f t="shared" si="32"/>
        <v>84.46751459822433</v>
      </c>
      <c r="L156" s="6">
        <f t="shared" si="32"/>
        <v>82.78509734904902</v>
      </c>
      <c r="M156" s="6">
        <f t="shared" si="32"/>
        <v>75.19235322648997</v>
      </c>
      <c r="N156" s="6">
        <f t="shared" si="32"/>
        <v>72.54511933985324</v>
      </c>
      <c r="O156" s="6">
        <f t="shared" si="32"/>
        <v>69.5160199230311</v>
      </c>
      <c r="P156" s="6">
        <f t="shared" si="32"/>
        <v>67.34808896816952</v>
      </c>
    </row>
    <row r="157" spans="1:16" ht="12.75">
      <c r="A157" t="s">
        <v>2</v>
      </c>
      <c r="B157" s="6">
        <f aca="true" t="shared" si="33" ref="B157:P157">B68/$B68*100</f>
        <v>100</v>
      </c>
      <c r="C157" s="6">
        <f t="shared" si="33"/>
        <v>100.4518641626927</v>
      </c>
      <c r="D157" s="6">
        <f t="shared" si="33"/>
        <v>100.38224152320814</v>
      </c>
      <c r="E157" s="6">
        <f t="shared" si="33"/>
        <v>99.00176747647097</v>
      </c>
      <c r="F157" s="6">
        <f t="shared" si="33"/>
        <v>96.84055155764717</v>
      </c>
      <c r="G157" s="6">
        <f t="shared" si="33"/>
        <v>97.36754209461253</v>
      </c>
      <c r="H157" s="6">
        <f t="shared" si="33"/>
        <v>96.6636965726046</v>
      </c>
      <c r="I157" s="6">
        <f t="shared" si="33"/>
        <v>96.51452969338132</v>
      </c>
      <c r="J157" s="6">
        <f t="shared" si="33"/>
        <v>93.11836248309</v>
      </c>
      <c r="K157" s="6">
        <f t="shared" si="33"/>
        <v>88.56926035193857</v>
      </c>
      <c r="L157" s="6">
        <f t="shared" si="33"/>
        <v>89.86994122201986</v>
      </c>
      <c r="M157" s="6">
        <f t="shared" si="33"/>
        <v>85.68322536394457</v>
      </c>
      <c r="N157" s="6">
        <f t="shared" si="33"/>
        <v>82.97187118308885</v>
      </c>
      <c r="O157" s="6">
        <f t="shared" si="33"/>
        <v>83.70705941549879</v>
      </c>
      <c r="P157" s="6">
        <f t="shared" si="33"/>
        <v>82.88035092098225</v>
      </c>
    </row>
    <row r="158" spans="1:16" ht="12.75">
      <c r="A158" t="s">
        <v>120</v>
      </c>
      <c r="B158" s="6">
        <f aca="true" t="shared" si="34" ref="B158:P158">B69/$B69*100</f>
        <v>100</v>
      </c>
      <c r="C158" s="6">
        <f t="shared" si="34"/>
        <v>99.37041781427341</v>
      </c>
      <c r="D158" s="6">
        <f t="shared" si="34"/>
        <v>98.63671878687616</v>
      </c>
      <c r="E158" s="6">
        <f t="shared" si="34"/>
        <v>97.90691519997297</v>
      </c>
      <c r="F158" s="6">
        <f t="shared" si="34"/>
        <v>96.4227761155848</v>
      </c>
      <c r="G158" s="6">
        <f t="shared" si="34"/>
        <v>95.72112220530083</v>
      </c>
      <c r="H158" s="6">
        <f t="shared" si="34"/>
        <v>95.78750771462762</v>
      </c>
      <c r="I158" s="6">
        <f t="shared" si="34"/>
        <v>95.31581982906762</v>
      </c>
      <c r="J158" s="6">
        <f t="shared" si="34"/>
        <v>94.99633188186685</v>
      </c>
      <c r="K158" s="6">
        <f t="shared" si="34"/>
        <v>97.91829317281841</v>
      </c>
      <c r="L158" s="6">
        <f t="shared" si="34"/>
        <v>102.11764505784997</v>
      </c>
      <c r="M158" s="6">
        <f t="shared" si="34"/>
        <v>104.90621831960998</v>
      </c>
      <c r="N158" s="6">
        <f t="shared" si="34"/>
        <v>108.59708349039126</v>
      </c>
      <c r="O158" s="6">
        <f t="shared" si="34"/>
        <v>112.11665797619999</v>
      </c>
      <c r="P158" s="6">
        <f t="shared" si="34"/>
        <v>115.47961943263422</v>
      </c>
    </row>
    <row r="159" spans="1:16" ht="12.75">
      <c r="A159" t="s">
        <v>17</v>
      </c>
      <c r="B159" s="6">
        <f aca="true" t="shared" si="35" ref="B159:P159">B70/$B70*100</f>
        <v>100</v>
      </c>
      <c r="C159" s="6">
        <f t="shared" si="35"/>
        <v>105.50602077050559</v>
      </c>
      <c r="D159" s="6">
        <f t="shared" si="35"/>
        <v>115.3447049988097</v>
      </c>
      <c r="E159" s="6">
        <f t="shared" si="35"/>
        <v>121.77434375793229</v>
      </c>
      <c r="F159" s="6">
        <f t="shared" si="35"/>
        <v>122.63984286122233</v>
      </c>
      <c r="G159" s="6">
        <f t="shared" si="35"/>
        <v>133.6638062080869</v>
      </c>
      <c r="H159" s="6">
        <f t="shared" si="35"/>
        <v>138.37103585012713</v>
      </c>
      <c r="I159" s="6">
        <f t="shared" si="35"/>
        <v>142.46151612910637</v>
      </c>
      <c r="J159" s="6">
        <f t="shared" si="35"/>
        <v>145.90732888331613</v>
      </c>
      <c r="K159" s="6">
        <f t="shared" si="35"/>
        <v>153.33067779582052</v>
      </c>
      <c r="L159" s="6">
        <f t="shared" si="35"/>
        <v>159.4129874698159</v>
      </c>
      <c r="M159" s="6">
        <f t="shared" si="35"/>
        <v>159.36991543802074</v>
      </c>
      <c r="N159" s="6">
        <f t="shared" si="35"/>
        <v>159.44563980771792</v>
      </c>
      <c r="O159" s="6">
        <f t="shared" si="35"/>
        <v>163.4231465596217</v>
      </c>
      <c r="P159" s="6">
        <f t="shared" si="35"/>
        <v>159.67159822280323</v>
      </c>
    </row>
    <row r="160" spans="2:16" ht="12.75">
      <c r="B160" s="6"/>
      <c r="C160" s="6"/>
      <c r="D160" s="6"/>
      <c r="E160" s="6"/>
      <c r="F160" s="6"/>
      <c r="G160" s="6"/>
      <c r="H160" s="6"/>
      <c r="I160" s="6"/>
      <c r="J160" s="6"/>
      <c r="K160" s="6"/>
      <c r="L160" s="6"/>
      <c r="M160" s="6"/>
      <c r="N160" s="6"/>
      <c r="O160" s="6"/>
      <c r="P160" s="6"/>
    </row>
    <row r="163" s="52" customFormat="1" ht="12.75"/>
    <row r="164" ht="15.75">
      <c r="A164" s="8">
        <v>2004</v>
      </c>
    </row>
    <row r="165" spans="2:17" ht="89.25">
      <c r="B165" s="9" t="s">
        <v>18</v>
      </c>
      <c r="C165" s="9" t="s">
        <v>19</v>
      </c>
      <c r="D165" s="9" t="s">
        <v>20</v>
      </c>
      <c r="E165" s="9" t="s">
        <v>21</v>
      </c>
      <c r="F165" s="9" t="s">
        <v>22</v>
      </c>
      <c r="G165" s="9" t="s">
        <v>23</v>
      </c>
      <c r="H165" s="9" t="s">
        <v>24</v>
      </c>
      <c r="I165" s="9" t="s">
        <v>25</v>
      </c>
      <c r="J165" s="9" t="s">
        <v>26</v>
      </c>
      <c r="K165" s="9" t="s">
        <v>27</v>
      </c>
      <c r="L165" s="9" t="s">
        <v>14</v>
      </c>
      <c r="N165" s="10" t="s">
        <v>28</v>
      </c>
      <c r="O165" s="10" t="s">
        <v>29</v>
      </c>
      <c r="P165" s="10" t="s">
        <v>30</v>
      </c>
      <c r="Q165" s="10" t="s">
        <v>31</v>
      </c>
    </row>
    <row r="166" spans="2:17" ht="12.75">
      <c r="B166">
        <v>2004</v>
      </c>
      <c r="C166">
        <v>2004</v>
      </c>
      <c r="D166">
        <v>2004</v>
      </c>
      <c r="E166">
        <v>2004</v>
      </c>
      <c r="F166">
        <v>2004</v>
      </c>
      <c r="G166">
        <v>2004</v>
      </c>
      <c r="H166">
        <v>2004</v>
      </c>
      <c r="I166">
        <v>2004</v>
      </c>
      <c r="J166">
        <v>2004</v>
      </c>
      <c r="K166">
        <v>2004</v>
      </c>
      <c r="L166">
        <v>2004</v>
      </c>
      <c r="N166" s="11"/>
      <c r="O166" s="11"/>
      <c r="P166" s="11"/>
      <c r="Q166" s="11"/>
    </row>
    <row r="167" spans="1:17" ht="12.75">
      <c r="A167" t="s">
        <v>1</v>
      </c>
      <c r="B167" s="12">
        <f>P3</f>
        <v>4979565997.913717</v>
      </c>
      <c r="C167" s="12">
        <f>P11</f>
        <v>1512065775.8730397</v>
      </c>
      <c r="D167" s="12">
        <f>P19</f>
        <v>658773464.4683995</v>
      </c>
      <c r="E167" s="12">
        <f>P27</f>
        <v>957368595.2366654</v>
      </c>
      <c r="F167" s="12">
        <f>P35</f>
        <v>773356710.2138816</v>
      </c>
      <c r="G167" s="12">
        <f>P43</f>
        <v>84213896.15243647</v>
      </c>
      <c r="H167" s="12">
        <f>P51</f>
        <v>379088390.5300853</v>
      </c>
      <c r="I167" s="12">
        <f>P59</f>
        <v>457845385.0160769</v>
      </c>
      <c r="J167" s="12">
        <f>P67</f>
        <v>133802371.85601413</v>
      </c>
      <c r="K167" s="12">
        <f>P75</f>
        <v>13706061.267643334</v>
      </c>
      <c r="L167" s="12">
        <f>P91</f>
        <v>-3.3333327359109717</v>
      </c>
      <c r="N167" s="11">
        <f>C167+D167+E167+F167+G167+H167+I167+J167+K167+L167</f>
        <v>4970220647.280909</v>
      </c>
      <c r="O167" s="11">
        <f>B167-N167</f>
        <v>9345350.632808685</v>
      </c>
      <c r="P167" s="13">
        <f>O167/B167</f>
        <v>0.0018767399883291226</v>
      </c>
      <c r="Q167" s="11">
        <f>N167-L167</f>
        <v>4970220650.614242</v>
      </c>
    </row>
    <row r="168" spans="1:17" ht="12.75">
      <c r="A168" t="s">
        <v>2</v>
      </c>
      <c r="B168" s="12">
        <f>P4</f>
        <v>111334033.93052253</v>
      </c>
      <c r="C168" s="12">
        <f>P12</f>
        <v>15918631.661063395</v>
      </c>
      <c r="D168" s="12">
        <f>P20</f>
        <v>10246172.691600837</v>
      </c>
      <c r="E168" s="12">
        <f>P28</f>
        <v>30350450.955507245</v>
      </c>
      <c r="F168" s="12">
        <f>P36</f>
        <v>23645480.737960957</v>
      </c>
      <c r="G168" s="12">
        <f>P44</f>
        <v>3717357.946627249</v>
      </c>
      <c r="H168" s="12">
        <f>P52</f>
        <v>13768995.333171943</v>
      </c>
      <c r="I168" s="12">
        <f>P60</f>
        <v>10224049.269764666</v>
      </c>
      <c r="J168" s="12">
        <f>P68</f>
        <v>2580811.5998892053</v>
      </c>
      <c r="K168" s="12">
        <f>P76</f>
        <v>404942.98138357105</v>
      </c>
      <c r="L168" s="12">
        <f>P92</f>
        <v>2.349460714867746E-08</v>
      </c>
      <c r="N168" s="11">
        <f>C168+D168+E168+F168+G168+H168+I168+J168+K168+L168</f>
        <v>110856893.17696911</v>
      </c>
      <c r="O168" s="11">
        <f>B168-N168</f>
        <v>477140.7535534203</v>
      </c>
      <c r="P168" s="13">
        <f>O168/B168</f>
        <v>0.004285668422390746</v>
      </c>
      <c r="Q168" s="11">
        <f>N168-L168</f>
        <v>110856893.17696908</v>
      </c>
    </row>
    <row r="169" spans="1:17" ht="12.75">
      <c r="A169" t="s">
        <v>120</v>
      </c>
      <c r="B169" s="12">
        <f>P5</f>
        <v>3011071492.695583</v>
      </c>
      <c r="C169" s="12">
        <f>P13</f>
        <v>2094313964.9431994</v>
      </c>
      <c r="D169" s="12">
        <f>P21</f>
        <v>130164709.06902167</v>
      </c>
      <c r="E169" s="12">
        <f>P29</f>
        <v>73535707.86136459</v>
      </c>
      <c r="F169" s="12">
        <f>P37</f>
        <v>162901073.3489538</v>
      </c>
      <c r="G169" s="12">
        <f>P45</f>
        <v>78677632.11776382</v>
      </c>
      <c r="H169" s="12">
        <f>P53</f>
        <v>215040786.52084798</v>
      </c>
      <c r="I169" s="12">
        <f>P61</f>
        <v>220860195.0546763</v>
      </c>
      <c r="J169" s="12">
        <f>P69</f>
        <v>85579562.19160669</v>
      </c>
      <c r="K169" s="12">
        <f>P77</f>
        <v>490678.22476099996</v>
      </c>
      <c r="L169" s="12">
        <f>P93</f>
        <v>-9000.00000023283</v>
      </c>
      <c r="N169" s="11">
        <f>C169+D169+E169+F169+G169+H169+I169+J169+K169+L169</f>
        <v>3061555309.3321943</v>
      </c>
      <c r="O169" s="11">
        <f>B169-N169</f>
        <v>-50483816.63661146</v>
      </c>
      <c r="P169" s="13">
        <f>O169/B169</f>
        <v>-0.016766063761381216</v>
      </c>
      <c r="Q169" s="11">
        <f>N169-L169</f>
        <v>3061564309.3321943</v>
      </c>
    </row>
    <row r="170" spans="1:17" ht="12.75">
      <c r="A170" t="s">
        <v>3</v>
      </c>
      <c r="B170" s="12">
        <f>P6</f>
        <v>786990483.1701139</v>
      </c>
      <c r="C170" s="12">
        <f>P14</f>
        <v>171960902.80916947</v>
      </c>
      <c r="D170" s="12">
        <f>P22</f>
        <v>110443592.98894337</v>
      </c>
      <c r="E170" s="12">
        <f>P30</f>
        <v>78022978.119337</v>
      </c>
      <c r="F170" s="12">
        <f>P38</f>
        <v>64378234.886991814</v>
      </c>
      <c r="G170" s="12">
        <f>P46</f>
        <v>19030028.746339273</v>
      </c>
      <c r="H170" s="12">
        <f>P54</f>
        <v>51527348.87270385</v>
      </c>
      <c r="I170" s="12">
        <f>P62</f>
        <v>52612953.52462445</v>
      </c>
      <c r="J170" s="12">
        <f>P70</f>
        <v>50548165.04831983</v>
      </c>
      <c r="K170" s="12">
        <f>P78</f>
        <v>552063.454888</v>
      </c>
      <c r="L170" s="12">
        <f>P94</f>
        <v>1.2154487194493413E-08</v>
      </c>
      <c r="N170" s="11">
        <f>C170+D170+E170+F170+G170+H170+I170+J170+K170+L170</f>
        <v>599076268.4513171</v>
      </c>
      <c r="O170" s="11">
        <f>B170-N170</f>
        <v>187914214.71879685</v>
      </c>
      <c r="P170" s="13">
        <f>O170/B170</f>
        <v>0.238775714239708</v>
      </c>
      <c r="Q170" s="11">
        <f>N170-L170</f>
        <v>599076268.4513171</v>
      </c>
    </row>
    <row r="172" ht="12.75">
      <c r="A172" s="14" t="s">
        <v>32</v>
      </c>
    </row>
    <row r="173" spans="2:14" ht="63.75">
      <c r="B173" s="9"/>
      <c r="C173" s="9" t="s">
        <v>33</v>
      </c>
      <c r="D173" s="9" t="s">
        <v>34</v>
      </c>
      <c r="E173" s="9" t="s">
        <v>35</v>
      </c>
      <c r="F173" s="9" t="s">
        <v>36</v>
      </c>
      <c r="G173" s="9" t="s">
        <v>37</v>
      </c>
      <c r="H173" s="9" t="s">
        <v>38</v>
      </c>
      <c r="I173" s="9" t="s">
        <v>39</v>
      </c>
      <c r="J173" s="9" t="s">
        <v>40</v>
      </c>
      <c r="K173" s="9" t="s">
        <v>41</v>
      </c>
      <c r="L173" s="9" t="s">
        <v>42</v>
      </c>
      <c r="N173" s="15"/>
    </row>
    <row r="174" spans="1:14" ht="12.75">
      <c r="A174" t="s">
        <v>1</v>
      </c>
      <c r="C174" s="16">
        <f aca="true" t="shared" si="36" ref="C174:K174">C167*100/$Q167</f>
        <v>30.422508016543937</v>
      </c>
      <c r="D174" s="16">
        <f t="shared" si="36"/>
        <v>13.254410835603151</v>
      </c>
      <c r="E174" s="16">
        <f t="shared" si="36"/>
        <v>19.26209443273609</v>
      </c>
      <c r="F174" s="16">
        <f t="shared" si="36"/>
        <v>15.559806386428878</v>
      </c>
      <c r="G174" s="16">
        <f t="shared" si="36"/>
        <v>1.6943693665195516</v>
      </c>
      <c r="H174" s="16">
        <f t="shared" si="36"/>
        <v>7.627194387903803</v>
      </c>
      <c r="I174" s="16">
        <f t="shared" si="36"/>
        <v>9.211771814587232</v>
      </c>
      <c r="J174" s="16">
        <f t="shared" si="36"/>
        <v>2.6920811219815413</v>
      </c>
      <c r="K174" s="16">
        <f t="shared" si="36"/>
        <v>0.27576363769583306</v>
      </c>
      <c r="L174" s="16">
        <f>SUM(C174:K174)</f>
        <v>100.00000000000003</v>
      </c>
      <c r="N174" s="17"/>
    </row>
    <row r="175" spans="1:14" ht="12.75">
      <c r="A175" t="s">
        <v>2</v>
      </c>
      <c r="C175" s="16">
        <f aca="true" t="shared" si="37" ref="C175:K175">C168*100/$Q168</f>
        <v>14.359622757649632</v>
      </c>
      <c r="D175" s="16">
        <f t="shared" si="37"/>
        <v>9.242702368759433</v>
      </c>
      <c r="E175" s="16">
        <f t="shared" si="37"/>
        <v>27.37804577208976</v>
      </c>
      <c r="F175" s="16">
        <f t="shared" si="37"/>
        <v>21.32973427300901</v>
      </c>
      <c r="G175" s="16">
        <f t="shared" si="37"/>
        <v>3.353294360047557</v>
      </c>
      <c r="H175" s="16">
        <f t="shared" si="37"/>
        <v>12.420513455299053</v>
      </c>
      <c r="I175" s="16">
        <f t="shared" si="37"/>
        <v>9.222745628856167</v>
      </c>
      <c r="J175" s="16">
        <f t="shared" si="37"/>
        <v>2.3280569443428876</v>
      </c>
      <c r="K175" s="16">
        <f t="shared" si="37"/>
        <v>0.36528443994649074</v>
      </c>
      <c r="L175" s="16">
        <f>SUM(C175:K175)</f>
        <v>99.99999999999999</v>
      </c>
      <c r="N175" s="17"/>
    </row>
    <row r="176" spans="1:14" ht="12.75">
      <c r="A176" t="s">
        <v>120</v>
      </c>
      <c r="C176" s="16">
        <f aca="true" t="shared" si="38" ref="C176:K176">C169*100/$Q169</f>
        <v>68.40666252083476</v>
      </c>
      <c r="D176" s="16">
        <f t="shared" si="38"/>
        <v>4.251575205271906</v>
      </c>
      <c r="E176" s="16">
        <f t="shared" si="38"/>
        <v>2.4018998273926377</v>
      </c>
      <c r="F176" s="16">
        <f t="shared" si="38"/>
        <v>5.320844407951918</v>
      </c>
      <c r="G176" s="16">
        <f t="shared" si="38"/>
        <v>2.5698507092580205</v>
      </c>
      <c r="H176" s="16">
        <f t="shared" si="38"/>
        <v>7.023885987479187</v>
      </c>
      <c r="I176" s="16">
        <f t="shared" si="38"/>
        <v>7.213965565951203</v>
      </c>
      <c r="J176" s="16">
        <f t="shared" si="38"/>
        <v>2.795288732976959</v>
      </c>
      <c r="K176" s="16">
        <f t="shared" si="38"/>
        <v>0.016027042883447692</v>
      </c>
      <c r="L176" s="16">
        <f>SUM(C176:K176)</f>
        <v>100.00000000000004</v>
      </c>
      <c r="N176" s="17"/>
    </row>
    <row r="177" spans="1:14" ht="12.75">
      <c r="A177" t="s">
        <v>3</v>
      </c>
      <c r="C177" s="16">
        <f aca="true" t="shared" si="39" ref="C177:K177">C170*100/$Q170</f>
        <v>28.70434231249198</v>
      </c>
      <c r="D177" s="16">
        <f t="shared" si="39"/>
        <v>18.4356481478482</v>
      </c>
      <c r="E177" s="16">
        <f t="shared" si="39"/>
        <v>13.023880635605149</v>
      </c>
      <c r="F177" s="16">
        <f t="shared" si="39"/>
        <v>10.74625023178053</v>
      </c>
      <c r="G177" s="16">
        <f t="shared" si="39"/>
        <v>3.1765619418599482</v>
      </c>
      <c r="H177" s="16">
        <f t="shared" si="39"/>
        <v>8.601133375873514</v>
      </c>
      <c r="I177" s="16">
        <f t="shared" si="39"/>
        <v>8.782346471616236</v>
      </c>
      <c r="J177" s="16">
        <f t="shared" si="39"/>
        <v>8.437684433568503</v>
      </c>
      <c r="K177" s="16">
        <f t="shared" si="39"/>
        <v>0.09215244935593081</v>
      </c>
      <c r="L177" s="16">
        <f>SUM(C177:K177)</f>
        <v>100.00000000000001</v>
      </c>
      <c r="N177" s="17"/>
    </row>
    <row r="180" s="52" customFormat="1" ht="12.75"/>
    <row r="182" spans="1:9" ht="63.75">
      <c r="A182" s="14">
        <v>2004</v>
      </c>
      <c r="C182" s="18" t="s">
        <v>43</v>
      </c>
      <c r="D182" s="18"/>
      <c r="E182" s="18" t="s">
        <v>44</v>
      </c>
      <c r="F182" s="19"/>
      <c r="G182" s="18" t="s">
        <v>45</v>
      </c>
      <c r="H182" s="20" t="s">
        <v>46</v>
      </c>
      <c r="I182" s="18" t="s">
        <v>47</v>
      </c>
    </row>
    <row r="183" ht="12.75">
      <c r="F183" s="7"/>
    </row>
    <row r="184" spans="2:12" ht="12.75">
      <c r="B184" t="s">
        <v>48</v>
      </c>
      <c r="C184" s="21">
        <f>C191+C194+C198+C199+C200+C201+C202+C203+C205+C206+C207+C209+C210+C213+C215+C216+C218+C221+C223+C224+C228+C229+C230+C231+C237</f>
        <v>4979565997.913715</v>
      </c>
      <c r="D184" t="s">
        <v>48</v>
      </c>
      <c r="E184" s="21">
        <f>E191+E194+E198+E199+E200+E201+E202+E203+E205+E206+E207+E209+E210+E213+E215+E216+E218+E221+E223+E224+E228+E229+E230+E231+E237</f>
        <v>456249575</v>
      </c>
      <c r="F184" t="s">
        <v>48</v>
      </c>
      <c r="G184" s="16">
        <f>C184/E184</f>
        <v>10.914127422285743</v>
      </c>
      <c r="K184" s="22" t="s">
        <v>49</v>
      </c>
      <c r="L184" s="23">
        <v>10.79265612293303</v>
      </c>
    </row>
    <row r="185" spans="1:12" ht="12.75">
      <c r="A185" s="24"/>
      <c r="B185" t="s">
        <v>49</v>
      </c>
      <c r="C185" s="21">
        <f>C190+C192+C204+C211+C212+C233+C238+C193+C219+C226+C236+C235</f>
        <v>3011071492.695583</v>
      </c>
      <c r="D185" t="s">
        <v>49</v>
      </c>
      <c r="E185" s="21">
        <f>E190+E192+E204+E211+E212+E233+E238+E193+E219+E226+E236+E235</f>
        <v>279186278</v>
      </c>
      <c r="F185" t="s">
        <v>49</v>
      </c>
      <c r="G185" s="16">
        <f>C185/E185</f>
        <v>10.785170081659897</v>
      </c>
      <c r="K185" s="22" t="s">
        <v>50</v>
      </c>
      <c r="L185" s="23">
        <v>6.455515307242269</v>
      </c>
    </row>
    <row r="186" spans="2:12" ht="12.75">
      <c r="B186" t="s">
        <v>50</v>
      </c>
      <c r="C186" s="21">
        <f>C189+C196+C195+C197+C217+C225+C227+C234</f>
        <v>786990483.1701139</v>
      </c>
      <c r="D186" t="s">
        <v>50</v>
      </c>
      <c r="E186" s="21">
        <f>E189+E196+E195+E197+E217+E225+E227+E234</f>
        <v>121909785</v>
      </c>
      <c r="F186" t="s">
        <v>50</v>
      </c>
      <c r="G186" s="16">
        <f>C186/E186</f>
        <v>6.455515307242269</v>
      </c>
      <c r="K186" s="22" t="s">
        <v>2</v>
      </c>
      <c r="L186" s="23">
        <v>9.095945300694336</v>
      </c>
    </row>
    <row r="187" spans="2:9" ht="12.75">
      <c r="B187" t="s">
        <v>2</v>
      </c>
      <c r="C187" s="21">
        <f>C232+C222+C214+C208</f>
        <v>111334033.93052253</v>
      </c>
      <c r="D187" t="s">
        <v>2</v>
      </c>
      <c r="E187" s="21">
        <f>E232+E222+E214+E208</f>
        <v>12239963</v>
      </c>
      <c r="F187" t="s">
        <v>2</v>
      </c>
      <c r="G187" s="16">
        <f>C187/E187</f>
        <v>9.095945300694336</v>
      </c>
      <c r="H187" s="22" t="s">
        <v>48</v>
      </c>
      <c r="I187" s="23">
        <v>10.914127422285743</v>
      </c>
    </row>
    <row r="188" spans="1:9" ht="12.75">
      <c r="A188" s="1"/>
      <c r="C188" s="1"/>
      <c r="F188" s="7"/>
      <c r="H188" s="22"/>
      <c r="I188" s="23"/>
    </row>
    <row r="189" spans="2:9" ht="12.75">
      <c r="B189" t="s">
        <v>51</v>
      </c>
      <c r="C189" s="2">
        <v>13620791.817480002</v>
      </c>
      <c r="D189" t="s">
        <v>51</v>
      </c>
      <c r="E189" s="1">
        <v>3093700</v>
      </c>
      <c r="F189" t="s">
        <v>51</v>
      </c>
      <c r="G189" s="16">
        <f aca="true" t="shared" si="40" ref="G189:G220">C189/E189</f>
        <v>4.402751339005075</v>
      </c>
      <c r="H189" s="22" t="s">
        <v>62</v>
      </c>
      <c r="I189" s="23">
        <v>4.085861024629877</v>
      </c>
    </row>
    <row r="190" spans="1:9" ht="12.75">
      <c r="A190" s="24"/>
      <c r="B190" t="s">
        <v>53</v>
      </c>
      <c r="C190">
        <v>6116025.83</v>
      </c>
      <c r="D190" t="s">
        <v>53</v>
      </c>
      <c r="E190" s="1">
        <v>3037193</v>
      </c>
      <c r="F190" t="s">
        <v>53</v>
      </c>
      <c r="G190" s="16">
        <f t="shared" si="40"/>
        <v>2.0137099716745035</v>
      </c>
      <c r="H190" s="53" t="s">
        <v>121</v>
      </c>
      <c r="I190" s="23">
        <v>5.9414832982141</v>
      </c>
    </row>
    <row r="191" spans="2:9" ht="12.75">
      <c r="B191" t="s">
        <v>54</v>
      </c>
      <c r="C191">
        <v>91299082.79311591</v>
      </c>
      <c r="D191" t="s">
        <v>54</v>
      </c>
      <c r="E191" s="1">
        <v>8121127</v>
      </c>
      <c r="F191" t="s">
        <v>54</v>
      </c>
      <c r="G191" s="16">
        <f t="shared" si="40"/>
        <v>11.24216907248414</v>
      </c>
      <c r="H191" s="22" t="s">
        <v>64</v>
      </c>
      <c r="I191" s="23">
        <v>6.516644263335783</v>
      </c>
    </row>
    <row r="192" spans="2:9" ht="12.75">
      <c r="B192" t="s">
        <v>56</v>
      </c>
      <c r="C192">
        <v>38624000</v>
      </c>
      <c r="D192" t="s">
        <v>56</v>
      </c>
      <c r="E192" s="1">
        <v>8234040.000000001</v>
      </c>
      <c r="F192" t="s">
        <v>56</v>
      </c>
      <c r="G192" s="16">
        <f t="shared" si="40"/>
        <v>4.690771480342577</v>
      </c>
      <c r="H192" s="22" t="s">
        <v>57</v>
      </c>
      <c r="I192" s="23">
        <v>3.153053553353283</v>
      </c>
    </row>
    <row r="193" spans="2:9" ht="12.75">
      <c r="B193" t="s">
        <v>58</v>
      </c>
      <c r="C193">
        <v>74364006.07712358</v>
      </c>
      <c r="D193" t="s">
        <v>58</v>
      </c>
      <c r="E193" s="1">
        <v>9873968</v>
      </c>
      <c r="F193" t="s">
        <v>58</v>
      </c>
      <c r="G193" s="16">
        <f t="shared" si="40"/>
        <v>7.531319331511261</v>
      </c>
      <c r="H193" s="22" t="s">
        <v>51</v>
      </c>
      <c r="I193" s="23">
        <v>4.402751339005075</v>
      </c>
    </row>
    <row r="194" spans="2:9" ht="12.75">
      <c r="B194" t="s">
        <v>60</v>
      </c>
      <c r="C194">
        <v>147873323.84243876</v>
      </c>
      <c r="D194" t="s">
        <v>60</v>
      </c>
      <c r="E194" s="1">
        <v>10376080</v>
      </c>
      <c r="F194" t="s">
        <v>60</v>
      </c>
      <c r="G194" s="16">
        <f t="shared" si="40"/>
        <v>14.251366975046333</v>
      </c>
      <c r="H194" s="22"/>
      <c r="I194" s="23"/>
    </row>
    <row r="195" spans="2:7" ht="12.75">
      <c r="B195" t="s">
        <v>57</v>
      </c>
      <c r="C195">
        <v>12354215.60641</v>
      </c>
      <c r="D195" t="s">
        <v>57</v>
      </c>
      <c r="E195" s="1">
        <v>3918175</v>
      </c>
      <c r="F195" t="s">
        <v>57</v>
      </c>
      <c r="G195" s="16">
        <f t="shared" si="40"/>
        <v>3.153053553353283</v>
      </c>
    </row>
    <row r="196" spans="2:7" ht="12.75">
      <c r="B196" t="s">
        <v>63</v>
      </c>
      <c r="C196">
        <v>67510922.3960865</v>
      </c>
      <c r="D196" t="s">
        <v>63</v>
      </c>
      <c r="E196" s="1">
        <v>7823000</v>
      </c>
      <c r="F196" t="s">
        <v>63</v>
      </c>
      <c r="G196" s="16">
        <f t="shared" si="40"/>
        <v>8.629799616015147</v>
      </c>
    </row>
    <row r="197" spans="2:9" ht="12.75">
      <c r="B197" t="s">
        <v>64</v>
      </c>
      <c r="C197">
        <v>28945304.656671714</v>
      </c>
      <c r="D197" t="s">
        <v>64</v>
      </c>
      <c r="E197" s="1">
        <v>4441750</v>
      </c>
      <c r="F197" t="s">
        <v>64</v>
      </c>
      <c r="G197" s="16">
        <f t="shared" si="40"/>
        <v>6.516644263335783</v>
      </c>
      <c r="H197" s="22"/>
      <c r="I197" s="23"/>
    </row>
    <row r="198" spans="2:9" ht="12.75">
      <c r="B198" t="s">
        <v>66</v>
      </c>
      <c r="C198">
        <v>8939193.81568729</v>
      </c>
      <c r="D198" t="s">
        <v>66</v>
      </c>
      <c r="E198" s="1">
        <v>816411</v>
      </c>
      <c r="F198" t="s">
        <v>66</v>
      </c>
      <c r="G198" s="16">
        <f t="shared" si="40"/>
        <v>10.949379437179667</v>
      </c>
      <c r="H198" s="22"/>
      <c r="I198" s="23"/>
    </row>
    <row r="199" spans="2:9" ht="12.75">
      <c r="B199" t="s">
        <v>68</v>
      </c>
      <c r="C199">
        <v>147110615.55692965</v>
      </c>
      <c r="D199" t="s">
        <v>68</v>
      </c>
      <c r="E199" s="1">
        <v>10202000</v>
      </c>
      <c r="F199" t="s">
        <v>68</v>
      </c>
      <c r="G199" s="16">
        <f t="shared" si="40"/>
        <v>14.419781960098966</v>
      </c>
      <c r="H199" s="22"/>
      <c r="I199" s="23"/>
    </row>
    <row r="200" spans="2:9" ht="12.75">
      <c r="B200" t="s">
        <v>69</v>
      </c>
      <c r="C200">
        <v>68092441.87666479</v>
      </c>
      <c r="D200" t="s">
        <v>69</v>
      </c>
      <c r="E200" s="1">
        <v>5387200</v>
      </c>
      <c r="F200" t="s">
        <v>69</v>
      </c>
      <c r="G200" s="16">
        <f t="shared" si="40"/>
        <v>12.639672163028065</v>
      </c>
      <c r="H200" s="22"/>
      <c r="I200" s="23"/>
    </row>
    <row r="201" spans="2:9" ht="12.75">
      <c r="B201" t="s">
        <v>71</v>
      </c>
      <c r="C201">
        <v>21334282.82531163</v>
      </c>
      <c r="D201" t="s">
        <v>71</v>
      </c>
      <c r="E201" s="1">
        <v>1353520</v>
      </c>
      <c r="F201" t="s">
        <v>71</v>
      </c>
      <c r="G201" s="16">
        <f t="shared" si="40"/>
        <v>15.762074313871706</v>
      </c>
      <c r="H201" s="22"/>
      <c r="I201" s="23"/>
    </row>
    <row r="202" spans="2:7" ht="12.75">
      <c r="B202" t="s">
        <v>73</v>
      </c>
      <c r="C202">
        <v>81434746.9353017</v>
      </c>
      <c r="D202" t="s">
        <v>73</v>
      </c>
      <c r="E202" s="1">
        <v>5212996</v>
      </c>
      <c r="F202" t="s">
        <v>73</v>
      </c>
      <c r="G202" s="16">
        <f t="shared" si="40"/>
        <v>15.6214865569246</v>
      </c>
    </row>
    <row r="203" spans="2:7" ht="12.75">
      <c r="B203" t="s">
        <v>75</v>
      </c>
      <c r="C203">
        <v>562633616.4335151</v>
      </c>
      <c r="D203" t="s">
        <v>75</v>
      </c>
      <c r="E203" s="1">
        <v>60027650</v>
      </c>
      <c r="F203" t="s">
        <v>75</v>
      </c>
      <c r="G203" s="16">
        <f t="shared" si="40"/>
        <v>9.372907592309796</v>
      </c>
    </row>
    <row r="204" spans="2:9" ht="12.75">
      <c r="B204" t="s">
        <v>61</v>
      </c>
      <c r="C204">
        <v>16311443.45</v>
      </c>
      <c r="D204" t="s">
        <v>61</v>
      </c>
      <c r="E204" s="1">
        <v>4564661</v>
      </c>
      <c r="F204" t="s">
        <v>61</v>
      </c>
      <c r="G204" s="16">
        <f t="shared" si="40"/>
        <v>3.5734183655697542</v>
      </c>
      <c r="H204" s="22"/>
      <c r="I204" s="23"/>
    </row>
    <row r="205" spans="2:9" ht="12.75">
      <c r="B205" t="s">
        <v>77</v>
      </c>
      <c r="C205">
        <v>1015272693.4296281</v>
      </c>
      <c r="D205" t="s">
        <v>77</v>
      </c>
      <c r="E205" s="1">
        <v>82541000</v>
      </c>
      <c r="F205" t="s">
        <v>77</v>
      </c>
      <c r="G205" s="16">
        <f t="shared" si="40"/>
        <v>12.300222839917472</v>
      </c>
      <c r="H205" s="22"/>
      <c r="I205" s="23"/>
    </row>
    <row r="206" spans="2:9" ht="12.75">
      <c r="B206" t="s">
        <v>79</v>
      </c>
      <c r="C206">
        <v>137633015.35421377</v>
      </c>
      <c r="D206" t="s">
        <v>79</v>
      </c>
      <c r="E206" s="1">
        <v>11033000</v>
      </c>
      <c r="F206" t="s">
        <v>79</v>
      </c>
      <c r="G206" s="16">
        <f t="shared" si="40"/>
        <v>12.474668300028439</v>
      </c>
      <c r="H206" s="22"/>
      <c r="I206" s="23"/>
    </row>
    <row r="207" spans="2:9" ht="12.75">
      <c r="B207" t="s">
        <v>81</v>
      </c>
      <c r="C207">
        <v>83061534.10527301</v>
      </c>
      <c r="D207" t="s">
        <v>81</v>
      </c>
      <c r="E207" s="1">
        <v>10129550</v>
      </c>
      <c r="F207" t="s">
        <v>81</v>
      </c>
      <c r="G207" s="16">
        <f t="shared" si="40"/>
        <v>8.199923402843464</v>
      </c>
      <c r="H207" s="22"/>
      <c r="I207" s="23"/>
    </row>
    <row r="208" spans="2:9" ht="12.75">
      <c r="B208" t="s">
        <v>82</v>
      </c>
      <c r="C208">
        <v>3113565.3152545765</v>
      </c>
      <c r="D208" t="s">
        <v>82</v>
      </c>
      <c r="E208" s="1">
        <v>289548</v>
      </c>
      <c r="F208" t="s">
        <v>82</v>
      </c>
      <c r="G208" s="16">
        <f t="shared" si="40"/>
        <v>10.753192269518618</v>
      </c>
      <c r="H208" s="22"/>
      <c r="I208" s="23"/>
    </row>
    <row r="209" spans="2:9" ht="12.75">
      <c r="B209" t="s">
        <v>84</v>
      </c>
      <c r="C209">
        <v>68460459.77826263</v>
      </c>
      <c r="D209" t="s">
        <v>84</v>
      </c>
      <c r="E209" s="1">
        <v>3995572</v>
      </c>
      <c r="F209" t="s">
        <v>84</v>
      </c>
      <c r="G209" s="16">
        <f t="shared" si="40"/>
        <v>17.1340823737534</v>
      </c>
      <c r="H209" s="22"/>
      <c r="I209" s="23"/>
    </row>
    <row r="210" spans="2:9" ht="12.75">
      <c r="B210" t="s">
        <v>86</v>
      </c>
      <c r="C210">
        <v>582519961.3530201</v>
      </c>
      <c r="D210" t="s">
        <v>86</v>
      </c>
      <c r="E210" s="1">
        <v>57646270</v>
      </c>
      <c r="F210" t="s">
        <v>86</v>
      </c>
      <c r="G210" s="16">
        <f t="shared" si="40"/>
        <v>10.105076379668972</v>
      </c>
      <c r="H210" s="22"/>
      <c r="I210" s="23"/>
    </row>
    <row r="211" spans="2:9" ht="12.75">
      <c r="B211" t="s">
        <v>88</v>
      </c>
      <c r="C211">
        <v>183199999.9975</v>
      </c>
      <c r="D211" t="s">
        <v>88</v>
      </c>
      <c r="E211" s="1">
        <v>14908990</v>
      </c>
      <c r="F211" t="s">
        <v>88</v>
      </c>
      <c r="G211" s="16">
        <f t="shared" si="40"/>
        <v>12.287888045903847</v>
      </c>
      <c r="H211" s="22"/>
      <c r="I211" s="23"/>
    </row>
    <row r="212" spans="2:9" ht="12.75">
      <c r="B212" t="s">
        <v>55</v>
      </c>
      <c r="C212">
        <v>11940752.4</v>
      </c>
      <c r="D212" t="s">
        <v>55</v>
      </c>
      <c r="E212" s="1">
        <v>5038600</v>
      </c>
      <c r="F212" t="s">
        <v>55</v>
      </c>
      <c r="G212" s="16">
        <f t="shared" si="40"/>
        <v>2.369855197872425</v>
      </c>
      <c r="H212" s="22"/>
      <c r="I212" s="23"/>
    </row>
    <row r="213" spans="2:9" ht="12.75">
      <c r="B213" t="s">
        <v>67</v>
      </c>
      <c r="C213">
        <v>10746128.62109364</v>
      </c>
      <c r="D213" t="s">
        <v>67</v>
      </c>
      <c r="E213" s="1">
        <v>2325342</v>
      </c>
      <c r="F213" t="s">
        <v>67</v>
      </c>
      <c r="G213" s="16">
        <f t="shared" si="40"/>
        <v>4.621311024827161</v>
      </c>
      <c r="H213" s="22"/>
      <c r="I213" s="23"/>
    </row>
    <row r="214" spans="2:9" ht="12.75">
      <c r="B214" t="s">
        <v>85</v>
      </c>
      <c r="C214">
        <v>270812.2012828187</v>
      </c>
      <c r="D214" t="s">
        <v>85</v>
      </c>
      <c r="E214" s="1">
        <v>34000</v>
      </c>
      <c r="F214" t="s">
        <v>85</v>
      </c>
      <c r="G214" s="16">
        <f t="shared" si="40"/>
        <v>7.965064743612314</v>
      </c>
      <c r="H214" s="22"/>
      <c r="I214" s="23"/>
    </row>
    <row r="215" spans="2:9" ht="12.75">
      <c r="B215" t="s">
        <v>72</v>
      </c>
      <c r="C215">
        <v>20317891.95972354</v>
      </c>
      <c r="D215" t="s">
        <v>72</v>
      </c>
      <c r="E215" s="1">
        <v>3454240</v>
      </c>
      <c r="F215" t="s">
        <v>72</v>
      </c>
      <c r="G215" s="16">
        <f t="shared" si="40"/>
        <v>5.88201513494243</v>
      </c>
      <c r="H215" s="22"/>
      <c r="I215" s="23"/>
    </row>
    <row r="216" spans="2:9" ht="12.75">
      <c r="B216" t="s">
        <v>92</v>
      </c>
      <c r="C216">
        <v>12721849.999999998</v>
      </c>
      <c r="D216" t="s">
        <v>92</v>
      </c>
      <c r="E216" s="1">
        <v>449947</v>
      </c>
      <c r="F216" t="s">
        <v>92</v>
      </c>
      <c r="G216" s="16">
        <f t="shared" si="40"/>
        <v>28.274107839367744</v>
      </c>
      <c r="H216" s="22"/>
      <c r="I216" s="23"/>
    </row>
    <row r="217" spans="2:9" ht="12.75">
      <c r="B217" t="s">
        <v>74</v>
      </c>
      <c r="C217">
        <v>12040000</v>
      </c>
      <c r="D217" t="s">
        <v>93</v>
      </c>
      <c r="E217" s="1">
        <v>2026430</v>
      </c>
      <c r="F217" t="s">
        <v>74</v>
      </c>
      <c r="G217" s="16">
        <f t="shared" si="40"/>
        <v>5.9414832982141</v>
      </c>
      <c r="H217" s="22"/>
      <c r="I217" s="23"/>
    </row>
    <row r="218" spans="2:9" ht="12.75">
      <c r="B218" t="s">
        <v>89</v>
      </c>
      <c r="C218">
        <v>3233197.174145025</v>
      </c>
      <c r="D218" t="s">
        <v>89</v>
      </c>
      <c r="E218" s="1">
        <v>399000</v>
      </c>
      <c r="F218" t="s">
        <v>89</v>
      </c>
      <c r="G218" s="16">
        <f t="shared" si="40"/>
        <v>8.103251063020114</v>
      </c>
      <c r="H218" s="22"/>
      <c r="I218" s="23"/>
    </row>
    <row r="219" spans="2:9" ht="12.75">
      <c r="B219" t="s">
        <v>65</v>
      </c>
      <c r="C219">
        <v>19105027.24984</v>
      </c>
      <c r="D219" t="s">
        <v>65</v>
      </c>
      <c r="E219" s="1">
        <v>4231287</v>
      </c>
      <c r="F219" t="s">
        <v>65</v>
      </c>
      <c r="G219" s="16">
        <f t="shared" si="40"/>
        <v>4.515181137521515</v>
      </c>
      <c r="H219" s="22"/>
      <c r="I219" s="23"/>
    </row>
    <row r="220" spans="2:9" ht="12.75">
      <c r="B220" t="s">
        <v>59</v>
      </c>
      <c r="C220">
        <v>104230.72339537158</v>
      </c>
      <c r="D220" t="s">
        <v>59</v>
      </c>
      <c r="E220" s="1">
        <v>33000</v>
      </c>
      <c r="F220" t="s">
        <v>59</v>
      </c>
      <c r="G220" s="16">
        <f t="shared" si="40"/>
        <v>3.1585067695567144</v>
      </c>
      <c r="H220" s="22"/>
      <c r="I220" s="23"/>
    </row>
    <row r="221" spans="2:9" ht="12.75">
      <c r="B221" t="s">
        <v>97</v>
      </c>
      <c r="C221">
        <v>217795498.79840308</v>
      </c>
      <c r="D221" t="s">
        <v>97</v>
      </c>
      <c r="E221" s="1">
        <v>16225270</v>
      </c>
      <c r="F221" t="s">
        <v>97</v>
      </c>
      <c r="G221" s="16">
        <f aca="true" t="shared" si="41" ref="G221:G238">C221/E221</f>
        <v>13.423228013980852</v>
      </c>
      <c r="H221" s="22"/>
      <c r="I221" s="23"/>
    </row>
    <row r="222" spans="2:9" ht="12.75">
      <c r="B222" t="s">
        <v>99</v>
      </c>
      <c r="C222">
        <v>54930972.55616762</v>
      </c>
      <c r="D222" t="s">
        <v>99</v>
      </c>
      <c r="E222" s="1">
        <v>4577457</v>
      </c>
      <c r="F222" t="s">
        <v>99</v>
      </c>
      <c r="G222" s="16">
        <f t="shared" si="41"/>
        <v>12.000325192823793</v>
      </c>
      <c r="H222" s="22"/>
      <c r="I222" s="23"/>
    </row>
    <row r="223" spans="2:9" ht="12.75">
      <c r="B223" t="s">
        <v>96</v>
      </c>
      <c r="C223">
        <v>386354535.9608908</v>
      </c>
      <c r="D223" t="s">
        <v>96</v>
      </c>
      <c r="E223" s="1">
        <v>38196000</v>
      </c>
      <c r="F223" t="s">
        <v>96</v>
      </c>
      <c r="G223" s="16">
        <f t="shared" si="41"/>
        <v>10.115052255756908</v>
      </c>
      <c r="H223" s="22"/>
      <c r="I223" s="23"/>
    </row>
    <row r="224" spans="2:9" ht="12.75">
      <c r="B224" t="s">
        <v>87</v>
      </c>
      <c r="C224">
        <v>84546283.31529921</v>
      </c>
      <c r="D224" t="s">
        <v>87</v>
      </c>
      <c r="E224" s="1">
        <v>10441050</v>
      </c>
      <c r="F224" t="s">
        <v>87</v>
      </c>
      <c r="G224" s="16">
        <f t="shared" si="41"/>
        <v>8.097488596960957</v>
      </c>
      <c r="H224" s="22"/>
      <c r="I224" s="23"/>
    </row>
    <row r="225" spans="2:9" ht="12.75">
      <c r="B225" t="s">
        <v>78</v>
      </c>
      <c r="C225">
        <v>154625826.162828</v>
      </c>
      <c r="D225" t="s">
        <v>78</v>
      </c>
      <c r="E225" s="1">
        <v>21742030</v>
      </c>
      <c r="F225" t="s">
        <v>78</v>
      </c>
      <c r="G225" s="16">
        <f t="shared" si="41"/>
        <v>7.111839426347402</v>
      </c>
      <c r="H225" s="22"/>
      <c r="I225" s="23"/>
    </row>
    <row r="226" spans="2:9" ht="12.75">
      <c r="B226" t="s">
        <v>101</v>
      </c>
      <c r="C226">
        <v>2073798999.9999998</v>
      </c>
      <c r="D226" t="s">
        <v>102</v>
      </c>
      <c r="E226" s="1">
        <v>144599400</v>
      </c>
      <c r="F226" t="s">
        <v>101</v>
      </c>
      <c r="G226" s="16">
        <f t="shared" si="41"/>
        <v>14.341684681955801</v>
      </c>
      <c r="H226" s="22"/>
      <c r="I226" s="23"/>
    </row>
    <row r="227" spans="2:9" ht="12.75">
      <c r="B227" t="s">
        <v>62</v>
      </c>
      <c r="C227">
        <v>33310799.175499998</v>
      </c>
      <c r="D227" t="s">
        <v>62</v>
      </c>
      <c r="E227" s="1">
        <v>8152700</v>
      </c>
      <c r="F227" t="s">
        <v>62</v>
      </c>
      <c r="G227" s="16">
        <f t="shared" si="41"/>
        <v>4.085861024629877</v>
      </c>
      <c r="H227" s="22"/>
      <c r="I227" s="23"/>
    </row>
    <row r="228" spans="2:9" ht="12.75">
      <c r="B228" t="s">
        <v>94</v>
      </c>
      <c r="C228">
        <v>51023877.298141144</v>
      </c>
      <c r="D228" t="s">
        <v>94</v>
      </c>
      <c r="E228" s="1">
        <v>5379650</v>
      </c>
      <c r="F228" t="s">
        <v>94</v>
      </c>
      <c r="G228" s="16">
        <f t="shared" si="41"/>
        <v>9.484609091323998</v>
      </c>
      <c r="H228" s="22"/>
      <c r="I228" s="23"/>
    </row>
    <row r="229" spans="2:9" ht="12.75">
      <c r="B229" t="s">
        <v>95</v>
      </c>
      <c r="C229">
        <v>20058944.848471798</v>
      </c>
      <c r="D229" t="s">
        <v>95</v>
      </c>
      <c r="E229" s="1">
        <v>1995700</v>
      </c>
      <c r="F229" t="s">
        <v>95</v>
      </c>
      <c r="G229" s="16">
        <f t="shared" si="41"/>
        <v>10.051082251075712</v>
      </c>
      <c r="H229" s="22"/>
      <c r="I229" s="23"/>
    </row>
    <row r="230" spans="2:9" ht="12.75">
      <c r="B230" t="s">
        <v>98</v>
      </c>
      <c r="C230">
        <v>427904582.1329585</v>
      </c>
      <c r="D230" t="s">
        <v>98</v>
      </c>
      <c r="E230" s="1">
        <v>42003120</v>
      </c>
      <c r="F230" t="s">
        <v>98</v>
      </c>
      <c r="G230" s="16">
        <f t="shared" si="41"/>
        <v>10.187447554680663</v>
      </c>
      <c r="H230" s="22"/>
      <c r="I230" s="23"/>
    </row>
    <row r="231" spans="2:9" ht="12.75">
      <c r="B231" t="s">
        <v>83</v>
      </c>
      <c r="C231">
        <v>69853986.05397947</v>
      </c>
      <c r="D231" t="s">
        <v>83</v>
      </c>
      <c r="E231" s="1">
        <v>8956000</v>
      </c>
      <c r="F231" t="s">
        <v>83</v>
      </c>
      <c r="G231" s="16">
        <f t="shared" si="41"/>
        <v>7.799685803258092</v>
      </c>
      <c r="H231" s="22"/>
      <c r="I231" s="23"/>
    </row>
    <row r="232" spans="2:9" ht="12.75">
      <c r="B232" t="s">
        <v>80</v>
      </c>
      <c r="C232">
        <v>53018683.85781751</v>
      </c>
      <c r="D232" t="s">
        <v>80</v>
      </c>
      <c r="E232" s="1">
        <v>7338958</v>
      </c>
      <c r="F232" t="s">
        <v>80</v>
      </c>
      <c r="G232" s="16">
        <f t="shared" si="41"/>
        <v>7.224279503686696</v>
      </c>
      <c r="H232" s="22"/>
      <c r="I232" s="23"/>
    </row>
    <row r="233" spans="2:9" ht="12.75">
      <c r="B233" t="s">
        <v>52</v>
      </c>
      <c r="C233">
        <v>5450000</v>
      </c>
      <c r="D233" t="s">
        <v>52</v>
      </c>
      <c r="E233" s="1">
        <v>6359886</v>
      </c>
      <c r="F233" t="s">
        <v>52</v>
      </c>
      <c r="G233" s="16">
        <f t="shared" si="41"/>
        <v>0.856933599124261</v>
      </c>
      <c r="H233" s="22"/>
      <c r="I233" s="23"/>
    </row>
    <row r="234" spans="2:9" ht="12.75">
      <c r="B234" t="s">
        <v>76</v>
      </c>
      <c r="C234">
        <v>464582623.35513777</v>
      </c>
      <c r="D234" t="s">
        <v>76</v>
      </c>
      <c r="E234" s="1">
        <v>70712000</v>
      </c>
      <c r="F234" t="s">
        <v>76</v>
      </c>
      <c r="G234" s="16">
        <f t="shared" si="41"/>
        <v>6.570067645592513</v>
      </c>
      <c r="H234" s="22"/>
      <c r="I234" s="23"/>
    </row>
    <row r="235" spans="2:9" ht="12.75">
      <c r="B235" t="s">
        <v>90</v>
      </c>
      <c r="C235">
        <v>39240000</v>
      </c>
      <c r="D235" t="s">
        <v>90</v>
      </c>
      <c r="E235" s="1">
        <v>4697763</v>
      </c>
      <c r="F235" t="s">
        <v>90</v>
      </c>
      <c r="G235" s="16">
        <f t="shared" si="41"/>
        <v>8.352911800786885</v>
      </c>
      <c r="H235" s="22"/>
      <c r="I235" s="23"/>
    </row>
    <row r="236" spans="2:9" ht="12.75">
      <c r="B236" t="s">
        <v>91</v>
      </c>
      <c r="C236">
        <v>413411237.6911197</v>
      </c>
      <c r="D236" t="s">
        <v>91</v>
      </c>
      <c r="E236" s="1">
        <v>47812570</v>
      </c>
      <c r="F236" t="s">
        <v>91</v>
      </c>
      <c r="G236" s="16">
        <f t="shared" si="41"/>
        <v>8.646496887557387</v>
      </c>
      <c r="H236" s="22"/>
      <c r="I236" s="23"/>
    </row>
    <row r="237" spans="2:9" ht="12.75">
      <c r="B237" t="s">
        <v>100</v>
      </c>
      <c r="C237">
        <v>659344253.6512475</v>
      </c>
      <c r="D237" t="s">
        <v>100</v>
      </c>
      <c r="E237" s="1">
        <v>59581880</v>
      </c>
      <c r="F237" t="s">
        <v>100</v>
      </c>
      <c r="G237" s="16">
        <f t="shared" si="41"/>
        <v>11.066187465908218</v>
      </c>
      <c r="H237" s="22"/>
      <c r="I237" s="23"/>
    </row>
    <row r="238" spans="2:9" ht="12.75">
      <c r="B238" t="s">
        <v>70</v>
      </c>
      <c r="C238">
        <v>129509999.99999999</v>
      </c>
      <c r="D238" t="s">
        <v>70</v>
      </c>
      <c r="E238" s="1">
        <v>25827920</v>
      </c>
      <c r="F238" t="s">
        <v>70</v>
      </c>
      <c r="G238" s="16">
        <f t="shared" si="41"/>
        <v>5.0143410696641455</v>
      </c>
      <c r="H238" s="22"/>
      <c r="I238" s="23"/>
    </row>
    <row r="241" s="51" customFormat="1" ht="12.75"/>
    <row r="242" spans="1:10" ht="12.75">
      <c r="A242" s="28"/>
      <c r="B242" s="29"/>
      <c r="C242" s="29"/>
      <c r="D242" s="29"/>
      <c r="E242" s="29"/>
      <c r="F242" s="29"/>
      <c r="G242" s="24"/>
      <c r="H242" s="29"/>
      <c r="I242" s="29"/>
      <c r="J242" s="29"/>
    </row>
    <row r="243" spans="1:10" ht="12.75">
      <c r="A243" s="29"/>
      <c r="B243" s="29"/>
      <c r="C243" s="29"/>
      <c r="D243" s="29"/>
      <c r="E243" s="29"/>
      <c r="F243" s="29"/>
      <c r="G243" s="24"/>
      <c r="H243" s="29"/>
      <c r="I243" s="29"/>
      <c r="J243" s="29"/>
    </row>
    <row r="244" spans="1:10" ht="63.75">
      <c r="A244" s="30" t="s">
        <v>104</v>
      </c>
      <c r="B244" s="31" t="s">
        <v>105</v>
      </c>
      <c r="C244" s="31" t="s">
        <v>106</v>
      </c>
      <c r="D244" s="31" t="s">
        <v>107</v>
      </c>
      <c r="E244" s="31" t="s">
        <v>108</v>
      </c>
      <c r="F244" s="32" t="s">
        <v>109</v>
      </c>
      <c r="G244" s="33"/>
      <c r="H244" s="34"/>
      <c r="I244" s="34"/>
      <c r="J244" s="34"/>
    </row>
    <row r="245" spans="1:10" ht="12.75">
      <c r="A245" s="35" t="s">
        <v>99</v>
      </c>
      <c r="B245" s="36">
        <v>0.2227209622404404</v>
      </c>
      <c r="C245" s="37"/>
      <c r="D245" s="37"/>
      <c r="E245" s="38"/>
      <c r="F245" s="39">
        <f>B245</f>
        <v>0.2227209622404404</v>
      </c>
      <c r="G245" s="40"/>
      <c r="H245" s="40"/>
      <c r="I245" s="40"/>
      <c r="J245" s="40"/>
    </row>
    <row r="246" spans="1:10" ht="12.75">
      <c r="A246" s="35" t="s">
        <v>85</v>
      </c>
      <c r="B246" s="36">
        <v>0.11833865814696481</v>
      </c>
      <c r="C246" s="37"/>
      <c r="D246" s="37"/>
      <c r="E246" s="38"/>
      <c r="F246" s="39">
        <f>B246</f>
        <v>0.11833865814696481</v>
      </c>
      <c r="G246" s="29"/>
      <c r="H246" s="29"/>
      <c r="I246" s="29"/>
      <c r="J246" s="29"/>
    </row>
    <row r="247" spans="1:10" ht="12.75">
      <c r="A247" s="41" t="s">
        <v>110</v>
      </c>
      <c r="B247" s="42">
        <v>0.07351359141101628</v>
      </c>
      <c r="C247" s="42">
        <v>0.033310335494884484</v>
      </c>
      <c r="D247" s="42">
        <v>0.007426227632884485</v>
      </c>
      <c r="E247" s="43">
        <v>-0.00021252369915248807</v>
      </c>
      <c r="F247" s="39">
        <f>E247</f>
        <v>-0.00021252369915248807</v>
      </c>
      <c r="G247" s="29"/>
      <c r="H247" s="29"/>
      <c r="I247" s="29"/>
      <c r="J247" s="29"/>
    </row>
    <row r="248" spans="1:10" ht="12.75">
      <c r="A248" s="35" t="s">
        <v>80</v>
      </c>
      <c r="B248" s="37">
        <v>0.04815408085430979</v>
      </c>
      <c r="C248" s="37">
        <v>0.023935926773455417</v>
      </c>
      <c r="D248" s="43">
        <v>-0.006575133485888597</v>
      </c>
      <c r="E248" s="38"/>
      <c r="F248" s="39">
        <f>D248</f>
        <v>-0.006575133485888597</v>
      </c>
      <c r="G248" s="29"/>
      <c r="H248" s="29"/>
      <c r="I248" s="29"/>
      <c r="J248" s="29"/>
    </row>
    <row r="249" spans="1:10" ht="12.75">
      <c r="A249" s="44" t="s">
        <v>95</v>
      </c>
      <c r="B249" s="45">
        <v>0.12688040310230692</v>
      </c>
      <c r="C249" s="45">
        <v>0.0631052709578619</v>
      </c>
      <c r="D249" s="46"/>
      <c r="E249" s="47">
        <v>-0.01988638047720207</v>
      </c>
      <c r="F249" s="39">
        <f>E249</f>
        <v>-0.01988638047720207</v>
      </c>
      <c r="G249" s="29"/>
      <c r="H249" s="29"/>
      <c r="I249" s="29"/>
      <c r="J249" s="29"/>
    </row>
    <row r="250" spans="1:10" ht="12.75">
      <c r="A250" s="44" t="s">
        <v>96</v>
      </c>
      <c r="B250" s="48">
        <v>-0.060645937813440264</v>
      </c>
      <c r="C250" s="45"/>
      <c r="D250" s="46"/>
      <c r="E250" s="45"/>
      <c r="F250" s="39">
        <f>B250</f>
        <v>-0.060645937813440264</v>
      </c>
      <c r="G250" s="29"/>
      <c r="H250" s="29"/>
      <c r="I250" s="29"/>
      <c r="J250" s="29"/>
    </row>
    <row r="251" spans="1:10" ht="12.75">
      <c r="A251" s="35" t="s">
        <v>82</v>
      </c>
      <c r="B251" s="36">
        <v>-0.07622776494677021</v>
      </c>
      <c r="C251" s="37"/>
      <c r="D251" s="37"/>
      <c r="E251" s="38"/>
      <c r="F251" s="39">
        <f>B251</f>
        <v>-0.07622776494677021</v>
      </c>
      <c r="G251" s="29"/>
      <c r="H251" s="29"/>
      <c r="I251" s="29"/>
      <c r="J251" s="29"/>
    </row>
    <row r="252" spans="1:10" ht="12.75">
      <c r="A252" s="44" t="s">
        <v>94</v>
      </c>
      <c r="B252" s="45">
        <v>-0.1444290522684914</v>
      </c>
      <c r="C252" s="47">
        <v>-0.16751731619794707</v>
      </c>
      <c r="D252" s="46"/>
      <c r="E252" s="45"/>
      <c r="F252" s="39">
        <f>C252</f>
        <v>-0.16751731619794707</v>
      </c>
      <c r="G252" s="29"/>
      <c r="H252" s="29"/>
      <c r="I252" s="29"/>
      <c r="J252" s="29"/>
    </row>
    <row r="253" spans="1:10" ht="12.75">
      <c r="A253" s="44" t="s">
        <v>68</v>
      </c>
      <c r="B253" s="45">
        <v>-0.16356834262478087</v>
      </c>
      <c r="C253" s="45">
        <v>-0.18743669824051679</v>
      </c>
      <c r="D253" s="46"/>
      <c r="E253" s="47">
        <v>-0.19352620841905493</v>
      </c>
      <c r="F253" s="39">
        <f>E253</f>
        <v>-0.19352620841905493</v>
      </c>
      <c r="G253" s="29"/>
      <c r="H253" s="29"/>
      <c r="I253" s="29"/>
      <c r="J253" s="29"/>
    </row>
    <row r="254" spans="1:10" ht="12.75">
      <c r="A254" s="44" t="s">
        <v>81</v>
      </c>
      <c r="B254" s="45">
        <v>-0.22509134343988027</v>
      </c>
      <c r="C254" s="47">
        <v>-0.22751413307589735</v>
      </c>
      <c r="D254" s="46"/>
      <c r="E254" s="45"/>
      <c r="F254" s="39">
        <f>C254</f>
        <v>-0.22751413307589735</v>
      </c>
      <c r="G254" s="29"/>
      <c r="H254" s="29"/>
      <c r="I254" s="29"/>
      <c r="J254" s="29"/>
    </row>
    <row r="255" spans="1:10" ht="12.75">
      <c r="A255" s="49" t="s">
        <v>102</v>
      </c>
      <c r="B255" s="46"/>
      <c r="C255" s="38">
        <v>-0.234729772945315</v>
      </c>
      <c r="D255" s="38"/>
      <c r="E255" s="38"/>
      <c r="F255" s="39">
        <f>C255</f>
        <v>-0.234729772945315</v>
      </c>
      <c r="G255" s="29"/>
      <c r="H255" s="29"/>
      <c r="I255" s="29"/>
      <c r="J255" s="29"/>
    </row>
    <row r="256" spans="1:10" ht="12.75">
      <c r="A256" s="35" t="s">
        <v>78</v>
      </c>
      <c r="B256" s="37">
        <v>-0.2990889511660625</v>
      </c>
      <c r="C256" s="43">
        <v>-0.32135710594705086</v>
      </c>
      <c r="D256" s="37"/>
      <c r="E256" s="38"/>
      <c r="F256" s="39">
        <f>C256</f>
        <v>-0.32135710594705086</v>
      </c>
      <c r="G256" s="29"/>
      <c r="H256" s="29"/>
      <c r="I256" s="29"/>
      <c r="J256" s="29"/>
    </row>
    <row r="257" spans="1:10" ht="12.75">
      <c r="A257" s="35" t="s">
        <v>63</v>
      </c>
      <c r="B257" s="37">
        <v>-0.3491907514450868</v>
      </c>
      <c r="C257" s="43">
        <v>-0.3889306358381504</v>
      </c>
      <c r="D257" s="37"/>
      <c r="E257" s="38"/>
      <c r="F257" s="39">
        <f>C257</f>
        <v>-0.3889306358381504</v>
      </c>
      <c r="G257" s="29"/>
      <c r="H257" s="29"/>
      <c r="I257" s="29"/>
      <c r="J257" s="29"/>
    </row>
    <row r="258" spans="1:10" ht="12.75">
      <c r="A258" s="44" t="s">
        <v>67</v>
      </c>
      <c r="B258" s="45">
        <v>-0.380780829067257</v>
      </c>
      <c r="C258" s="47">
        <v>-0.4061259976149158</v>
      </c>
      <c r="D258" s="46"/>
      <c r="E258" s="45"/>
      <c r="F258" s="39">
        <f>C258</f>
        <v>-0.4061259976149158</v>
      </c>
      <c r="G258" s="29"/>
      <c r="H258" s="29"/>
      <c r="I258" s="29"/>
      <c r="J258" s="29"/>
    </row>
    <row r="259" spans="1:10" ht="12.75">
      <c r="A259" s="44" t="s">
        <v>72</v>
      </c>
      <c r="B259" s="48">
        <v>-0.4251837888784167</v>
      </c>
      <c r="C259" s="45"/>
      <c r="D259" s="46"/>
      <c r="E259" s="45"/>
      <c r="F259" s="39">
        <f>B259</f>
        <v>-0.4251837888784167</v>
      </c>
      <c r="G259" s="29"/>
      <c r="H259" s="29"/>
      <c r="I259" s="29"/>
      <c r="J259" s="29"/>
    </row>
    <row r="260" spans="1:10" ht="12.75">
      <c r="A260" s="49" t="s">
        <v>91</v>
      </c>
      <c r="B260" s="38">
        <v>-0.48</v>
      </c>
      <c r="C260" s="46"/>
      <c r="D260" s="46"/>
      <c r="E260" s="46"/>
      <c r="F260" s="39">
        <f>B260</f>
        <v>-0.48</v>
      </c>
      <c r="G260" s="29"/>
      <c r="H260" s="29"/>
      <c r="I260" s="29"/>
      <c r="J260" s="29"/>
    </row>
    <row r="261" spans="1:10" ht="12.75">
      <c r="A261" s="44" t="s">
        <v>71</v>
      </c>
      <c r="B261" s="45">
        <v>-0.48539735099337755</v>
      </c>
      <c r="C261" s="47">
        <v>-0.5198896247240619</v>
      </c>
      <c r="D261" s="46"/>
      <c r="E261" s="45"/>
      <c r="F261" s="39">
        <f>C261</f>
        <v>-0.5198896247240619</v>
      </c>
      <c r="G261" s="29"/>
      <c r="H261" s="29"/>
      <c r="I261" s="29"/>
      <c r="J261" s="29"/>
    </row>
    <row r="262" spans="1:10" ht="12.75">
      <c r="A262" s="29"/>
      <c r="B262" s="29"/>
      <c r="C262" s="29"/>
      <c r="D262" s="29"/>
      <c r="E262" s="29"/>
      <c r="F262" s="29"/>
      <c r="G262" s="24"/>
      <c r="H262" s="29"/>
      <c r="I262" s="29"/>
      <c r="J262" s="29"/>
    </row>
    <row r="263" spans="1:10" ht="12.75">
      <c r="A263" s="28" t="s">
        <v>111</v>
      </c>
      <c r="B263" s="29"/>
      <c r="C263" s="29"/>
      <c r="D263" s="29"/>
      <c r="E263" s="29"/>
      <c r="F263" s="29"/>
      <c r="G263" s="29"/>
      <c r="H263" s="29"/>
      <c r="I263" s="29"/>
      <c r="J263" s="29"/>
    </row>
    <row r="264" spans="1:10" ht="12.75">
      <c r="A264" s="50" t="s">
        <v>112</v>
      </c>
      <c r="B264" s="29"/>
      <c r="C264" s="29"/>
      <c r="D264" s="29"/>
      <c r="E264" s="29"/>
      <c r="F264" s="29"/>
      <c r="G264" s="29"/>
      <c r="H264" s="29"/>
      <c r="I264" s="29"/>
      <c r="J264" s="29"/>
    </row>
    <row r="265" spans="1:10" ht="12.75">
      <c r="A265" s="28" t="s">
        <v>113</v>
      </c>
      <c r="B265" s="29"/>
      <c r="C265" s="29"/>
      <c r="D265" s="29"/>
      <c r="E265" s="29"/>
      <c r="F265" s="29"/>
      <c r="G265" s="29"/>
      <c r="H265" s="29"/>
      <c r="I265" s="29"/>
      <c r="J265" s="29"/>
    </row>
    <row r="266" spans="1:10" ht="12.75">
      <c r="A266" s="28" t="s">
        <v>118</v>
      </c>
      <c r="B266" s="29"/>
      <c r="C266" s="29"/>
      <c r="D266" s="29"/>
      <c r="E266" s="29"/>
      <c r="F266" s="29"/>
      <c r="G266" s="29"/>
      <c r="H266" s="29"/>
      <c r="I266" s="29"/>
      <c r="J266" s="29"/>
    </row>
    <row r="267" spans="1:10" ht="12.75">
      <c r="A267" s="29"/>
      <c r="B267" s="29"/>
      <c r="C267" s="29"/>
      <c r="D267" s="29"/>
      <c r="E267" s="29"/>
      <c r="F267" s="29"/>
      <c r="G267" s="29"/>
      <c r="H267" s="29"/>
      <c r="I267" s="29"/>
      <c r="J267" s="29"/>
    </row>
    <row r="268" spans="1:10" ht="12.75">
      <c r="A268" s="28" t="s">
        <v>114</v>
      </c>
      <c r="B268" s="29"/>
      <c r="C268" s="29"/>
      <c r="D268" s="29"/>
      <c r="E268" s="29"/>
      <c r="F268" s="29"/>
      <c r="G268" s="29"/>
      <c r="H268" s="29"/>
      <c r="I268" s="29"/>
      <c r="J268" s="29"/>
    </row>
    <row r="269" spans="1:10" ht="12.75">
      <c r="A269" s="28" t="s">
        <v>115</v>
      </c>
      <c r="B269" s="29"/>
      <c r="C269" s="29"/>
      <c r="D269" s="29"/>
      <c r="E269" s="29"/>
      <c r="F269" s="29"/>
      <c r="G269" s="29"/>
      <c r="H269" s="29"/>
      <c r="I269" s="29"/>
      <c r="J269" s="29"/>
    </row>
    <row r="270" spans="1:10" ht="12.75">
      <c r="A270" s="28" t="s">
        <v>116</v>
      </c>
      <c r="B270" s="29"/>
      <c r="C270" s="29"/>
      <c r="D270" s="29"/>
      <c r="E270" s="29"/>
      <c r="F270" s="29"/>
      <c r="G270" s="29"/>
      <c r="H270" s="29"/>
      <c r="I270" s="29"/>
      <c r="J270" s="29"/>
    </row>
    <row r="271" spans="1:10" ht="12.75">
      <c r="A271" s="28" t="s">
        <v>117</v>
      </c>
      <c r="B271" s="29"/>
      <c r="C271" s="29"/>
      <c r="D271" s="29"/>
      <c r="E271" s="29"/>
      <c r="F271" s="29"/>
      <c r="G271" s="29"/>
      <c r="H271" s="29"/>
      <c r="I271" s="29"/>
      <c r="J271" s="29"/>
    </row>
    <row r="272" spans="1:10" ht="12.75">
      <c r="A272" s="29"/>
      <c r="B272" s="29"/>
      <c r="C272" s="29"/>
      <c r="D272" s="29"/>
      <c r="E272" s="29"/>
      <c r="F272" s="29"/>
      <c r="G272" s="29"/>
      <c r="H272" s="29"/>
      <c r="I272" s="29"/>
      <c r="J272" s="29"/>
    </row>
    <row r="273" spans="1:10" ht="12.75">
      <c r="A273" s="29"/>
      <c r="B273" s="29"/>
      <c r="C273" s="29"/>
      <c r="D273" s="29"/>
      <c r="E273" s="29"/>
      <c r="F273" s="29"/>
      <c r="G273" s="29"/>
      <c r="H273" s="29"/>
      <c r="I273" s="29"/>
      <c r="J273" s="29"/>
    </row>
    <row r="274" spans="1:11" ht="12.75">
      <c r="A274" s="29"/>
      <c r="B274" s="29"/>
      <c r="C274" s="29"/>
      <c r="D274" s="29"/>
      <c r="E274" s="29"/>
      <c r="F274" s="29"/>
      <c r="G274" s="29"/>
      <c r="H274" s="29"/>
      <c r="I274" s="29"/>
      <c r="J274" s="29"/>
      <c r="K274" s="28"/>
    </row>
    <row r="275" spans="1:10" ht="12.75">
      <c r="A275" s="29"/>
      <c r="B275" s="29"/>
      <c r="C275" s="29"/>
      <c r="D275" s="29"/>
      <c r="E275" s="29"/>
      <c r="F275" s="29"/>
      <c r="G275" s="29"/>
      <c r="H275" s="29"/>
      <c r="I275" s="29"/>
      <c r="J275" s="29"/>
    </row>
    <row r="276" spans="1:10" ht="12.75">
      <c r="A276" s="29"/>
      <c r="B276" s="29"/>
      <c r="C276" s="29"/>
      <c r="D276" s="29"/>
      <c r="E276" s="29"/>
      <c r="F276" s="29"/>
      <c r="G276" s="29"/>
      <c r="H276" s="29"/>
      <c r="I276" s="29"/>
      <c r="J276" s="29"/>
    </row>
    <row r="277" spans="1:10" ht="12.75">
      <c r="A277" s="29"/>
      <c r="B277" s="29"/>
      <c r="C277" s="29"/>
      <c r="D277" s="29"/>
      <c r="E277" s="29"/>
      <c r="F277" s="29"/>
      <c r="G277" s="29"/>
      <c r="H277" s="29"/>
      <c r="I277" s="29"/>
      <c r="J277" s="29"/>
    </row>
    <row r="278" spans="1:10" ht="12.75">
      <c r="A278" s="29"/>
      <c r="B278" s="29"/>
      <c r="C278" s="29"/>
      <c r="D278" s="29"/>
      <c r="E278" s="29"/>
      <c r="F278" s="29"/>
      <c r="G278" s="29"/>
      <c r="H278" s="29"/>
      <c r="I278" s="29"/>
      <c r="J278" s="29"/>
    </row>
    <row r="279" spans="1:10" ht="12.75">
      <c r="A279" s="29"/>
      <c r="B279" s="29"/>
      <c r="C279" s="29"/>
      <c r="D279" s="29"/>
      <c r="E279" s="29"/>
      <c r="F279" s="29"/>
      <c r="G279" s="29"/>
      <c r="H279" s="29"/>
      <c r="I279" s="29"/>
      <c r="J279" s="29"/>
    </row>
    <row r="280" spans="1:10" ht="12.75">
      <c r="A280" s="29"/>
      <c r="B280" s="29"/>
      <c r="C280" s="29"/>
      <c r="D280" s="29"/>
      <c r="E280" s="29"/>
      <c r="F280" s="29"/>
      <c r="G280" s="29"/>
      <c r="H280" s="29"/>
      <c r="I280" s="29"/>
      <c r="J280" s="29"/>
    </row>
    <row r="281" spans="1:10" ht="12.75">
      <c r="A281" s="29"/>
      <c r="B281" s="29"/>
      <c r="C281" s="29"/>
      <c r="D281" s="29"/>
      <c r="E281" s="29"/>
      <c r="F281" s="29"/>
      <c r="G281" s="29"/>
      <c r="H281" s="29"/>
      <c r="I281" s="29"/>
      <c r="J281" s="29"/>
    </row>
    <row r="282" spans="1:10" ht="12.75">
      <c r="A282" s="29"/>
      <c r="B282" s="29"/>
      <c r="C282" s="29"/>
      <c r="D282" s="29"/>
      <c r="E282" s="29"/>
      <c r="F282" s="29"/>
      <c r="G282" s="24"/>
      <c r="H282" s="29"/>
      <c r="I282" s="29"/>
      <c r="J282" s="29"/>
    </row>
    <row r="283" spans="1:10" ht="12.75">
      <c r="A283" s="29"/>
      <c r="B283" s="29"/>
      <c r="C283" s="29"/>
      <c r="D283" s="29"/>
      <c r="E283" s="29"/>
      <c r="F283" s="29"/>
      <c r="G283" s="24"/>
      <c r="H283" s="29"/>
      <c r="I283" s="29"/>
      <c r="J283" s="29"/>
    </row>
    <row r="284" spans="1:10" ht="12.75">
      <c r="A284" s="29"/>
      <c r="B284" s="29"/>
      <c r="C284" s="29"/>
      <c r="D284" s="29"/>
      <c r="E284" s="29"/>
      <c r="F284" s="29"/>
      <c r="G284" s="24"/>
      <c r="H284" s="29"/>
      <c r="I284" s="29"/>
      <c r="J284" s="29"/>
    </row>
    <row r="285" spans="1:10" ht="12.75">
      <c r="A285" s="29"/>
      <c r="B285" s="29"/>
      <c r="C285" s="29"/>
      <c r="D285" s="29"/>
      <c r="E285" s="29"/>
      <c r="F285" s="29"/>
      <c r="G285" s="24"/>
      <c r="H285" s="29"/>
      <c r="I285" s="29"/>
      <c r="J285" s="29"/>
    </row>
    <row r="286" spans="1:10" ht="12.75">
      <c r="A286" s="29"/>
      <c r="B286" s="29"/>
      <c r="C286" s="29"/>
      <c r="D286" s="29"/>
      <c r="E286" s="29"/>
      <c r="F286" s="29"/>
      <c r="G286" s="24"/>
      <c r="H286" s="29"/>
      <c r="I286" s="29"/>
      <c r="J286" s="29"/>
    </row>
    <row r="287" spans="1:10" ht="12.75">
      <c r="A287" s="29"/>
      <c r="B287" s="29"/>
      <c r="C287" s="29"/>
      <c r="D287" s="29"/>
      <c r="E287" s="29"/>
      <c r="F287" s="29"/>
      <c r="G287" s="24"/>
      <c r="H287" s="29"/>
      <c r="I287" s="29"/>
      <c r="J287" s="29"/>
    </row>
    <row r="288" spans="1:10" ht="12.75">
      <c r="A288" s="29"/>
      <c r="B288" s="29"/>
      <c r="C288" s="29"/>
      <c r="D288" s="29"/>
      <c r="E288" s="29"/>
      <c r="F288" s="29"/>
      <c r="G288" s="24"/>
      <c r="H288" s="29"/>
      <c r="I288" s="29"/>
      <c r="J288" s="29"/>
    </row>
    <row r="289" spans="1:10" ht="12.75">
      <c r="A289" s="29"/>
      <c r="B289" s="29"/>
      <c r="C289" s="29"/>
      <c r="D289" s="29"/>
      <c r="E289" s="29"/>
      <c r="F289" s="29"/>
      <c r="G289" s="24"/>
      <c r="H289" s="29"/>
      <c r="I289" s="29"/>
      <c r="J289" s="29"/>
    </row>
    <row r="290" spans="1:10" ht="12.75">
      <c r="A290" s="29"/>
      <c r="B290" s="29"/>
      <c r="C290" s="29"/>
      <c r="D290" s="29"/>
      <c r="E290" s="29"/>
      <c r="F290" s="29"/>
      <c r="G290" s="24"/>
      <c r="H290" s="29"/>
      <c r="I290" s="29"/>
      <c r="J290" s="29"/>
    </row>
    <row r="291" spans="1:10" ht="12.75">
      <c r="A291" s="29"/>
      <c r="B291" s="29"/>
      <c r="C291" s="29"/>
      <c r="D291" s="29"/>
      <c r="E291" s="29"/>
      <c r="F291" s="29"/>
      <c r="G291" s="24"/>
      <c r="H291" s="29"/>
      <c r="I291" s="29"/>
      <c r="J291" s="29"/>
    </row>
    <row r="292" spans="1:10" ht="12.75">
      <c r="A292" s="29"/>
      <c r="B292" s="29"/>
      <c r="C292" s="29"/>
      <c r="D292" s="29"/>
      <c r="E292" s="29"/>
      <c r="F292" s="29"/>
      <c r="G292" s="24"/>
      <c r="H292" s="29"/>
      <c r="I292" s="29"/>
      <c r="J292" s="29"/>
    </row>
    <row r="293" spans="1:10" ht="12.75">
      <c r="A293" s="29"/>
      <c r="B293" s="29"/>
      <c r="C293" s="29"/>
      <c r="D293" s="29"/>
      <c r="E293" s="29"/>
      <c r="F293" s="29"/>
      <c r="G293" s="24"/>
      <c r="H293" s="29"/>
      <c r="I293" s="29"/>
      <c r="J293" s="29"/>
    </row>
    <row r="294" spans="1:10" ht="12.75">
      <c r="A294" s="29"/>
      <c r="B294" s="29"/>
      <c r="C294" s="29"/>
      <c r="D294" s="29"/>
      <c r="E294" s="29"/>
      <c r="F294" s="29"/>
      <c r="G294" s="24"/>
      <c r="H294" s="29"/>
      <c r="I294" s="29"/>
      <c r="J294" s="29"/>
    </row>
    <row r="295" spans="1:10" ht="12.75">
      <c r="A295" s="29"/>
      <c r="B295" s="29"/>
      <c r="C295" s="29"/>
      <c r="D295" s="29"/>
      <c r="E295" s="29"/>
      <c r="F295" s="29"/>
      <c r="G295" s="24"/>
      <c r="H295" s="29"/>
      <c r="I295" s="29"/>
      <c r="J295" s="29"/>
    </row>
    <row r="296" spans="1:10" ht="12.75">
      <c r="A296" s="29"/>
      <c r="B296" s="29"/>
      <c r="C296" s="29"/>
      <c r="D296" s="29"/>
      <c r="E296" s="29"/>
      <c r="F296" s="29"/>
      <c r="G296" s="24"/>
      <c r="H296" s="29"/>
      <c r="I296" s="29"/>
      <c r="J296" s="29"/>
    </row>
    <row r="297" spans="1:10" ht="12.75">
      <c r="A297" s="29"/>
      <c r="B297" s="29"/>
      <c r="C297" s="29"/>
      <c r="D297" s="29"/>
      <c r="E297" s="29"/>
      <c r="F297" s="29"/>
      <c r="G297" s="24"/>
      <c r="H297" s="29"/>
      <c r="I297" s="29"/>
      <c r="J297" s="29"/>
    </row>
    <row r="298" spans="1:10" ht="12.75">
      <c r="A298" s="29"/>
      <c r="B298" s="29"/>
      <c r="C298" s="29"/>
      <c r="D298" s="29"/>
      <c r="E298" s="29"/>
      <c r="F298" s="29"/>
      <c r="G298" s="24"/>
      <c r="H298" s="29"/>
      <c r="I298" s="29"/>
      <c r="J298" s="29"/>
    </row>
    <row r="299" spans="1:10" ht="12.75">
      <c r="A299" s="29"/>
      <c r="B299" s="29"/>
      <c r="C299" s="29"/>
      <c r="D299" s="29"/>
      <c r="E299" s="29"/>
      <c r="F299" s="29"/>
      <c r="G299" s="24"/>
      <c r="H299" s="29"/>
      <c r="I299" s="29"/>
      <c r="J299" s="29"/>
    </row>
    <row r="300" spans="1:10" ht="12.75">
      <c r="A300" s="29"/>
      <c r="B300" s="29"/>
      <c r="C300" s="29"/>
      <c r="D300" s="29"/>
      <c r="E300" s="29"/>
      <c r="F300" s="29"/>
      <c r="G300" s="24"/>
      <c r="H300" s="29"/>
      <c r="I300" s="29"/>
      <c r="J300" s="29"/>
    </row>
    <row r="301" spans="1:10" ht="12.75">
      <c r="A301" s="29"/>
      <c r="B301" s="29"/>
      <c r="C301" s="29"/>
      <c r="D301" s="29"/>
      <c r="E301" s="29"/>
      <c r="F301" s="29"/>
      <c r="G301" s="24"/>
      <c r="H301" s="29"/>
      <c r="I301" s="29"/>
      <c r="J301" s="29"/>
    </row>
    <row r="302" spans="1:10" ht="12.75">
      <c r="A302" s="29"/>
      <c r="B302" s="29"/>
      <c r="C302" s="29"/>
      <c r="D302" s="29"/>
      <c r="E302" s="29"/>
      <c r="F302" s="29"/>
      <c r="G302" s="24"/>
      <c r="H302" s="29"/>
      <c r="I302" s="29"/>
      <c r="J302" s="29"/>
    </row>
    <row r="303" spans="1:10" ht="12.75">
      <c r="A303" s="29"/>
      <c r="B303" s="29"/>
      <c r="C303" s="29"/>
      <c r="D303" s="29"/>
      <c r="E303" s="29"/>
      <c r="F303" s="29"/>
      <c r="G303" s="24"/>
      <c r="H303" s="29"/>
      <c r="I303" s="29"/>
      <c r="J303" s="29"/>
    </row>
    <row r="304" spans="1:10" ht="12.75">
      <c r="A304" s="29"/>
      <c r="B304" s="29"/>
      <c r="C304" s="29"/>
      <c r="D304" s="29"/>
      <c r="E304" s="29"/>
      <c r="F304" s="29"/>
      <c r="G304" s="24"/>
      <c r="H304" s="29"/>
      <c r="I304" s="29"/>
      <c r="J304" s="29"/>
    </row>
    <row r="305" spans="1:10" ht="12.75">
      <c r="A305" s="29"/>
      <c r="B305" s="29"/>
      <c r="C305" s="29"/>
      <c r="D305" s="29"/>
      <c r="E305" s="29"/>
      <c r="F305" s="29"/>
      <c r="G305" s="24"/>
      <c r="H305" s="29"/>
      <c r="I305" s="29"/>
      <c r="J305" s="29"/>
    </row>
    <row r="306" spans="1:10" ht="12.75">
      <c r="A306" s="29"/>
      <c r="B306" s="29"/>
      <c r="C306" s="29"/>
      <c r="D306" s="29"/>
      <c r="E306" s="29"/>
      <c r="F306" s="29"/>
      <c r="G306" s="24"/>
      <c r="H306" s="29"/>
      <c r="I306" s="29"/>
      <c r="J306" s="29"/>
    </row>
    <row r="307" spans="1:10" ht="12.75">
      <c r="A307" s="29"/>
      <c r="B307" s="29"/>
      <c r="C307" s="29"/>
      <c r="D307" s="29"/>
      <c r="E307" s="29"/>
      <c r="F307" s="29"/>
      <c r="G307" s="24"/>
      <c r="H307" s="29"/>
      <c r="I307" s="29"/>
      <c r="J307" s="29"/>
    </row>
    <row r="308" spans="1:10" ht="12.75">
      <c r="A308" s="29"/>
      <c r="B308" s="29"/>
      <c r="C308" s="29"/>
      <c r="D308" s="29"/>
      <c r="E308" s="29"/>
      <c r="F308" s="29"/>
      <c r="G308" s="24"/>
      <c r="H308" s="29"/>
      <c r="I308" s="29"/>
      <c r="J308" s="29"/>
    </row>
    <row r="309" spans="1:10" ht="12.75">
      <c r="A309" s="29"/>
      <c r="B309" s="29"/>
      <c r="C309" s="29"/>
      <c r="D309" s="29"/>
      <c r="E309" s="29"/>
      <c r="F309" s="29"/>
      <c r="G309" s="24"/>
      <c r="H309" s="29"/>
      <c r="I309" s="29"/>
      <c r="J309" s="29"/>
    </row>
    <row r="310" spans="1:10" ht="12.75">
      <c r="A310" s="29"/>
      <c r="B310" s="29"/>
      <c r="C310" s="29"/>
      <c r="D310" s="29"/>
      <c r="E310" s="29"/>
      <c r="F310" s="29"/>
      <c r="G310" s="24"/>
      <c r="H310" s="29"/>
      <c r="I310" s="29"/>
      <c r="J310" s="29"/>
    </row>
    <row r="311" spans="1:10" ht="12.75">
      <c r="A311" s="29"/>
      <c r="B311" s="29"/>
      <c r="C311" s="29"/>
      <c r="D311" s="29"/>
      <c r="E311" s="29"/>
      <c r="F311" s="29"/>
      <c r="G311" s="24"/>
      <c r="H311" s="29"/>
      <c r="I311" s="29"/>
      <c r="J311" s="29"/>
    </row>
    <row r="312" spans="1:10" ht="12.75">
      <c r="A312" s="29"/>
      <c r="B312" s="29"/>
      <c r="C312" s="29"/>
      <c r="D312" s="29"/>
      <c r="E312" s="29"/>
      <c r="F312" s="29"/>
      <c r="G312" s="24"/>
      <c r="H312" s="29"/>
      <c r="I312" s="29"/>
      <c r="J312" s="29"/>
    </row>
    <row r="313" spans="1:10" ht="12.75">
      <c r="A313" s="29"/>
      <c r="B313" s="29"/>
      <c r="C313" s="29"/>
      <c r="D313" s="29"/>
      <c r="E313" s="29"/>
      <c r="F313" s="29"/>
      <c r="G313" s="24"/>
      <c r="H313" s="29"/>
      <c r="I313" s="29"/>
      <c r="J313" s="29"/>
    </row>
    <row r="314" spans="1:10" ht="12.75">
      <c r="A314" s="29"/>
      <c r="B314" s="29"/>
      <c r="C314" s="29"/>
      <c r="D314" s="29"/>
      <c r="E314" s="29"/>
      <c r="F314" s="29"/>
      <c r="G314" s="24"/>
      <c r="H314" s="29"/>
      <c r="I314" s="29"/>
      <c r="J314" s="29"/>
    </row>
    <row r="315" spans="1:10" ht="12.75">
      <c r="A315" s="29"/>
      <c r="B315" s="29"/>
      <c r="C315" s="29"/>
      <c r="D315" s="29"/>
      <c r="E315" s="29"/>
      <c r="F315" s="29"/>
      <c r="G315" s="24"/>
      <c r="H315" s="29"/>
      <c r="I315" s="29"/>
      <c r="J315" s="29"/>
    </row>
    <row r="316" spans="1:10" ht="12.75">
      <c r="A316" s="29"/>
      <c r="B316" s="29"/>
      <c r="C316" s="29"/>
      <c r="D316" s="29"/>
      <c r="E316" s="29"/>
      <c r="F316" s="29"/>
      <c r="G316" s="24"/>
      <c r="H316" s="29"/>
      <c r="I316" s="29"/>
      <c r="J316" s="29"/>
    </row>
    <row r="317" spans="1:10" ht="12.75">
      <c r="A317" s="29"/>
      <c r="B317" s="29"/>
      <c r="C317" s="29"/>
      <c r="D317" s="29"/>
      <c r="E317" s="29"/>
      <c r="F317" s="29"/>
      <c r="G317" s="24"/>
      <c r="H317" s="29"/>
      <c r="I317" s="29"/>
      <c r="J317" s="29"/>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B2"/>
  <sheetViews>
    <sheetView zoomScalePageLayoutView="0" workbookViewId="0" topLeftCell="A1">
      <selection activeCell="L14" sqref="L14"/>
    </sheetView>
  </sheetViews>
  <sheetFormatPr defaultColWidth="9.140625" defaultRowHeight="12.75"/>
  <sheetData>
    <row r="2" ht="12.75">
      <c r="B2" t="s">
        <v>0</v>
      </c>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1:B1"/>
  <sheetViews>
    <sheetView zoomScalePageLayoutView="0" workbookViewId="0" topLeftCell="A1">
      <selection activeCell="A6" sqref="A6"/>
    </sheetView>
  </sheetViews>
  <sheetFormatPr defaultColWidth="9.140625" defaultRowHeight="12.75"/>
  <sheetData>
    <row r="1" ht="12.75">
      <c r="B1" s="25" t="s">
        <v>103</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22">
      <selection activeCell="B53" sqref="B53"/>
    </sheetView>
  </sheetViews>
  <sheetFormatPr defaultColWidth="9.140625" defaultRowHeight="12.75"/>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B2:B2"/>
  <sheetViews>
    <sheetView zoomScalePageLayoutView="0" workbookViewId="0" topLeftCell="A1">
      <selection activeCell="B2" sqref="B2"/>
    </sheetView>
  </sheetViews>
  <sheetFormatPr defaultColWidth="9.140625" defaultRowHeight="12.75"/>
  <sheetData>
    <row r="2" ht="12.75">
      <c r="B2" t="s">
        <v>6</v>
      </c>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B2:B2"/>
  <sheetViews>
    <sheetView zoomScalePageLayoutView="0" workbookViewId="0" topLeftCell="A1">
      <selection activeCell="B2" sqref="B2"/>
    </sheetView>
  </sheetViews>
  <sheetFormatPr defaultColWidth="9.140625" defaultRowHeight="12.75"/>
  <sheetData>
    <row r="2" ht="12.75">
      <c r="B2" t="s">
        <v>9</v>
      </c>
    </row>
  </sheetData>
  <sheetProtection/>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C2:C2"/>
  <sheetViews>
    <sheetView zoomScalePageLayoutView="0" workbookViewId="0" topLeftCell="A1">
      <selection activeCell="C2" sqref="C2"/>
    </sheetView>
  </sheetViews>
  <sheetFormatPr defaultColWidth="9.140625" defaultRowHeight="12.75"/>
  <sheetData>
    <row r="2" ht="12.75">
      <c r="C2" t="s">
        <v>10</v>
      </c>
    </row>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C2:C2"/>
  <sheetViews>
    <sheetView zoomScalePageLayoutView="0" workbookViewId="0" topLeftCell="A1">
      <selection activeCell="B2" sqref="B2"/>
    </sheetView>
  </sheetViews>
  <sheetFormatPr defaultColWidth="9.140625" defaultRowHeight="12.75"/>
  <sheetData>
    <row r="2" ht="12.75">
      <c r="C2" t="s">
        <v>11</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Tony</cp:lastModifiedBy>
  <dcterms:created xsi:type="dcterms:W3CDTF">2007-01-19T12:13:15Z</dcterms:created>
  <dcterms:modified xsi:type="dcterms:W3CDTF">2009-10-28T10:06:46Z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