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775" windowHeight="7215" tabRatio="874" activeTab="0"/>
  </bookViews>
  <sheets>
    <sheet name="Data for chart" sheetId="1" r:id="rId1"/>
    <sheet name="Total final EI" sheetId="2" r:id="rId2"/>
    <sheet name="Household EI" sheetId="3" r:id="rId3"/>
    <sheet name="Transport EI" sheetId="4" r:id="rId4"/>
    <sheet name="Industry EI" sheetId="5" r:id="rId5"/>
    <sheet name="Services, ea EI" sheetId="6" r:id="rId6"/>
    <sheet name="Population" sheetId="7" r:id="rId7"/>
    <sheet name="GDP" sheetId="8" r:id="rId8"/>
    <sheet name="GVA_Industry" sheetId="9" r:id="rId9"/>
    <sheet name="GVA_Services" sheetId="10" r:id="rId10"/>
    <sheet name="Ameco_GVA" sheetId="11" r:id="rId11"/>
    <sheet name="Eurostat_data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footnote_b" localSheetId="6">'Population'!#REF!</definedName>
    <definedName name="GDP">'[2]New Cronos'!$A$56:$M$87</definedName>
    <definedName name="GDP_95_constant_prices">'[1]New Cronos data'!$373:$419</definedName>
    <definedName name="GDP_current_prices">#REF!</definedName>
    <definedName name="GIEC">#REF!</definedName>
    <definedName name="ncd">#REF!</definedName>
    <definedName name="population">'[3]New Cronos Data'!$A$244:$N$275</definedName>
    <definedName name="Summer">#REF!</definedName>
    <definedName name="Summer1">#REF!</definedName>
    <definedName name="TECbyCountry">'[5]New Cronos data'!$A$7:$M$32</definedName>
    <definedName name="TECbyFuel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8.xml><?xml version="1.0" encoding="utf-8"?>
<comments xmlns="http://schemas.openxmlformats.org/spreadsheetml/2006/main">
  <authors>
    <author>Ricardo</author>
  </authors>
  <commentList>
    <comment ref="L90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GDP in current prices in 2000 equals GDP in constant prices in 2000.</t>
        </r>
      </text>
    </comment>
  </commentList>
</comments>
</file>

<file path=xl/sharedStrings.xml><?xml version="1.0" encoding="utf-8"?>
<sst xmlns="http://schemas.openxmlformats.org/spreadsheetml/2006/main" count="13059" uniqueCount="3658">
  <si>
    <t>BG</t>
  </si>
  <si>
    <t>CH</t>
  </si>
  <si>
    <t>CY</t>
  </si>
  <si>
    <t>CZ</t>
  </si>
  <si>
    <t>DE</t>
  </si>
  <si>
    <t>DK</t>
  </si>
  <si>
    <t>EE</t>
  </si>
  <si>
    <t>ES</t>
  </si>
  <si>
    <t>EU27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</si>
  <si>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</si>
  <si>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</si>
  <si>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</si>
  <si>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</si>
  <si>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</si>
  <si>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</si>
  <si>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</si>
  <si>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</si>
  <si>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</si>
  <si>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</si>
  <si>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</si>
  <si>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</si>
  <si>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</si>
  <si>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</si>
  <si>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</si>
  <si>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</si>
  <si>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</si>
  <si>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</si>
  <si>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</si>
  <si>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</si>
  <si>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DS-070993-table: nama_gdp_k - GDP and main components - volumes</t>
  </si>
  <si>
    <t>B1GM - Gross domestic product at market prices</t>
  </si>
  <si>
    <t>MIO_EUR_CLV2000 - Millions of euro, chain-linked volumes, reference year 2000 (at 2000 exchange rates)</t>
  </si>
  <si>
    <t>DS-071000-table: nama_nace06_p - National Accounts by 6 branches - price indices</t>
  </si>
  <si>
    <t>B1G - Gross value added (at basic prices)</t>
  </si>
  <si>
    <t>Classification of economic activities - NACE Rev.1.1</t>
  </si>
  <si>
    <t>A_B - Agriculture, hunting, forestry and fishing</t>
  </si>
  <si>
    <t>PCH_PRE_CPI00_NAC - Price index - percentage change on previous period, based on 2000=100 and national currency (including 'euro fixed' series for euro area countries)</t>
  </si>
  <si>
    <t>C_D_E - Total industry (excluding construction)</t>
  </si>
  <si>
    <t>J_K - Financial intermediation; real estate, renting and business activities</t>
  </si>
  <si>
    <t>L_TO_P - Public administration and defence, compulsory social security; education; health and social work; other community, social and personal service activities; private households with employed persons</t>
  </si>
  <si>
    <t>DS-070997-table: nama_nace06_c - National Accounts by 6 branches -  aggregates at current prices</t>
  </si>
  <si>
    <t>MIO_EUR - Millions of euro (from 1.1.1999)/Millions of ECU (up to 31.12.1998)</t>
  </si>
  <si>
    <t>DS-073180-table: nrg_100a - Supply, transformation, consumption - all products - annual data</t>
  </si>
  <si>
    <t/>
  </si>
  <si>
    <t>Extracted on</t>
  </si>
  <si>
    <t>INDICATORS</t>
  </si>
  <si>
    <t>VALUE</t>
  </si>
  <si>
    <t>Energy indicator</t>
  </si>
  <si>
    <t>101700 - Final energy consumption</t>
  </si>
  <si>
    <t>Products</t>
  </si>
  <si>
    <t>0000 - All Products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</si>
  <si>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</si>
  <si>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</si>
  <si>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</si>
  <si>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</si>
  <si>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</si>
  <si>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</si>
  <si>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</si>
  <si>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</si>
  <si>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</si>
  <si>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</si>
  <si>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</si>
  <si>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</si>
  <si>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</si>
  <si>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</si>
  <si>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</si>
  <si>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</si>
  <si>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</si>
  <si>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</si>
  <si>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</si>
  <si>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</si>
  <si>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</si>
  <si>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AT Austria</t>
  </si>
  <si>
    <t>BE Belgium</t>
  </si>
  <si>
    <t>BG Bulgaria</t>
  </si>
  <si>
    <t>CH Switzerland</t>
  </si>
  <si>
    <t>CY Cyprus</t>
  </si>
  <si>
    <t>CZ Czech Republic</t>
  </si>
  <si>
    <t>DE Germany (including ex-GDR from 1991)</t>
  </si>
  <si>
    <t>DK Denmark</t>
  </si>
  <si>
    <t>EE Estonia</t>
  </si>
  <si>
    <t>ES Spain</t>
  </si>
  <si>
    <t>EU27 European Union (27 countries)</t>
  </si>
  <si>
    <t>FI Finland</t>
  </si>
  <si>
    <t>FR France</t>
  </si>
  <si>
    <t>GR Greece</t>
  </si>
  <si>
    <t>HU Hungary</t>
  </si>
  <si>
    <t>IE Ireland</t>
  </si>
  <si>
    <t>IS Iceland</t>
  </si>
  <si>
    <t>IT Italy</t>
  </si>
  <si>
    <t>LT Lithuania</t>
  </si>
  <si>
    <t>LU Luxembourg (Grand-Duché)</t>
  </si>
  <si>
    <t>LV Latvia</t>
  </si>
  <si>
    <t>MT Malta</t>
  </si>
  <si>
    <t>NL Netherlands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</si>
  <si>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</si>
  <si>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</si>
  <si>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</si>
  <si>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</si>
  <si>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</si>
  <si>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</si>
  <si>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</si>
  <si>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</si>
  <si>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</si>
  <si>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101800 - Final energy consumption - Industry</t>
  </si>
  <si>
    <t>101850 - Final energy consumption - Other non-classified industries</t>
  </si>
  <si>
    <t>101900 - Final energy consumption - Transport</t>
  </si>
  <si>
    <t>102000 - Final energy consumption - Households/Services</t>
  </si>
  <si>
    <t>AMECO RESULTS</t>
  </si>
  <si>
    <t>Gross value added at 2000 basic prices excluding FISIM: total economy  (OVGE)</t>
  </si>
  <si>
    <t>Country</t>
  </si>
  <si>
    <t>Mrd EURO-BEF</t>
  </si>
  <si>
    <t>Mrd BGN</t>
  </si>
  <si>
    <t>Mrd CZK</t>
  </si>
  <si>
    <t>Mrd DKK</t>
  </si>
  <si>
    <t>Mrd EURO-DEM</t>
  </si>
  <si>
    <t>Mrd EEK</t>
  </si>
  <si>
    <t>Mrd EURO-IEP</t>
  </si>
  <si>
    <t>Mrd EURO-GRD</t>
  </si>
  <si>
    <t>Mrd EURO-ESP</t>
  </si>
  <si>
    <t>Mrd EURO-FRF</t>
  </si>
  <si>
    <t>Mrd EURO-ITL</t>
  </si>
  <si>
    <t>Mrd EURO-CYP</t>
  </si>
  <si>
    <t>Mrd LVL</t>
  </si>
  <si>
    <t>Mrd LTL</t>
  </si>
  <si>
    <t>Mrd EURO-LUF</t>
  </si>
  <si>
    <t>Mrd HUF</t>
  </si>
  <si>
    <t>Mrd EURO-NLG</t>
  </si>
  <si>
    <t>Mrd EURO-ATS</t>
  </si>
  <si>
    <t>Mrd PLN</t>
  </si>
  <si>
    <t>Mrd EURO-PTE</t>
  </si>
  <si>
    <t>Mrd RON</t>
  </si>
  <si>
    <t>Mrd EURO-SIT</t>
  </si>
  <si>
    <t>Mrd EURO-SKK</t>
  </si>
  <si>
    <t>Mrd EURO-FIM</t>
  </si>
  <si>
    <t>Mrd SEK</t>
  </si>
  <si>
    <t>Mrd GBP</t>
  </si>
  <si>
    <t>58158.0</t>
  </si>
  <si>
    <t>60410.0</t>
  </si>
  <si>
    <t>63659.0</t>
  </si>
  <si>
    <t>66274.0</t>
  </si>
  <si>
    <t>69360.0</t>
  </si>
  <si>
    <t>1065.5</t>
  </si>
  <si>
    <t>639.9</t>
  </si>
  <si>
    <t>692.1</t>
  </si>
  <si>
    <t>1343.7</t>
  </si>
  <si>
    <t>1604.4</t>
  </si>
  <si>
    <t>1848.1</t>
  </si>
  <si>
    <t>2021.4</t>
  </si>
  <si>
    <t>2264.8</t>
  </si>
  <si>
    <t>2449.9</t>
  </si>
  <si>
    <t>2710.0</t>
  </si>
  <si>
    <t>2852.9</t>
  </si>
  <si>
    <t>3148.5</t>
  </si>
  <si>
    <t>3573.6</t>
  </si>
  <si>
    <t>45026.4</t>
  </si>
  <si>
    <t>48228.7</t>
  </si>
  <si>
    <t>49509.3</t>
  </si>
  <si>
    <t>52671.3</t>
  </si>
  <si>
    <t>57472.7</t>
  </si>
  <si>
    <t>61607.0</t>
  </si>
  <si>
    <t>60989.7</t>
  </si>
  <si>
    <t>57823.7</t>
  </si>
  <si>
    <t>59233.8</t>
  </si>
  <si>
    <t>60991.3</t>
  </si>
  <si>
    <t>65284.2</t>
  </si>
  <si>
    <t>70758.2</t>
  </si>
  <si>
    <t>74176.6</t>
  </si>
  <si>
    <t>72980.2</t>
  </si>
  <si>
    <t>73684.0</t>
  </si>
  <si>
    <t>75020.9</t>
  </si>
  <si>
    <t>75697.4</t>
  </si>
  <si>
    <t>74543.5</t>
  </si>
  <si>
    <t>1341.8</t>
  </si>
  <si>
    <t>1451.4</t>
  </si>
  <si>
    <t>1618.6</t>
  </si>
  <si>
    <t>1760.1</t>
  </si>
  <si>
    <t>1888.5</t>
  </si>
  <si>
    <t>2083.0</t>
  </si>
  <si>
    <t>2213.8</t>
  </si>
  <si>
    <t>2370.3</t>
  </si>
  <si>
    <t>2704.9</t>
  </si>
  <si>
    <t>2829.7</t>
  </si>
  <si>
    <t>3021.5</t>
  </si>
  <si>
    <t>3207.8</t>
  </si>
  <si>
    <t>3314.4</t>
  </si>
  <si>
    <t>5913.3</t>
  </si>
  <si>
    <t>6980.1</t>
  </si>
  <si>
    <t>7211.2</t>
  </si>
  <si>
    <t>7765.9</t>
  </si>
  <si>
    <t>8351.0</t>
  </si>
  <si>
    <t>8907.5</t>
  </si>
  <si>
    <t>10090.8</t>
  </si>
  <si>
    <t>12385.0</t>
  </si>
  <si>
    <t>12967.6</t>
  </si>
  <si>
    <t>15764.6</t>
  </si>
  <si>
    <t>17719.0</t>
  </si>
  <si>
    <t>19228.5</t>
  </si>
  <si>
    <t>276165.5</t>
  </si>
  <si>
    <t>311151.9</t>
  </si>
  <si>
    <t>341434.4</t>
  </si>
  <si>
    <t>358660.8</t>
  </si>
  <si>
    <t>387512.7</t>
  </si>
  <si>
    <t>393400.7</t>
  </si>
  <si>
    <t>389647.4</t>
  </si>
  <si>
    <t>398947.4</t>
  </si>
  <si>
    <t>411600.0</t>
  </si>
  <si>
    <t>422980.0</t>
  </si>
  <si>
    <t>432440.0</t>
  </si>
  <si>
    <t>446510.0</t>
  </si>
  <si>
    <t>451370.0</t>
  </si>
  <si>
    <t>457220.0</t>
  </si>
  <si>
    <t>462950.0</t>
  </si>
  <si>
    <t>465240.0</t>
  </si>
  <si>
    <t>474690.0</t>
  </si>
  <si>
    <t>24935.6</t>
  </si>
  <si>
    <t>25874.8</t>
  </si>
  <si>
    <t>27366.6</t>
  </si>
  <si>
    <t>29180.9</t>
  </si>
  <si>
    <t>30485.4</t>
  </si>
  <si>
    <t>32377.1</t>
  </si>
  <si>
    <t>33668.4</t>
  </si>
  <si>
    <t>34550.4</t>
  </si>
  <si>
    <t>36314.5</t>
  </si>
  <si>
    <t>38232.1</t>
  </si>
  <si>
    <t>39376.3</t>
  </si>
  <si>
    <t>41287.8</t>
  </si>
  <si>
    <t>43205.2</t>
  </si>
  <si>
    <t>44565.0</t>
  </si>
  <si>
    <t>46316.6</t>
  </si>
  <si>
    <t>47382.6</t>
  </si>
  <si>
    <t>48914.5</t>
  </si>
  <si>
    <t>50578.1</t>
  </si>
  <si>
    <t>189.4</t>
  </si>
  <si>
    <t>292.7</t>
  </si>
  <si>
    <t>448.3</t>
  </si>
  <si>
    <t>569.5</t>
  </si>
  <si>
    <t>656.5</t>
  </si>
  <si>
    <t>740.1</t>
  </si>
  <si>
    <t>868.0</t>
  </si>
  <si>
    <t>935.5</t>
  </si>
  <si>
    <t>1029.4</t>
  </si>
  <si>
    <t>1148.4</t>
  </si>
  <si>
    <t>1284.6</t>
  </si>
  <si>
    <t>1428.8</t>
  </si>
  <si>
    <t>1604.8</t>
  </si>
  <si>
    <t>1821.2</t>
  </si>
  <si>
    <t>2200.9</t>
  </si>
  <si>
    <t>73044.4</t>
  </si>
  <si>
    <t>82995.6</t>
  </si>
  <si>
    <t>91649.5</t>
  </si>
  <si>
    <t>86110.1</t>
  </si>
  <si>
    <t>84535.7</t>
  </si>
  <si>
    <t>89692.2</t>
  </si>
  <si>
    <t>96486.7</t>
  </si>
  <si>
    <t>97221.8</t>
  </si>
  <si>
    <t>102678.4</t>
  </si>
  <si>
    <t>110216.0</t>
  </si>
  <si>
    <t>118611.0</t>
  </si>
  <si>
    <t>126739.0</t>
  </si>
  <si>
    <t>135692.0</t>
  </si>
  <si>
    <t>146460.0</t>
  </si>
  <si>
    <t>157578.0</t>
  </si>
  <si>
    <t>169995.0</t>
  </si>
  <si>
    <t>182160.0</t>
  </si>
  <si>
    <t>196868.0</t>
  </si>
  <si>
    <t>1401272.6</t>
  </si>
  <si>
    <t>1485109.0</t>
  </si>
  <si>
    <t>1555339.0</t>
  </si>
  <si>
    <t>1619508.9</t>
  </si>
  <si>
    <t>1704104.8</t>
  </si>
  <si>
    <t>1818031.8</t>
  </si>
  <si>
    <t>1905003.0</t>
  </si>
  <si>
    <t>2010549.5</t>
  </si>
  <si>
    <t>2069839.0</t>
  </si>
  <si>
    <t>2166089.0</t>
  </si>
  <si>
    <t>2268923.0</t>
  </si>
  <si>
    <t>2357515.9</t>
  </si>
  <si>
    <t>2461559.3</t>
  </si>
  <si>
    <t>21287.2</t>
  </si>
  <si>
    <t>22466.6</t>
  </si>
  <si>
    <t>19427.2</t>
  </si>
  <si>
    <t>16121.0</t>
  </si>
  <si>
    <t>17678.4</t>
  </si>
  <si>
    <t>20222.7</t>
  </si>
  <si>
    <t>20906.4</t>
  </si>
  <si>
    <t>21289.1</t>
  </si>
  <si>
    <t>21885.6</t>
  </si>
  <si>
    <t>22815.0</t>
  </si>
  <si>
    <t>23918.0</t>
  </si>
  <si>
    <t>25508.0</t>
  </si>
  <si>
    <t>26653.0</t>
  </si>
  <si>
    <t>27941.0</t>
  </si>
  <si>
    <t>29275.0</t>
  </si>
  <si>
    <t>30753.0</t>
  </si>
  <si>
    <t>31981.0</t>
  </si>
  <si>
    <t>33631.0</t>
  </si>
  <si>
    <t>191928.3</t>
  </si>
  <si>
    <t>201339.3</t>
  </si>
  <si>
    <t>219495.6</t>
  </si>
  <si>
    <t>237654.0</t>
  </si>
  <si>
    <t>249982.8</t>
  </si>
  <si>
    <t>261133.0</t>
  </si>
  <si>
    <t>275006.0</t>
  </si>
  <si>
    <t>278511.4</t>
  </si>
  <si>
    <t>289860.1</t>
  </si>
  <si>
    <t>307225.0</t>
  </si>
  <si>
    <t>319070.0</t>
  </si>
  <si>
    <t>333387.0</t>
  </si>
  <si>
    <t>350917.0</t>
  </si>
  <si>
    <t>365244.0</t>
  </si>
  <si>
    <t>380976.0</t>
  </si>
  <si>
    <t>396297.0</t>
  </si>
  <si>
    <t>411081.0</t>
  </si>
  <si>
    <t>428326.5</t>
  </si>
  <si>
    <t>26482.9</t>
  </si>
  <si>
    <t>27936.3</t>
  </si>
  <si>
    <t>31622.3</t>
  </si>
  <si>
    <t>33931.0</t>
  </si>
  <si>
    <t>38204.7</t>
  </si>
  <si>
    <t>41815.5</t>
  </si>
  <si>
    <t>45099.0</t>
  </si>
  <si>
    <t>48174.3</t>
  </si>
  <si>
    <t>2894.9</t>
  </si>
  <si>
    <t>3183.1</t>
  </si>
  <si>
    <t>6432.0</t>
  </si>
  <si>
    <t>6912.8</t>
  </si>
  <si>
    <t>6149.6</t>
  </si>
  <si>
    <t>6039.3</t>
  </si>
  <si>
    <t>6807.3</t>
  </si>
  <si>
    <t>7103.6</t>
  </si>
  <si>
    <t>7815.1</t>
  </si>
  <si>
    <t>9586.9</t>
  </si>
  <si>
    <t>11330.5</t>
  </si>
  <si>
    <t>14078.5</t>
  </si>
  <si>
    <t>15356.5</t>
  </si>
  <si>
    <t>16326.0</t>
  </si>
  <si>
    <t>17789.5</t>
  </si>
  <si>
    <t>17675.7</t>
  </si>
  <si>
    <t>19248.3</t>
  </si>
  <si>
    <t>9233.0</t>
  </si>
  <si>
    <t>10408.3</t>
  </si>
  <si>
    <t>12085.3</t>
  </si>
  <si>
    <t>12268.3</t>
  </si>
  <si>
    <t>13104.4</t>
  </si>
  <si>
    <t>14856.0</t>
  </si>
  <si>
    <t>16925.0</t>
  </si>
  <si>
    <t>19213.0</t>
  </si>
  <si>
    <t>21624.0</t>
  </si>
  <si>
    <t>24049.0</t>
  </si>
  <si>
    <t>26080.0</t>
  </si>
  <si>
    <t>28625.0</t>
  </si>
  <si>
    <t>31700.0</t>
  </si>
  <si>
    <t>962.8</t>
  </si>
  <si>
    <t>1050.6</t>
  </si>
  <si>
    <t>1074.8</t>
  </si>
  <si>
    <t>1042.5</t>
  </si>
  <si>
    <t>1068.3</t>
  </si>
  <si>
    <t>1098.6</t>
  </si>
  <si>
    <t>1118.0</t>
  </si>
  <si>
    <t>1209.7</t>
  </si>
  <si>
    <t>1431.4</t>
  </si>
  <si>
    <t>1614.6</t>
  </si>
  <si>
    <t>1855.6</t>
  </si>
  <si>
    <t>1783.7</t>
  </si>
  <si>
    <t>2139.6</t>
  </si>
  <si>
    <t>2240.6</t>
  </si>
  <si>
    <t>2688.8</t>
  </si>
  <si>
    <t>2423.1</t>
  </si>
  <si>
    <t>168637.3</t>
  </si>
  <si>
    <t>184180.5</t>
  </si>
  <si>
    <t>187815.7</t>
  </si>
  <si>
    <t>166759.2</t>
  </si>
  <si>
    <t>165645.8</t>
  </si>
  <si>
    <t>153988.6</t>
  </si>
  <si>
    <t>181621.8</t>
  </si>
  <si>
    <t>195138.6</t>
  </si>
  <si>
    <t>197490.2</t>
  </si>
  <si>
    <t>204027.9</t>
  </si>
  <si>
    <t>213934.8</t>
  </si>
  <si>
    <t>226367.0</t>
  </si>
  <si>
    <t>235151.6</t>
  </si>
  <si>
    <t>246399.4</t>
  </si>
  <si>
    <t>256822.6</t>
  </si>
  <si>
    <t>268420.7</t>
  </si>
  <si>
    <t>278827.8</t>
  </si>
  <si>
    <t>284774.4</t>
  </si>
  <si>
    <t>161.0</t>
  </si>
  <si>
    <t>220.6</t>
  </si>
  <si>
    <t>486.0</t>
  </si>
  <si>
    <t>714.2</t>
  </si>
  <si>
    <t>986.6</t>
  </si>
  <si>
    <t>1411.9</t>
  </si>
  <si>
    <t>1721.9</t>
  </si>
  <si>
    <t>2331.4</t>
  </si>
  <si>
    <t>2470.1</t>
  </si>
  <si>
    <t>2668.7</t>
  </si>
  <si>
    <t>2774.4</t>
  </si>
  <si>
    <t>2986.8</t>
  </si>
  <si>
    <t>3231.9</t>
  </si>
  <si>
    <t>3682.3</t>
  </si>
  <si>
    <t>4155.4</t>
  </si>
  <si>
    <t>1531.8</t>
  </si>
  <si>
    <t>1728.4</t>
  </si>
  <si>
    <t>1898.1</t>
  </si>
  <si>
    <t>2164.2</t>
  </si>
  <si>
    <t>2285.1</t>
  </si>
  <si>
    <t>2385.6</t>
  </si>
  <si>
    <t>2475.8</t>
  </si>
  <si>
    <t>2539.7</t>
  </si>
  <si>
    <t>2619.9</t>
  </si>
  <si>
    <t>2967.8</t>
  </si>
  <si>
    <t>3026.3</t>
  </si>
  <si>
    <t>3439.8</t>
  </si>
  <si>
    <t>3603.9</t>
  </si>
  <si>
    <t>3930.3</t>
  </si>
  <si>
    <t>4328.3</t>
  </si>
  <si>
    <t>4614.1</t>
  </si>
  <si>
    <t>4912.4</t>
  </si>
  <si>
    <t>5277.7</t>
  </si>
  <si>
    <t>135.6</t>
  </si>
  <si>
    <t>546.7</t>
  </si>
  <si>
    <t>674.0</t>
  </si>
  <si>
    <t>781.1</t>
  </si>
  <si>
    <t>967.7</t>
  </si>
  <si>
    <t>1129.3</t>
  </si>
  <si>
    <t>1333.1</t>
  </si>
  <si>
    <t>1590.2</t>
  </si>
  <si>
    <t>1682.3</t>
  </si>
  <si>
    <t>1753.8</t>
  </si>
  <si>
    <t>1807.1</t>
  </si>
  <si>
    <t>1917.0</t>
  </si>
  <si>
    <t>2140.0</t>
  </si>
  <si>
    <t>2641.1</t>
  </si>
  <si>
    <t>3557.8</t>
  </si>
  <si>
    <t>50321.5</t>
  </si>
  <si>
    <t>52840.0</t>
  </si>
  <si>
    <t>56788.6</t>
  </si>
  <si>
    <t>61891.4</t>
  </si>
  <si>
    <t>63845.5</t>
  </si>
  <si>
    <t>67262.6</t>
  </si>
  <si>
    <t>67258.6</t>
  </si>
  <si>
    <t>68442.6</t>
  </si>
  <si>
    <t>71865.7</t>
  </si>
  <si>
    <t>76778.0</t>
  </si>
  <si>
    <t>82416.0</t>
  </si>
  <si>
    <t>89757.0</t>
  </si>
  <si>
    <t>98473.0</t>
  </si>
  <si>
    <t>104342.0</t>
  </si>
  <si>
    <t>107325.0</t>
  </si>
  <si>
    <t>109801.0</t>
  </si>
  <si>
    <t>113139.0</t>
  </si>
  <si>
    <t>117668.0</t>
  </si>
  <si>
    <t>17872.5</t>
  </si>
  <si>
    <t>19057.6</t>
  </si>
  <si>
    <t>20268.0</t>
  </si>
  <si>
    <t>20486.6</t>
  </si>
  <si>
    <t>21226.2</t>
  </si>
  <si>
    <t>22601.5</t>
  </si>
  <si>
    <t>24518.0</t>
  </si>
  <si>
    <t>26816.1</t>
  </si>
  <si>
    <t>27477.2</t>
  </si>
  <si>
    <t>29958.4</t>
  </si>
  <si>
    <t>32619.2</t>
  </si>
  <si>
    <t>35652.4</t>
  </si>
  <si>
    <t>40587.2</t>
  </si>
  <si>
    <t>40267.8</t>
  </si>
  <si>
    <t>40314.6</t>
  </si>
  <si>
    <t>44459.0</t>
  </si>
  <si>
    <t>47090.5</t>
  </si>
  <si>
    <t>51494.7</t>
  </si>
  <si>
    <t>17409.0</t>
  </si>
  <si>
    <t>20286.8</t>
  </si>
  <si>
    <t>22313.8</t>
  </si>
  <si>
    <t>24650.0</t>
  </si>
  <si>
    <t>25081.8</t>
  </si>
  <si>
    <t>29731.3</t>
  </si>
  <si>
    <t>36356.3</t>
  </si>
  <si>
    <t>36931.6</t>
  </si>
  <si>
    <t>34127.9</t>
  </si>
  <si>
    <t>34719.0</t>
  </si>
  <si>
    <t>41438.7</t>
  </si>
  <si>
    <t>45097.4</t>
  </si>
  <si>
    <t>50117.1</t>
  </si>
  <si>
    <t>16689.2</t>
  </si>
  <si>
    <t>18195.6</t>
  </si>
  <si>
    <t>19427.0</t>
  </si>
  <si>
    <t>20924.7</t>
  </si>
  <si>
    <t>22897.0</t>
  </si>
  <si>
    <t>25548.2</t>
  </si>
  <si>
    <t>27281.3</t>
  </si>
  <si>
    <t>29417.7</t>
  </si>
  <si>
    <t>30865.7</t>
  </si>
  <si>
    <t>32466.3</t>
  </si>
  <si>
    <t>34433.2</t>
  </si>
  <si>
    <t>35274.8</t>
  </si>
  <si>
    <t>36918.4</t>
  </si>
  <si>
    <t>3829.8</t>
  </si>
  <si>
    <t>3661.1</t>
  </si>
  <si>
    <t>4887.8</t>
  </si>
  <si>
    <t>5002.9</t>
  </si>
  <si>
    <t>5816.3</t>
  </si>
  <si>
    <t>7536.8</t>
  </si>
  <si>
    <t>7947.1</t>
  </si>
  <si>
    <t>10933.1</t>
  </si>
  <si>
    <t>12813.4</t>
  </si>
  <si>
    <t>16428.3</t>
  </si>
  <si>
    <t>44948.6</t>
  </si>
  <si>
    <t>48273.2</t>
  </si>
  <si>
    <t>49096.2</t>
  </si>
  <si>
    <t>39471.1</t>
  </si>
  <si>
    <t>40325.4</t>
  </si>
  <si>
    <t>41417.6</t>
  </si>
  <si>
    <t>48101.3</t>
  </si>
  <si>
    <t>49001.0</t>
  </si>
  <si>
    <t>49533.2</t>
  </si>
  <si>
    <t>53366.0</t>
  </si>
  <si>
    <t>59417.8</t>
  </si>
  <si>
    <t>56964.7</t>
  </si>
  <si>
    <t>61732.8</t>
  </si>
  <si>
    <t>65612.2</t>
  </si>
  <si>
    <t>67786.5</t>
  </si>
  <si>
    <t>68997.1</t>
  </si>
  <si>
    <t>72943.0</t>
  </si>
  <si>
    <t>76409.8</t>
  </si>
  <si>
    <t>1450.2</t>
  </si>
  <si>
    <t>1696.9</t>
  </si>
  <si>
    <t>1954.4</t>
  </si>
  <si>
    <t>2037.6</t>
  </si>
  <si>
    <t>2660.4</t>
  </si>
  <si>
    <t>2766.7</t>
  </si>
  <si>
    <t>3027.9</t>
  </si>
  <si>
    <t>3231.7</t>
  </si>
  <si>
    <t>3529.8</t>
  </si>
  <si>
    <t>3745.0</t>
  </si>
  <si>
    <t>4066.1</t>
  </si>
  <si>
    <t>4268.0</t>
  </si>
  <si>
    <t>4525.4</t>
  </si>
  <si>
    <t>4823.2</t>
  </si>
  <si>
    <t>5149.7</t>
  </si>
  <si>
    <t>5426.8</t>
  </si>
  <si>
    <t>5684.2</t>
  </si>
  <si>
    <t>1698.5</t>
  </si>
  <si>
    <t>1710.7</t>
  </si>
  <si>
    <t>1919.3</t>
  </si>
  <si>
    <t>2431.4</t>
  </si>
  <si>
    <t>2761.3</t>
  </si>
  <si>
    <t>2929.5</t>
  </si>
  <si>
    <t>2829.5</t>
  </si>
  <si>
    <t>3356.5</t>
  </si>
  <si>
    <t>3694.8</t>
  </si>
  <si>
    <t>4088.2</t>
  </si>
  <si>
    <t>4606.4</t>
  </si>
  <si>
    <t>4880.2</t>
  </si>
  <si>
    <t>5608.6</t>
  </si>
  <si>
    <t>6381.8</t>
  </si>
  <si>
    <t>7805.2</t>
  </si>
  <si>
    <t>14557.1</t>
  </si>
  <si>
    <t>16763.7</t>
  </si>
  <si>
    <t>17352.1</t>
  </si>
  <si>
    <t>21847.9</t>
  </si>
  <si>
    <t>13969.1</t>
  </si>
  <si>
    <t>15378.6</t>
  </si>
  <si>
    <t>17628.7</t>
  </si>
  <si>
    <t>21532.9</t>
  </si>
  <si>
    <t>21704.3</t>
  </si>
  <si>
    <t>24877.3</t>
  </si>
  <si>
    <t>28811.7</t>
  </si>
  <si>
    <t>22498.4</t>
  </si>
  <si>
    <t>25958.6</t>
  </si>
  <si>
    <t>29295.9</t>
  </si>
  <si>
    <t>32880.7</t>
  </si>
  <si>
    <t>39243.1</t>
  </si>
  <si>
    <t>42530.0</t>
  </si>
  <si>
    <t>49084.8</t>
  </si>
  <si>
    <t>150227.4</t>
  </si>
  <si>
    <t>167373.7</t>
  </si>
  <si>
    <t>169935.7</t>
  </si>
  <si>
    <t>169266.7</t>
  </si>
  <si>
    <t>176406.2</t>
  </si>
  <si>
    <t>172302.0</t>
  </si>
  <si>
    <t>184376.3</t>
  </si>
  <si>
    <t>228422.9</t>
  </si>
  <si>
    <t>246770.6</t>
  </si>
  <si>
    <t>269031.8</t>
  </si>
  <si>
    <t>308773.1</t>
  </si>
  <si>
    <t>322909.9</t>
  </si>
  <si>
    <t>342587.0</t>
  </si>
  <si>
    <t>335298.2</t>
  </si>
  <si>
    <t>363818.4</t>
  </si>
  <si>
    <t>387000.6</t>
  </si>
  <si>
    <t>404308.2</t>
  </si>
  <si>
    <t>420871.2</t>
  </si>
  <si>
    <t>1289988.4</t>
  </si>
  <si>
    <t>9835.0</t>
  </si>
  <si>
    <t>10335.3</t>
  </si>
  <si>
    <t>11212.2</t>
  </si>
  <si>
    <t>12052.0</t>
  </si>
  <si>
    <t>11875.1</t>
  </si>
  <si>
    <t>12377.3</t>
  </si>
  <si>
    <t>13211.1</t>
  </si>
  <si>
    <t>14117.8</t>
  </si>
  <si>
    <t>15564.4</t>
  </si>
  <si>
    <t>16708.5</t>
  </si>
  <si>
    <t>18012.2</t>
  </si>
  <si>
    <t>19425.2</t>
  </si>
  <si>
    <t>21158.8</t>
  </si>
  <si>
    <t>16339.0</t>
  </si>
  <si>
    <t>16587.0</t>
  </si>
  <si>
    <t>17572.1</t>
  </si>
  <si>
    <t>18712.5</t>
  </si>
  <si>
    <t>20287.7</t>
  </si>
  <si>
    <t>22000.6</t>
  </si>
  <si>
    <t>22554.4</t>
  </si>
  <si>
    <t>23480.3</t>
  </si>
  <si>
    <t>23843.7</t>
  </si>
  <si>
    <t>24928.0</t>
  </si>
  <si>
    <t>26220.7</t>
  </si>
  <si>
    <t>27910.2</t>
  </si>
  <si>
    <t>29361.7</t>
  </si>
  <si>
    <t>12109.2</t>
  </si>
  <si>
    <t>10583.5</t>
  </si>
  <si>
    <t>7186.2</t>
  </si>
  <si>
    <t>6366.9</t>
  </si>
  <si>
    <t>6507.0</t>
  </si>
  <si>
    <t>6541.8</t>
  </si>
  <si>
    <t>6778.2</t>
  </si>
  <si>
    <t>7343.6</t>
  </si>
  <si>
    <t>7695.7</t>
  </si>
  <si>
    <t>7946.1</t>
  </si>
  <si>
    <t>8495.6</t>
  </si>
  <si>
    <t>9179.4</t>
  </si>
  <si>
    <t>9773.6</t>
  </si>
  <si>
    <t>10476.4</t>
  </si>
  <si>
    <t>11385.3</t>
  </si>
  <si>
    <t>12592.4</t>
  </si>
  <si>
    <t>14132.9</t>
  </si>
  <si>
    <t>15543.0</t>
  </si>
  <si>
    <t>4261.7</t>
  </si>
  <si>
    <t>306034.0</t>
  </si>
  <si>
    <t>313499.0</t>
  </si>
  <si>
    <t>318847.0</t>
  </si>
  <si>
    <t>322857.0</t>
  </si>
  <si>
    <t>332417.0</t>
  </si>
  <si>
    <t>342776.0</t>
  </si>
  <si>
    <t>354452.0</t>
  </si>
  <si>
    <t>369617.0</t>
  </si>
  <si>
    <t>384119.0</t>
  </si>
  <si>
    <t>402113.0</t>
  </si>
  <si>
    <t>417960.0</t>
  </si>
  <si>
    <t>426009.0</t>
  </si>
  <si>
    <t>426334.0</t>
  </si>
  <si>
    <t>427765.0</t>
  </si>
  <si>
    <t>437332.0</t>
  </si>
  <si>
    <t>446282.0</t>
  </si>
  <si>
    <t>461349.0</t>
  </si>
  <si>
    <t>477315.0</t>
  </si>
  <si>
    <t>126899.6</t>
  </si>
  <si>
    <t>130839.5</t>
  </si>
  <si>
    <t>135449.1</t>
  </si>
  <si>
    <t>139223.5</t>
  </si>
  <si>
    <t>146256.2</t>
  </si>
  <si>
    <t>152379.1</t>
  </si>
  <si>
    <t>160150.0</t>
  </si>
  <si>
    <t>168786.2</t>
  </si>
  <si>
    <t>173314.5</t>
  </si>
  <si>
    <t>176825.5</t>
  </si>
  <si>
    <t>182578.5</t>
  </si>
  <si>
    <t>186212.1</t>
  </si>
  <si>
    <t>189009.2</t>
  </si>
  <si>
    <t>190924.9</t>
  </si>
  <si>
    <t>198302.4</t>
  </si>
  <si>
    <t>203734.3</t>
  </si>
  <si>
    <t>208381.3</t>
  </si>
  <si>
    <t>214912.3</t>
  </si>
  <si>
    <t>142685.4</t>
  </si>
  <si>
    <t>151587.4</t>
  </si>
  <si>
    <t>162329.4</t>
  </si>
  <si>
    <t>170416.0</t>
  </si>
  <si>
    <t>178126.0</t>
  </si>
  <si>
    <t>185713.8</t>
  </si>
  <si>
    <t>187952.2</t>
  </si>
  <si>
    <t>190665.3</t>
  </si>
  <si>
    <t>198038.6</t>
  </si>
  <si>
    <t>208623.4</t>
  </si>
  <si>
    <t>216169.4</t>
  </si>
  <si>
    <t>229631.3</t>
  </si>
  <si>
    <t>244890.7</t>
  </si>
  <si>
    <t>100093.8</t>
  </si>
  <si>
    <t>103715.7</t>
  </si>
  <si>
    <t>108057.3</t>
  </si>
  <si>
    <t>113300.2</t>
  </si>
  <si>
    <t>117652.5</t>
  </si>
  <si>
    <t>122270.0</t>
  </si>
  <si>
    <t>124735.1</t>
  </si>
  <si>
    <t>125682.3</t>
  </si>
  <si>
    <t>124670.3</t>
  </si>
  <si>
    <t>126559.7</t>
  </si>
  <si>
    <t>127711.2</t>
  </si>
  <si>
    <t>129458.1</t>
  </si>
  <si>
    <t>131881.9</t>
  </si>
  <si>
    <t>39796.0</t>
  </si>
  <si>
    <t>40651.3</t>
  </si>
  <si>
    <t>42959.8</t>
  </si>
  <si>
    <t>45140.8</t>
  </si>
  <si>
    <t>47504.7</t>
  </si>
  <si>
    <t>51538.0</t>
  </si>
  <si>
    <t>53678.7</t>
  </si>
  <si>
    <t>57905.8</t>
  </si>
  <si>
    <t>61523.1</t>
  </si>
  <si>
    <t>218628.5</t>
  </si>
  <si>
    <t>216177.0</t>
  </si>
  <si>
    <t>213575.3</t>
  </si>
  <si>
    <t>209180.4</t>
  </si>
  <si>
    <t>217436.4</t>
  </si>
  <si>
    <t>226075.3</t>
  </si>
  <si>
    <t>229377.2</t>
  </si>
  <si>
    <t>235020.5</t>
  </si>
  <si>
    <t>243984.0</t>
  </si>
  <si>
    <t>255196.1</t>
  </si>
  <si>
    <t>266422.0</t>
  </si>
  <si>
    <t>269240.0</t>
  </si>
  <si>
    <t>275732.3</t>
  </si>
  <si>
    <t>281005.9</t>
  </si>
  <si>
    <t>292603.1</t>
  </si>
  <si>
    <t>302254.2</t>
  </si>
  <si>
    <t>315089.3</t>
  </si>
  <si>
    <t>323154.7</t>
  </si>
  <si>
    <t>17380.5</t>
  </si>
  <si>
    <t>15833.6</t>
  </si>
  <si>
    <t>14968.5</t>
  </si>
  <si>
    <t>15394.1</t>
  </si>
  <si>
    <t>16214.2</t>
  </si>
  <si>
    <t>17317.9</t>
  </si>
  <si>
    <t>17936.6</t>
  </si>
  <si>
    <t>18816.8</t>
  </si>
  <si>
    <t>19488.0</t>
  </si>
  <si>
    <t>20533.7</t>
  </si>
  <si>
    <t>21434.8</t>
  </si>
  <si>
    <t>22045.5</t>
  </si>
  <si>
    <t>22921.6</t>
  </si>
  <si>
    <t>23571.4</t>
  </si>
  <si>
    <t>24581.8</t>
  </si>
  <si>
    <t>25650.8</t>
  </si>
  <si>
    <t>27164.9</t>
  </si>
  <si>
    <t>29002.5</t>
  </si>
  <si>
    <t>15189.6</t>
  </si>
  <si>
    <t>16280.0</t>
  </si>
  <si>
    <t>17290.3</t>
  </si>
  <si>
    <t>18651.4</t>
  </si>
  <si>
    <t>19946.0</t>
  </si>
  <si>
    <t>20819.1</t>
  </si>
  <si>
    <t>21733.4</t>
  </si>
  <si>
    <t>21740.2</t>
  </si>
  <si>
    <t>22035.5</t>
  </si>
  <si>
    <t>22785.0</t>
  </si>
  <si>
    <t>23867.7</t>
  </si>
  <si>
    <t>24997.8</t>
  </si>
  <si>
    <t>26286.6</t>
  </si>
  <si>
    <t>28007.3</t>
  </si>
  <si>
    <t>30386.8</t>
  </si>
  <si>
    <t>33554.1</t>
  </si>
  <si>
    <t>202259.2</t>
  </si>
  <si>
    <t>204133.3</t>
  </si>
  <si>
    <t>216349.3</t>
  </si>
  <si>
    <t>233748.0</t>
  </si>
  <si>
    <t>220995.5</t>
  </si>
  <si>
    <t>236887.9</t>
  </si>
  <si>
    <t>253482.5</t>
  </si>
  <si>
    <t>272566.7</t>
  </si>
  <si>
    <t>280994.0</t>
  </si>
  <si>
    <t>271537.6</t>
  </si>
  <si>
    <t>289932.8</t>
  </si>
  <si>
    <t>273413.9</t>
  </si>
  <si>
    <t>290266.7</t>
  </si>
  <si>
    <t>305550.0</t>
  </si>
  <si>
    <t>334158.1</t>
  </si>
  <si>
    <t>362232.8</t>
  </si>
  <si>
    <t>387203.2</t>
  </si>
  <si>
    <t>404443.1</t>
  </si>
  <si>
    <t>1247578.3</t>
  </si>
  <si>
    <t>1230206.5</t>
  </si>
  <si>
    <t>1232010.4</t>
  </si>
  <si>
    <t>1259388.8</t>
  </si>
  <si>
    <t>1313292.8</t>
  </si>
  <si>
    <t>1353252.9</t>
  </si>
  <si>
    <t>1392216.5</t>
  </si>
  <si>
    <t>1438259.5</t>
  </si>
  <si>
    <t>1490119.2</t>
  </si>
  <si>
    <t>1541874.7</t>
  </si>
  <si>
    <t>1602239.6</t>
  </si>
  <si>
    <t>1641684.1</t>
  </si>
  <si>
    <t>1676102.5</t>
  </si>
  <si>
    <t>1723335.4</t>
  </si>
  <si>
    <t>1770861.7</t>
  </si>
  <si>
    <t>1807298.7</t>
  </si>
  <si>
    <t>1858586.9</t>
  </si>
  <si>
    <t>1914760.5</t>
  </si>
  <si>
    <t>3.1</t>
  </si>
  <si>
    <t>3.8</t>
  </si>
  <si>
    <t>3.6</t>
  </si>
  <si>
    <t>2.8</t>
  </si>
  <si>
    <t>2.7</t>
  </si>
  <si>
    <t>2.0</t>
  </si>
  <si>
    <t>0.9</t>
  </si>
  <si>
    <t>-0.3</t>
  </si>
  <si>
    <t>0.4</t>
  </si>
  <si>
    <t>1.1</t>
  </si>
  <si>
    <t>1.9</t>
  </si>
  <si>
    <t>1.3</t>
  </si>
  <si>
    <t>1.2</t>
  </si>
  <si>
    <t>1.7</t>
  </si>
  <si>
    <t>2.1</t>
  </si>
  <si>
    <t>1.8</t>
  </si>
  <si>
    <t>0.5</t>
  </si>
  <si>
    <t>1.6</t>
  </si>
  <si>
    <t>2.4</t>
  </si>
  <si>
    <t>2.3</t>
  </si>
  <si>
    <t>120.8</t>
  </si>
  <si>
    <t>948.3</t>
  </si>
  <si>
    <t>23.7</t>
  </si>
  <si>
    <t>3.7</t>
  </si>
  <si>
    <t>6.7</t>
  </si>
  <si>
    <t>4.4</t>
  </si>
  <si>
    <t>5.1</t>
  </si>
  <si>
    <t>8.5</t>
  </si>
  <si>
    <t>7.9</t>
  </si>
  <si>
    <t>4.6</t>
  </si>
  <si>
    <t>5.4</t>
  </si>
  <si>
    <t>0.7</t>
  </si>
  <si>
    <t>0.2</t>
  </si>
  <si>
    <t>-0.1</t>
  </si>
  <si>
    <t>0.3</t>
  </si>
  <si>
    <t>0.6</t>
  </si>
  <si>
    <t>0.8</t>
  </si>
  <si>
    <t>1.0</t>
  </si>
  <si>
    <t>0.1</t>
  </si>
  <si>
    <t>2.9</t>
  </si>
  <si>
    <t>3.4</t>
  </si>
  <si>
    <t>3.3</t>
  </si>
  <si>
    <t>3.0</t>
  </si>
  <si>
    <t>10.3</t>
  </si>
  <si>
    <t>8.4</t>
  </si>
  <si>
    <t>11.1</t>
  </si>
  <si>
    <t>1.5</t>
  </si>
  <si>
    <t>4.9</t>
  </si>
  <si>
    <t>4.5</t>
  </si>
  <si>
    <t>5.0</t>
  </si>
  <si>
    <t>-0.7</t>
  </si>
  <si>
    <t>1.4</t>
  </si>
  <si>
    <t>2.5</t>
  </si>
  <si>
    <t>39.7</t>
  </si>
  <si>
    <t>31.2</t>
  </si>
  <si>
    <t>25.1</t>
  </si>
  <si>
    <t>11.2</t>
  </si>
  <si>
    <t>6.5</t>
  </si>
  <si>
    <t>6.6</t>
  </si>
  <si>
    <t>5.3</t>
  </si>
  <si>
    <t>4.0</t>
  </si>
  <si>
    <t>7.0</t>
  </si>
  <si>
    <t>9.6</t>
  </si>
  <si>
    <t>7.3</t>
  </si>
  <si>
    <t>6.9</t>
  </si>
  <si>
    <t>3.9</t>
  </si>
  <si>
    <t>3.5</t>
  </si>
  <si>
    <t>2.6</t>
  </si>
  <si>
    <t>4.2</t>
  </si>
  <si>
    <t>4.3</t>
  </si>
  <si>
    <t>4.1</t>
  </si>
  <si>
    <t>3.2</t>
  </si>
  <si>
    <t>2.2</t>
  </si>
  <si>
    <t>5.8</t>
  </si>
  <si>
    <t>4.8</t>
  </si>
  <si>
    <t>-0.2</t>
  </si>
  <si>
    <t>-0.4</t>
  </si>
  <si>
    <t>0.0</t>
  </si>
  <si>
    <t>6.8</t>
  </si>
  <si>
    <t>5.2</t>
  </si>
  <si>
    <t>21.2</t>
  </si>
  <si>
    <t>18.5</t>
  </si>
  <si>
    <t>12.6</t>
  </si>
  <si>
    <t>12.7</t>
  </si>
  <si>
    <t>8.3</t>
  </si>
  <si>
    <t>7.8</t>
  </si>
  <si>
    <t>5.9</t>
  </si>
  <si>
    <t>6.1</t>
  </si>
  <si>
    <t>5.5</t>
  </si>
  <si>
    <t>15.2</t>
  </si>
  <si>
    <t>8.6</t>
  </si>
  <si>
    <t>5.6</t>
  </si>
  <si>
    <t>9.0</t>
  </si>
  <si>
    <t>7.5</t>
  </si>
  <si>
    <t>-0.5</t>
  </si>
  <si>
    <t>-0.6</t>
  </si>
  <si>
    <t>-1.3</t>
  </si>
  <si>
    <t>-1.7</t>
  </si>
  <si>
    <t>-1.2</t>
  </si>
  <si>
    <t>-1.5</t>
  </si>
  <si>
    <t>-1.6</t>
  </si>
  <si>
    <t>-1.1</t>
  </si>
  <si>
    <t>-0.9</t>
  </si>
  <si>
    <t>20.0</t>
  </si>
  <si>
    <t>-0.8</t>
  </si>
  <si>
    <t>8.8</t>
  </si>
  <si>
    <t>-1.9</t>
  </si>
  <si>
    <t>6.0</t>
  </si>
  <si>
    <t>162.6</t>
  </si>
  <si>
    <t>932.2</t>
  </si>
  <si>
    <t>64.8</t>
  </si>
  <si>
    <t>36.2</t>
  </si>
  <si>
    <t>15.0</t>
  </si>
  <si>
    <t>15.5</t>
  </si>
  <si>
    <t>7.1</t>
  </si>
  <si>
    <t>10.2</t>
  </si>
  <si>
    <t>9.9</t>
  </si>
  <si>
    <t>20.3</t>
  </si>
  <si>
    <t>15.7</t>
  </si>
  <si>
    <t>-1.8</t>
  </si>
  <si>
    <t>8.7</t>
  </si>
  <si>
    <t>17.9</t>
  </si>
  <si>
    <t>13.9</t>
  </si>
  <si>
    <t>47.7</t>
  </si>
  <si>
    <t>45.3</t>
  </si>
  <si>
    <t>37.8</t>
  </si>
  <si>
    <t>22.7</t>
  </si>
  <si>
    <t>23.4</t>
  </si>
  <si>
    <t>12.2</t>
  </si>
  <si>
    <t>10.6</t>
  </si>
  <si>
    <t>94.9</t>
  </si>
  <si>
    <t>208.2</t>
  </si>
  <si>
    <t>37.1</t>
  </si>
  <si>
    <t>22.6</t>
  </si>
  <si>
    <t>24.6</t>
  </si>
  <si>
    <t>11.3</t>
  </si>
  <si>
    <t>7.7</t>
  </si>
  <si>
    <t>13.4</t>
  </si>
  <si>
    <t>6.2</t>
  </si>
  <si>
    <t>7.4</t>
  </si>
  <si>
    <t>9.4</t>
  </si>
  <si>
    <t>58.3</t>
  </si>
  <si>
    <t>58.8</t>
  </si>
  <si>
    <t>63.7</t>
  </si>
  <si>
    <t>67.8</t>
  </si>
  <si>
    <t>106.5</t>
  </si>
  <si>
    <t>87.2</t>
  </si>
  <si>
    <t>77.8</t>
  </si>
  <si>
    <t>81.5</t>
  </si>
  <si>
    <t>136.2</t>
  </si>
  <si>
    <t>54.2</t>
  </si>
  <si>
    <t>49.2</t>
  </si>
  <si>
    <t>52.9</t>
  </si>
  <si>
    <t>37.4</t>
  </si>
  <si>
    <t>23.3</t>
  </si>
  <si>
    <t>12.4</t>
  </si>
  <si>
    <t>9.3</t>
  </si>
  <si>
    <t>6.4</t>
  </si>
  <si>
    <t>-5.5</t>
  </si>
  <si>
    <t>-5.8</t>
  </si>
  <si>
    <t>-3.0</t>
  </si>
  <si>
    <t>-3.9</t>
  </si>
  <si>
    <t>-4.4</t>
  </si>
  <si>
    <t>-1.4</t>
  </si>
  <si>
    <t>-3.2</t>
  </si>
  <si>
    <t>-8.0</t>
  </si>
  <si>
    <t>8.9</t>
  </si>
  <si>
    <t>-11.0</t>
  </si>
  <si>
    <t>-11.7</t>
  </si>
  <si>
    <t>5.7</t>
  </si>
  <si>
    <t>-1.0</t>
  </si>
  <si>
    <t>-11.5</t>
  </si>
  <si>
    <t>104.4</t>
  </si>
  <si>
    <t>1104.6</t>
  </si>
  <si>
    <t>-8.8</t>
  </si>
  <si>
    <t>-13.0</t>
  </si>
  <si>
    <t>-6.6</t>
  </si>
  <si>
    <t>4.7</t>
  </si>
  <si>
    <t>19.8</t>
  </si>
  <si>
    <t>-7.1</t>
  </si>
  <si>
    <t>-2.2</t>
  </si>
  <si>
    <t>-7.0</t>
  </si>
  <si>
    <t>-8.6</t>
  </si>
  <si>
    <t>-6.0</t>
  </si>
  <si>
    <t>-2.6</t>
  </si>
  <si>
    <t>-5.1</t>
  </si>
  <si>
    <t>-2.0</t>
  </si>
  <si>
    <t>1990-2007</t>
  </si>
  <si>
    <t>Ann.Av.</t>
  </si>
  <si>
    <t>Av.Ann.</t>
  </si>
  <si>
    <t>1990-2006</t>
  </si>
  <si>
    <t>2006-2007</t>
  </si>
  <si>
    <t>Av.Ann</t>
  </si>
  <si>
    <t>Services e.o.</t>
  </si>
  <si>
    <t>-3.8</t>
  </si>
  <si>
    <t>11.9</t>
  </si>
  <si>
    <t>-10.0</t>
  </si>
  <si>
    <t>-14.6</t>
  </si>
  <si>
    <t>-5.0</t>
  </si>
  <si>
    <t>-12.5</t>
  </si>
  <si>
    <t>9.1</t>
  </si>
  <si>
    <t>16.3</t>
  </si>
  <si>
    <t>17.5</t>
  </si>
  <si>
    <t>-10.5</t>
  </si>
  <si>
    <t>-8.2</t>
  </si>
  <si>
    <t>-8.9</t>
  </si>
  <si>
    <t>-11.3</t>
  </si>
  <si>
    <t>-5.9</t>
  </si>
  <si>
    <t>7.6</t>
  </si>
  <si>
    <t>-7.8</t>
  </si>
  <si>
    <t>-2.8</t>
  </si>
  <si>
    <t>-6.5</t>
  </si>
  <si>
    <t>-21.3</t>
  </si>
  <si>
    <t>-3.7</t>
  </si>
  <si>
    <t>-16.3</t>
  </si>
  <si>
    <t>-17.1</t>
  </si>
  <si>
    <t>-9.0</t>
  </si>
  <si>
    <t>11.0</t>
  </si>
  <si>
    <t>36.7</t>
  </si>
  <si>
    <t>41.0</t>
  </si>
  <si>
    <t>21.9</t>
  </si>
  <si>
    <t>-5.3</t>
  </si>
  <si>
    <t>9.5</t>
  </si>
  <si>
    <t>-12.9</t>
  </si>
  <si>
    <t>15.3</t>
  </si>
  <si>
    <t>17.4</t>
  </si>
  <si>
    <t>9.8</t>
  </si>
  <si>
    <t>14.7</t>
  </si>
  <si>
    <t>-6.3</t>
  </si>
  <si>
    <t>10.5</t>
  </si>
  <si>
    <t>-2.3</t>
  </si>
  <si>
    <t>-4.7</t>
  </si>
  <si>
    <t>-5.6</t>
  </si>
  <si>
    <t>-3.4</t>
  </si>
  <si>
    <t>-5.7</t>
  </si>
  <si>
    <t>-4.3</t>
  </si>
  <si>
    <t>-9.5</t>
  </si>
  <si>
    <t>-8.4</t>
  </si>
  <si>
    <t>-2.1</t>
  </si>
  <si>
    <t>16.8</t>
  </si>
  <si>
    <t>-4.1</t>
  </si>
  <si>
    <t>-10.3</t>
  </si>
  <si>
    <t>-4.5</t>
  </si>
  <si>
    <t>-4.9</t>
  </si>
  <si>
    <t>-6.4</t>
  </si>
  <si>
    <t>-14.7</t>
  </si>
  <si>
    <t>13.7</t>
  </si>
  <si>
    <t>13.2</t>
  </si>
  <si>
    <t>16.6</t>
  </si>
  <si>
    <t>27.8</t>
  </si>
  <si>
    <t>29.0</t>
  </si>
  <si>
    <t>16.0</t>
  </si>
  <si>
    <t>12.0</t>
  </si>
  <si>
    <t>-2.5</t>
  </si>
  <si>
    <t>39.3</t>
  </si>
  <si>
    <t>10.8</t>
  </si>
  <si>
    <t>-20.9</t>
  </si>
  <si>
    <t>11.8</t>
  </si>
  <si>
    <t>31.5</t>
  </si>
  <si>
    <t>-3.1</t>
  </si>
  <si>
    <t>-19.2</t>
  </si>
  <si>
    <t>19.1</t>
  </si>
  <si>
    <t>-2.9</t>
  </si>
  <si>
    <t>16.2</t>
  </si>
  <si>
    <t>17.2</t>
  </si>
  <si>
    <t>-9.6</t>
  </si>
  <si>
    <t>-2.4</t>
  </si>
  <si>
    <t>7.2</t>
  </si>
  <si>
    <t>-8.3</t>
  </si>
  <si>
    <t>75.4</t>
  </si>
  <si>
    <t>779.1</t>
  </si>
  <si>
    <t>249.9</t>
  </si>
  <si>
    <t>29.5</t>
  </si>
  <si>
    <t>42.7</t>
  </si>
  <si>
    <t>23.8</t>
  </si>
  <si>
    <t>-6.8</t>
  </si>
  <si>
    <t>16.5</t>
  </si>
  <si>
    <t>13.8</t>
  </si>
  <si>
    <t>-9.7</t>
  </si>
  <si>
    <t>-19.3</t>
  </si>
  <si>
    <t>11.7</t>
  </si>
  <si>
    <t>18.6</t>
  </si>
  <si>
    <t>18.1</t>
  </si>
  <si>
    <t>148.5</t>
  </si>
  <si>
    <t>624.4</t>
  </si>
  <si>
    <t>16.9</t>
  </si>
  <si>
    <t>28.8</t>
  </si>
  <si>
    <t>-25.1</t>
  </si>
  <si>
    <t>-12.3</t>
  </si>
  <si>
    <t>17.6</t>
  </si>
  <si>
    <t>8.0</t>
  </si>
  <si>
    <t>20.6</t>
  </si>
  <si>
    <t>14.3</t>
  </si>
  <si>
    <t>25.5</t>
  </si>
  <si>
    <t>11.5</t>
  </si>
  <si>
    <t>-11.9</t>
  </si>
  <si>
    <t>-9.9</t>
  </si>
  <si>
    <t>-10.9</t>
  </si>
  <si>
    <t>-3.5</t>
  </si>
  <si>
    <t>-9.1</t>
  </si>
  <si>
    <t>-7.3</t>
  </si>
  <si>
    <t>-12.2</t>
  </si>
  <si>
    <t>-8.5</t>
  </si>
  <si>
    <t>-9.8</t>
  </si>
  <si>
    <t>15.8</t>
  </si>
  <si>
    <t>-5.4</t>
  </si>
  <si>
    <t>-4.0</t>
  </si>
  <si>
    <t>31.1</t>
  </si>
  <si>
    <t>47.1</t>
  </si>
  <si>
    <t>39.0</t>
  </si>
  <si>
    <t>18.8</t>
  </si>
  <si>
    <t>25.8</t>
  </si>
  <si>
    <t>14.6</t>
  </si>
  <si>
    <t>-6.1</t>
  </si>
  <si>
    <t>-35.1</t>
  </si>
  <si>
    <t>14.2</t>
  </si>
  <si>
    <t>6.3</t>
  </si>
  <si>
    <t>214.8</t>
  </si>
  <si>
    <t>24.4</t>
  </si>
  <si>
    <t>18.3</t>
  </si>
  <si>
    <t>-7.2</t>
  </si>
  <si>
    <t>70.6</t>
  </si>
  <si>
    <t>41.1</t>
  </si>
  <si>
    <t>63.5</t>
  </si>
  <si>
    <t>88.9</t>
  </si>
  <si>
    <t>97.2</t>
  </si>
  <si>
    <t>99.7</t>
  </si>
  <si>
    <t>95.8</t>
  </si>
  <si>
    <t>71.5</t>
  </si>
  <si>
    <t>106.9</t>
  </si>
  <si>
    <t>32.9</t>
  </si>
  <si>
    <t>43.1</t>
  </si>
  <si>
    <t>56.1</t>
  </si>
  <si>
    <t>27.7</t>
  </si>
  <si>
    <t>-18.2</t>
  </si>
  <si>
    <t>-4.6</t>
  </si>
  <si>
    <t>-33.5</t>
  </si>
  <si>
    <t>-0.0</t>
  </si>
  <si>
    <t>125.0</t>
  </si>
  <si>
    <t>910.8</t>
  </si>
  <si>
    <t>24.1</t>
  </si>
  <si>
    <t>12.8</t>
  </si>
  <si>
    <t>8.1</t>
  </si>
  <si>
    <t>33.7</t>
  </si>
  <si>
    <t>26.5</t>
  </si>
  <si>
    <t>-4.8</t>
  </si>
  <si>
    <t>11.6</t>
  </si>
  <si>
    <t>18.9</t>
  </si>
  <si>
    <t>558.1</t>
  </si>
  <si>
    <t>904.0</t>
  </si>
  <si>
    <t>355.0</t>
  </si>
  <si>
    <t>35.7</t>
  </si>
  <si>
    <t>13.6</t>
  </si>
  <si>
    <t>9.7</t>
  </si>
  <si>
    <t>-3.3</t>
  </si>
  <si>
    <t>142.2</t>
  </si>
  <si>
    <t>864.0</t>
  </si>
  <si>
    <t>106.3</t>
  </si>
  <si>
    <t>20.5</t>
  </si>
  <si>
    <t>11.4</t>
  </si>
  <si>
    <t>27.9</t>
  </si>
  <si>
    <t>13.5</t>
  </si>
  <si>
    <t>12.3</t>
  </si>
  <si>
    <t>19.3</t>
  </si>
  <si>
    <t>47.3</t>
  </si>
  <si>
    <t>13.3</t>
  </si>
  <si>
    <t>21.5</t>
  </si>
  <si>
    <t>20.8</t>
  </si>
  <si>
    <t>39.9</t>
  </si>
  <si>
    <t>47.2</t>
  </si>
  <si>
    <t>41.3</t>
  </si>
  <si>
    <t>10.0</t>
  </si>
  <si>
    <t>116.4</t>
  </si>
  <si>
    <t>196.6</t>
  </si>
  <si>
    <t>32.2</t>
  </si>
  <si>
    <t>24.9</t>
  </si>
  <si>
    <t>14.9</t>
  </si>
  <si>
    <t>49.9</t>
  </si>
  <si>
    <t>58.5</t>
  </si>
  <si>
    <t>61.9</t>
  </si>
  <si>
    <t>60.2</t>
  </si>
  <si>
    <t>122.6</t>
  </si>
  <si>
    <t>78.7</t>
  </si>
  <si>
    <t>69.9</t>
  </si>
  <si>
    <t>92.5</t>
  </si>
  <si>
    <t>38.5</t>
  </si>
  <si>
    <t>51.3</t>
  </si>
  <si>
    <t>33.0</t>
  </si>
  <si>
    <t>118.8</t>
  </si>
  <si>
    <t>799.8</t>
  </si>
  <si>
    <t>39.1</t>
  </si>
  <si>
    <t>10.7</t>
  </si>
  <si>
    <t>10.1</t>
  </si>
  <si>
    <t>58.4</t>
  </si>
  <si>
    <t>66.3</t>
  </si>
  <si>
    <t>28.3</t>
  </si>
  <si>
    <t>9.2</t>
  </si>
  <si>
    <t>29.3</t>
  </si>
  <si>
    <t>23.5</t>
  </si>
  <si>
    <t>29.8</t>
  </si>
  <si>
    <t>24.8</t>
  </si>
  <si>
    <t>18.2</t>
  </si>
  <si>
    <t>75.9</t>
  </si>
  <si>
    <t>1307.3</t>
  </si>
  <si>
    <t>202.9</t>
  </si>
  <si>
    <t>32.8</t>
  </si>
  <si>
    <t>46.0</t>
  </si>
  <si>
    <t>14.5</t>
  </si>
  <si>
    <t>33.9</t>
  </si>
  <si>
    <t>15.6</t>
  </si>
  <si>
    <t>814.6</t>
  </si>
  <si>
    <t>51.1</t>
  </si>
  <si>
    <t>85.4</t>
  </si>
  <si>
    <t>-4.2</t>
  </si>
  <si>
    <t>23.0</t>
  </si>
  <si>
    <t>27.2</t>
  </si>
  <si>
    <t>17.7</t>
  </si>
  <si>
    <t>51.2</t>
  </si>
  <si>
    <t>77.9</t>
  </si>
  <si>
    <t>10.9</t>
  </si>
  <si>
    <t>78.2</t>
  </si>
  <si>
    <t>192.1</t>
  </si>
  <si>
    <t>18.4</t>
  </si>
  <si>
    <t>87.1</t>
  </si>
  <si>
    <t>70.4</t>
  </si>
  <si>
    <t>77.2</t>
  </si>
  <si>
    <t>57.0</t>
  </si>
  <si>
    <t>131.8</t>
  </si>
  <si>
    <t>100.8</t>
  </si>
  <si>
    <t>92.4</t>
  </si>
  <si>
    <t>58.2</t>
  </si>
  <si>
    <t>91.9</t>
  </si>
  <si>
    <t>38.8</t>
  </si>
  <si>
    <t>45.2</t>
  </si>
  <si>
    <t>23.9</t>
  </si>
  <si>
    <t>14.0</t>
  </si>
  <si>
    <t>-7.7</t>
  </si>
  <si>
    <t>128.6</t>
  </si>
  <si>
    <t>897.8</t>
  </si>
  <si>
    <t>75.7</t>
  </si>
  <si>
    <t>13.1</t>
  </si>
  <si>
    <t>48.7</t>
  </si>
  <si>
    <t>27.1</t>
  </si>
  <si>
    <t>14.4</t>
  </si>
  <si>
    <t>16.4</t>
  </si>
  <si>
    <t>8.2</t>
  </si>
  <si>
    <t>10.4</t>
  </si>
  <si>
    <t>24.2</t>
  </si>
  <si>
    <t>21.3</t>
  </si>
  <si>
    <t>20.4</t>
  </si>
  <si>
    <t>15.4</t>
  </si>
  <si>
    <t>20.2</t>
  </si>
  <si>
    <t>152.2</t>
  </si>
  <si>
    <t>786.7</t>
  </si>
  <si>
    <t>293.1</t>
  </si>
  <si>
    <t>116.0</t>
  </si>
  <si>
    <t>59.2</t>
  </si>
  <si>
    <t>145.5</t>
  </si>
  <si>
    <t>583.8</t>
  </si>
  <si>
    <t>83.7</t>
  </si>
  <si>
    <t>52.1</t>
  </si>
  <si>
    <t>23.1</t>
  </si>
  <si>
    <t>60.3</t>
  </si>
  <si>
    <t>43.5</t>
  </si>
  <si>
    <t>40.1</t>
  </si>
  <si>
    <t>29.2</t>
  </si>
  <si>
    <t>50.9</t>
  </si>
  <si>
    <t>13.0</t>
  </si>
  <si>
    <t>77.5</t>
  </si>
  <si>
    <t>218.8</t>
  </si>
  <si>
    <t>38.3</t>
  </si>
  <si>
    <t>22.0</t>
  </si>
  <si>
    <t>17.0</t>
  </si>
  <si>
    <t>92.8</t>
  </si>
  <si>
    <t>74.7</t>
  </si>
  <si>
    <t>72.5</t>
  </si>
  <si>
    <t>75.5</t>
  </si>
  <si>
    <t>78.8</t>
  </si>
  <si>
    <t>93.7</t>
  </si>
  <si>
    <t>98.6</t>
  </si>
  <si>
    <t>73.8</t>
  </si>
  <si>
    <t>46.5</t>
  </si>
  <si>
    <t>45.4</t>
  </si>
  <si>
    <t>33.1</t>
  </si>
  <si>
    <t>4277.6</t>
  </si>
  <si>
    <t>4002.7</t>
  </si>
  <si>
    <t>3868.4</t>
  </si>
  <si>
    <t>4343.0</t>
  </si>
  <si>
    <t>4313.4</t>
  </si>
  <si>
    <t>3912.1</t>
  </si>
  <si>
    <t>3843.6</t>
  </si>
  <si>
    <t>3739.9</t>
  </si>
  <si>
    <t>3767.8</t>
  </si>
  <si>
    <t>3799.9</t>
  </si>
  <si>
    <t>3959.5</t>
  </si>
  <si>
    <t>3858.2</t>
  </si>
  <si>
    <t>3769.0</t>
  </si>
  <si>
    <t>3927.5</t>
  </si>
  <si>
    <t>3549.8</t>
  </si>
  <si>
    <t>3850.9</t>
  </si>
  <si>
    <t>4346.0</t>
  </si>
  <si>
    <t>2967.5</t>
  </si>
  <si>
    <t>3009.7</t>
  </si>
  <si>
    <t>3075.3</t>
  </si>
  <si>
    <t>2973.3</t>
  </si>
  <si>
    <t>2743.0</t>
  </si>
  <si>
    <t>3096.0</t>
  </si>
  <si>
    <t>3060.0</t>
  </si>
  <si>
    <t>2820.0</t>
  </si>
  <si>
    <t>2753.0</t>
  </si>
  <si>
    <t>2869.0</t>
  </si>
  <si>
    <t>2242.0</t>
  </si>
  <si>
    <t>2229.0</t>
  </si>
  <si>
    <t>2352.0</t>
  </si>
  <si>
    <t>1480.6</t>
  </si>
  <si>
    <t>1125.2</t>
  </si>
  <si>
    <t>2158.9</t>
  </si>
  <si>
    <t>1914.3</t>
  </si>
  <si>
    <t>1768.0</t>
  </si>
  <si>
    <t>1691.0</t>
  </si>
  <si>
    <t>1813.2</t>
  </si>
  <si>
    <t>1763.8</t>
  </si>
  <si>
    <t>1784.4</t>
  </si>
  <si>
    <t>1822.5</t>
  </si>
  <si>
    <t>1698.7</t>
  </si>
  <si>
    <t>1760.9</t>
  </si>
  <si>
    <t>1481.6</t>
  </si>
  <si>
    <t>5288.9</t>
  </si>
  <si>
    <t>5035.8</t>
  </si>
  <si>
    <t>4676.8</t>
  </si>
  <si>
    <t>4583.7</t>
  </si>
  <si>
    <t>4636.5</t>
  </si>
  <si>
    <t>4744.3</t>
  </si>
  <si>
    <t>4249.4</t>
  </si>
  <si>
    <t>3952.5</t>
  </si>
  <si>
    <t>4000.0</t>
  </si>
  <si>
    <t>3746.4</t>
  </si>
  <si>
    <t>4084.2</t>
  </si>
  <si>
    <t>3764.6</t>
  </si>
  <si>
    <t>3889.3</t>
  </si>
  <si>
    <t>3554.1</t>
  </si>
  <si>
    <t>3843.9</t>
  </si>
  <si>
    <t>3538.1</t>
  </si>
  <si>
    <t>3458.9</t>
  </si>
  <si>
    <t>3413.2</t>
  </si>
  <si>
    <t>327.5</t>
  </si>
  <si>
    <t>309.7</t>
  </si>
  <si>
    <t>293.8</t>
  </si>
  <si>
    <t>331.8</t>
  </si>
  <si>
    <t>340.2</t>
  </si>
  <si>
    <t>336.1</t>
  </si>
  <si>
    <t>372.8</t>
  </si>
  <si>
    <t>381.2</t>
  </si>
  <si>
    <t>363.8</t>
  </si>
  <si>
    <t>344.6</t>
  </si>
  <si>
    <t>342.5</t>
  </si>
  <si>
    <t>315.4</t>
  </si>
  <si>
    <t>307.5</t>
  </si>
  <si>
    <t>1911.3</t>
  </si>
  <si>
    <t>2072.7</t>
  </si>
  <si>
    <t>1927.1</t>
  </si>
  <si>
    <t>2118.6</t>
  </si>
  <si>
    <t>1962.5</t>
  </si>
  <si>
    <t>2167.4</t>
  </si>
  <si>
    <t>2470.6</t>
  </si>
  <si>
    <t>2414.2</t>
  </si>
  <si>
    <t>2302.7</t>
  </si>
  <si>
    <t>2614.0</t>
  </si>
  <si>
    <t>2719.6</t>
  </si>
  <si>
    <t>2613.2</t>
  </si>
  <si>
    <t>2749.3</t>
  </si>
  <si>
    <t>18273.1</t>
  </si>
  <si>
    <t>18587.2</t>
  </si>
  <si>
    <t>18958.5</t>
  </si>
  <si>
    <t>20305.0</t>
  </si>
  <si>
    <t>22201.7</t>
  </si>
  <si>
    <t>22881.5</t>
  </si>
  <si>
    <t>22571.4</t>
  </si>
  <si>
    <t>21891.2</t>
  </si>
  <si>
    <t>22230.0</t>
  </si>
  <si>
    <t>23460.0</t>
  </si>
  <si>
    <t>25940.0</t>
  </si>
  <si>
    <t>22160.0</t>
  </si>
  <si>
    <t>19080.0</t>
  </si>
  <si>
    <t>21900.0</t>
  </si>
  <si>
    <t>17290.0</t>
  </si>
  <si>
    <t>17860.0</t>
  </si>
  <si>
    <t>20020.0</t>
  </si>
  <si>
    <t>3690.1</t>
  </si>
  <si>
    <t>3525.2</t>
  </si>
  <si>
    <t>3406.5</t>
  </si>
  <si>
    <t>3403.8</t>
  </si>
  <si>
    <t>3555.5</t>
  </si>
  <si>
    <t>4174.4</t>
  </si>
  <si>
    <t>4237.5</t>
  </si>
  <si>
    <t>4100.6</t>
  </si>
  <si>
    <t>3504.2</t>
  </si>
  <si>
    <t>3276.0</t>
  </si>
  <si>
    <t>3890.4</t>
  </si>
  <si>
    <t>4350.9</t>
  </si>
  <si>
    <t>3486.0</t>
  </si>
  <si>
    <t>3204.7</t>
  </si>
  <si>
    <t>3245.5</t>
  </si>
  <si>
    <t>2512.3</t>
  </si>
  <si>
    <t>2635.7</t>
  </si>
  <si>
    <t>2238.7</t>
  </si>
  <si>
    <t>136.1</t>
  </si>
  <si>
    <t>172.3</t>
  </si>
  <si>
    <t>148.1</t>
  </si>
  <si>
    <t>178.2</t>
  </si>
  <si>
    <t>203.3</t>
  </si>
  <si>
    <t>268.1</t>
  </si>
  <si>
    <t>213.2</t>
  </si>
  <si>
    <t>265.3</t>
  </si>
  <si>
    <t>290.2</t>
  </si>
  <si>
    <t>288.5</t>
  </si>
  <si>
    <t>310.5</t>
  </si>
  <si>
    <t>331.0</t>
  </si>
  <si>
    <t>347.9</t>
  </si>
  <si>
    <t>358.0</t>
  </si>
  <si>
    <t>368.2</t>
  </si>
  <si>
    <t>21036.0</t>
  </si>
  <si>
    <t>21714.2</t>
  </si>
  <si>
    <t>19926.7</t>
  </si>
  <si>
    <t>19577.0</t>
  </si>
  <si>
    <t>19337.6</t>
  </si>
  <si>
    <t>18953.7</t>
  </si>
  <si>
    <t>22977.7</t>
  </si>
  <si>
    <t>23222.7</t>
  </si>
  <si>
    <t>23795.8</t>
  </si>
  <si>
    <t>23470.0</t>
  </si>
  <si>
    <t>24984.0</t>
  </si>
  <si>
    <t>26310.0</t>
  </si>
  <si>
    <t>26586.0</t>
  </si>
  <si>
    <t>28008.0</t>
  </si>
  <si>
    <t>27365.0</t>
  </si>
  <si>
    <t>26011.0</t>
  </si>
  <si>
    <t>25249.0</t>
  </si>
  <si>
    <t>27087.0</t>
  </si>
  <si>
    <t>183969.1</t>
  </si>
  <si>
    <t>193201.5</t>
  </si>
  <si>
    <t>195427.2</t>
  </si>
  <si>
    <t>193029.1</t>
  </si>
  <si>
    <t>189707.4</t>
  </si>
  <si>
    <t>195662.9</t>
  </si>
  <si>
    <t>205854.3</t>
  </si>
  <si>
    <t>199104.9</t>
  </si>
  <si>
    <t>195502.5</t>
  </si>
  <si>
    <t>205666.1</t>
  </si>
  <si>
    <t>186137.2</t>
  </si>
  <si>
    <t>187258.2</t>
  </si>
  <si>
    <t>198755.9</t>
  </si>
  <si>
    <t>6030.3</t>
  </si>
  <si>
    <t>4924.6</t>
  </si>
  <si>
    <t>3682.9</t>
  </si>
  <si>
    <t>3285.3</t>
  </si>
  <si>
    <t>3449.8</t>
  </si>
  <si>
    <t>3790.2</t>
  </si>
  <si>
    <t>3560.4</t>
  </si>
  <si>
    <t>3805.7</t>
  </si>
  <si>
    <t>3524.2</t>
  </si>
  <si>
    <t>3660.0</t>
  </si>
  <si>
    <t>4067.0</t>
  </si>
  <si>
    <t>4138.0</t>
  </si>
  <si>
    <t>4205.0</t>
  </si>
  <si>
    <t>4020.0</t>
  </si>
  <si>
    <t>4041.0</t>
  </si>
  <si>
    <t>4048.0</t>
  </si>
  <si>
    <t>3923.0</t>
  </si>
  <si>
    <t>5095.0</t>
  </si>
  <si>
    <t>36881.5</t>
  </si>
  <si>
    <t>32002.4</t>
  </si>
  <si>
    <t>33322.8</t>
  </si>
  <si>
    <t>30988.9</t>
  </si>
  <si>
    <t>33704.6</t>
  </si>
  <si>
    <t>35718.9</t>
  </si>
  <si>
    <t>36226.7</t>
  </si>
  <si>
    <t>35824.4</t>
  </si>
  <si>
    <t>37607.1</t>
  </si>
  <si>
    <t>37065.0</t>
  </si>
  <si>
    <t>36611.0</t>
  </si>
  <si>
    <t>38330.0</t>
  </si>
  <si>
    <t>37664.0</t>
  </si>
  <si>
    <t>35534.0</t>
  </si>
  <si>
    <t>36514.0</t>
  </si>
  <si>
    <t>35313.0</t>
  </si>
  <si>
    <t>33883.0</t>
  </si>
  <si>
    <t>37591.0</t>
  </si>
  <si>
    <t>8029.2</t>
  </si>
  <si>
    <t>8260.3</t>
  </si>
  <si>
    <t>8184.0</t>
  </si>
  <si>
    <t>8733.2</t>
  </si>
  <si>
    <t>8562.6</t>
  </si>
  <si>
    <t>8994.5</t>
  </si>
  <si>
    <t>7663.9</t>
  </si>
  <si>
    <t>7648.7</t>
  </si>
  <si>
    <t>1372.3</t>
  </si>
  <si>
    <t>1099.0</t>
  </si>
  <si>
    <t>1915.2</t>
  </si>
  <si>
    <t>2097.7</t>
  </si>
  <si>
    <t>2023.5</t>
  </si>
  <si>
    <t>2076.8</t>
  </si>
  <si>
    <t>2103.1</t>
  </si>
  <si>
    <t>2043.1</t>
  </si>
  <si>
    <t>1912.9</t>
  </si>
  <si>
    <t>2398.9</t>
  </si>
  <si>
    <t>2692.3</t>
  </si>
  <si>
    <t>2839.6</t>
  </si>
  <si>
    <t>2751.0</t>
  </si>
  <si>
    <t>3366.0</t>
  </si>
  <si>
    <t>3212.4</t>
  </si>
  <si>
    <t>3151.7</t>
  </si>
  <si>
    <t>3440.3</t>
  </si>
  <si>
    <t>3229.1</t>
  </si>
  <si>
    <t>3337.7</t>
  </si>
  <si>
    <t>3304.3</t>
  </si>
  <si>
    <t>3148.2</t>
  </si>
  <si>
    <t>2918.7</t>
  </si>
  <si>
    <t>3258.0</t>
  </si>
  <si>
    <t>3256.0</t>
  </si>
  <si>
    <t>3086.0</t>
  </si>
  <si>
    <t>3154.0</t>
  </si>
  <si>
    <t>2747.0</t>
  </si>
  <si>
    <t>2532.0</t>
  </si>
  <si>
    <t>2819.0</t>
  </si>
  <si>
    <t>490.3</t>
  </si>
  <si>
    <t>535.8</t>
  </si>
  <si>
    <t>508.8</t>
  </si>
  <si>
    <t>491.4</t>
  </si>
  <si>
    <t>473.3</t>
  </si>
  <si>
    <t>497.7</t>
  </si>
  <si>
    <t>520.7</t>
  </si>
  <si>
    <t>566.6</t>
  </si>
  <si>
    <t>639.0</t>
  </si>
  <si>
    <t>664.9</t>
  </si>
  <si>
    <t>713.7</t>
  </si>
  <si>
    <t>704.9</t>
  </si>
  <si>
    <t>763.3</t>
  </si>
  <si>
    <t>658.0</t>
  </si>
  <si>
    <t>613.7</t>
  </si>
  <si>
    <t>677.9</t>
  </si>
  <si>
    <t>671.6</t>
  </si>
  <si>
    <t>28409.5</t>
  </si>
  <si>
    <t>31393.1</t>
  </si>
  <si>
    <t>30532.0</t>
  </si>
  <si>
    <t>26282.8</t>
  </si>
  <si>
    <t>26583.1</t>
  </si>
  <si>
    <t>25677.2</t>
  </si>
  <si>
    <t>29552.0</t>
  </si>
  <si>
    <t>30257.1</t>
  </si>
  <si>
    <t>30039.7</t>
  </si>
  <si>
    <t>30344.5</t>
  </si>
  <si>
    <t>29756.9</t>
  </si>
  <si>
    <t>30015.3</t>
  </si>
  <si>
    <t>29891.9</t>
  </si>
  <si>
    <t>30468.8</t>
  </si>
  <si>
    <t>31575.7</t>
  </si>
  <si>
    <t>28274.9</t>
  </si>
  <si>
    <t>28081.3</t>
  </si>
  <si>
    <t>28341.0</t>
  </si>
  <si>
    <t>207.2</t>
  </si>
  <si>
    <t>316.2</t>
  </si>
  <si>
    <t>360.6</t>
  </si>
  <si>
    <t>505.1</t>
  </si>
  <si>
    <t>721.0</t>
  </si>
  <si>
    <t>879.8</t>
  </si>
  <si>
    <t>854.6</t>
  </si>
  <si>
    <t>750.9</t>
  </si>
  <si>
    <t>697.7</t>
  </si>
  <si>
    <t>668.0</t>
  </si>
  <si>
    <t>725.6</t>
  </si>
  <si>
    <t>738.0</t>
  </si>
  <si>
    <t>764.8</t>
  </si>
  <si>
    <t>908.8</t>
  </si>
  <si>
    <t>930.2</t>
  </si>
  <si>
    <t>1140.7</t>
  </si>
  <si>
    <t>135.1</t>
  </si>
  <si>
    <t>109.8</t>
  </si>
  <si>
    <t>123.7</t>
  </si>
  <si>
    <t>133.7</t>
  </si>
  <si>
    <t>137.0</t>
  </si>
  <si>
    <t>147.1</t>
  </si>
  <si>
    <t>134.3</t>
  </si>
  <si>
    <t>121.7</t>
  </si>
  <si>
    <t>136.6</t>
  </si>
  <si>
    <t>143.6</t>
  </si>
  <si>
    <t>136.5</t>
  </si>
  <si>
    <t>141.5</t>
  </si>
  <si>
    <t>139.2</t>
  </si>
  <si>
    <t>116.3</t>
  </si>
  <si>
    <t>137.5</t>
  </si>
  <si>
    <t>186.7</t>
  </si>
  <si>
    <t>201.3</t>
  </si>
  <si>
    <t>264.0</t>
  </si>
  <si>
    <t>302.7</t>
  </si>
  <si>
    <t>249.1</t>
  </si>
  <si>
    <t>210.7</t>
  </si>
  <si>
    <t>238.8</t>
  </si>
  <si>
    <t>350.1</t>
  </si>
  <si>
    <t>378.2</t>
  </si>
  <si>
    <t>411.0</t>
  </si>
  <si>
    <t>368.5</t>
  </si>
  <si>
    <t>442.7</t>
  </si>
  <si>
    <t>457.4</t>
  </si>
  <si>
    <t>495.6</t>
  </si>
  <si>
    <t>667.9</t>
  </si>
  <si>
    <t>9331.9</t>
  </si>
  <si>
    <t>9605.5</t>
  </si>
  <si>
    <t>9511.1</t>
  </si>
  <si>
    <t>9008.5</t>
  </si>
  <si>
    <t>9613.2</t>
  </si>
  <si>
    <t>10065.7</t>
  </si>
  <si>
    <t>9724.3</t>
  </si>
  <si>
    <t>10562.0</t>
  </si>
  <si>
    <t>9554.8</t>
  </si>
  <si>
    <t>9182.0</t>
  </si>
  <si>
    <t>9870.0</t>
  </si>
  <si>
    <t>10177.0</t>
  </si>
  <si>
    <t>9633.0</t>
  </si>
  <si>
    <t>9978.0</t>
  </si>
  <si>
    <t>9399.0</t>
  </si>
  <si>
    <t>9535.0</t>
  </si>
  <si>
    <t>10353.0</t>
  </si>
  <si>
    <t>10169.0</t>
  </si>
  <si>
    <t>2811.7</t>
  </si>
  <si>
    <t>2865.4</t>
  </si>
  <si>
    <t>2653.5</t>
  </si>
  <si>
    <t>2681.5</t>
  </si>
  <si>
    <t>2783.9</t>
  </si>
  <si>
    <t>3003.7</t>
  </si>
  <si>
    <t>2861.4</t>
  </si>
  <si>
    <t>2932.9</t>
  </si>
  <si>
    <t>3103.4</t>
  </si>
  <si>
    <t>3110.4</t>
  </si>
  <si>
    <t>3366.6</t>
  </si>
  <si>
    <t>3059.6</t>
  </si>
  <si>
    <t>3139.1</t>
  </si>
  <si>
    <t>2708.9</t>
  </si>
  <si>
    <t>2988.2</t>
  </si>
  <si>
    <t>3315.4</t>
  </si>
  <si>
    <t>3589.8</t>
  </si>
  <si>
    <t>3508.4</t>
  </si>
  <si>
    <t>7507.7</t>
  </si>
  <si>
    <t>8192.7</t>
  </si>
  <si>
    <t>8105.3</t>
  </si>
  <si>
    <t>8111.9</t>
  </si>
  <si>
    <t>7253.4</t>
  </si>
  <si>
    <t>8191.2</t>
  </si>
  <si>
    <t>9656.3</t>
  </si>
  <si>
    <t>8373.5</t>
  </si>
  <si>
    <t>7432.3</t>
  </si>
  <si>
    <t>9264.8</t>
  </si>
  <si>
    <t>9752.7</t>
  </si>
  <si>
    <t>10249.2</t>
  </si>
  <si>
    <t>11764.7</t>
  </si>
  <si>
    <t>4422.2</t>
  </si>
  <si>
    <t>4484.7</t>
  </si>
  <si>
    <t>4011.1</t>
  </si>
  <si>
    <t>3959.2</t>
  </si>
  <si>
    <t>3950.3</t>
  </si>
  <si>
    <t>4026.2</t>
  </si>
  <si>
    <t>4056.3</t>
  </si>
  <si>
    <t>3908.9</t>
  </si>
  <si>
    <t>3909.6</t>
  </si>
  <si>
    <t>3970.6</t>
  </si>
  <si>
    <t>3641.8</t>
  </si>
  <si>
    <t>3755.8</t>
  </si>
  <si>
    <t>3499.4</t>
  </si>
  <si>
    <t>5385.4</t>
  </si>
  <si>
    <t>4454.2</t>
  </si>
  <si>
    <t>4403.9</t>
  </si>
  <si>
    <t>6015.1</t>
  </si>
  <si>
    <t>5529.1</t>
  </si>
  <si>
    <t>6084.5</t>
  </si>
  <si>
    <t>7666.1</t>
  </si>
  <si>
    <t>6708.8</t>
  </si>
  <si>
    <t>7618.7</t>
  </si>
  <si>
    <t>7043.3</t>
  </si>
  <si>
    <t>5655.1</t>
  </si>
  <si>
    <t>5300.4</t>
  </si>
  <si>
    <t>4864.4</t>
  </si>
  <si>
    <t>Mrd TRY</t>
  </si>
  <si>
    <t>Mrd ISK</t>
  </si>
  <si>
    <t>Mrd NOK</t>
  </si>
  <si>
    <t>Mrd CHF</t>
  </si>
  <si>
    <t>Agriculture A_B Estimated of GROSS VALUE ADDED at 2000 market prices</t>
  </si>
  <si>
    <t>118.9</t>
  </si>
  <si>
    <t>886.7</t>
  </si>
  <si>
    <t>26.6</t>
  </si>
  <si>
    <t>-2.7</t>
  </si>
  <si>
    <t>22.1</t>
  </si>
  <si>
    <t>31.4</t>
  </si>
  <si>
    <t>27.4</t>
  </si>
  <si>
    <t>19.7</t>
  </si>
  <si>
    <t>12.5</t>
  </si>
  <si>
    <t>12.1</t>
  </si>
  <si>
    <t>-13.9</t>
  </si>
  <si>
    <t>166.9</t>
  </si>
  <si>
    <t>992.0</t>
  </si>
  <si>
    <t>346.3</t>
  </si>
  <si>
    <t>71.2</t>
  </si>
  <si>
    <t>35.2</t>
  </si>
  <si>
    <t>25.0</t>
  </si>
  <si>
    <t>213.0</t>
  </si>
  <si>
    <t>1446.6</t>
  </si>
  <si>
    <t>31.8</t>
  </si>
  <si>
    <t>35.9</t>
  </si>
  <si>
    <t>21.4</t>
  </si>
  <si>
    <t>42.5</t>
  </si>
  <si>
    <t>33.5</t>
  </si>
  <si>
    <t>82.6</t>
  </si>
  <si>
    <t>207.7</t>
  </si>
  <si>
    <t>42.1</t>
  </si>
  <si>
    <t>56.9</t>
  </si>
  <si>
    <t>59.1</t>
  </si>
  <si>
    <t>62.9</t>
  </si>
  <si>
    <t>62.0</t>
  </si>
  <si>
    <t>122.9</t>
  </si>
  <si>
    <t>84.4</t>
  </si>
  <si>
    <t>78.3</t>
  </si>
  <si>
    <t>83.0</t>
  </si>
  <si>
    <t>76.8</t>
  </si>
  <si>
    <t>48.9</t>
  </si>
  <si>
    <t>51.0</t>
  </si>
  <si>
    <t>61.5</t>
  </si>
  <si>
    <t>37.0</t>
  </si>
  <si>
    <t>DS-071171-table: demo_pjan - Population by sex and age on 1. January of each year</t>
  </si>
  <si>
    <t>Age class</t>
  </si>
  <si>
    <t>TOTAL</t>
  </si>
  <si>
    <t>Sex</t>
  </si>
  <si>
    <t>T</t>
  </si>
  <si>
    <t>EL</t>
  </si>
  <si>
    <t>GDP</t>
  </si>
  <si>
    <t>Based on 2009 Spring Forecasts, DG ECFIN, European Commission</t>
  </si>
  <si>
    <t>National currency; annual percentage change</t>
  </si>
  <si>
    <t>Overall</t>
  </si>
  <si>
    <t>growth</t>
  </si>
  <si>
    <t>&lt;&gt;</t>
  </si>
  <si>
    <t>:</t>
  </si>
  <si>
    <r>
      <t>eu27</t>
    </r>
    <r>
      <rPr>
        <b/>
        <sz val="8"/>
        <color indexed="8"/>
        <rFont val="Arial"/>
        <family val="0"/>
      </rPr>
      <t> European Union (27 countries)</t>
    </r>
  </si>
  <si>
    <t>EU-27</t>
  </si>
  <si>
    <t>TOTAL FINAL ENERGY INTENSITY (kTOE/GDP)</t>
  </si>
  <si>
    <t>TRANSPORT ENERGY INTENSITY (kTOE/€M)</t>
  </si>
  <si>
    <t>CALCULATED BASED ON THE NUMBERS IN SPREADSHEET GROSS VALUE ADDED</t>
  </si>
  <si>
    <t>Households</t>
  </si>
  <si>
    <t>Transport</t>
  </si>
  <si>
    <t>Final energy intensity</t>
  </si>
  <si>
    <t>Industry</t>
  </si>
  <si>
    <t>Index of final energy intensity and energy intensity by sector, EU27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</si>
  <si>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</si>
  <si>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</si>
  <si>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</si>
  <si>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</si>
  <si>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</si>
  <si>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</si>
  <si>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</si>
  <si>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</si>
  <si>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</si>
  <si>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</si>
  <si>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</si>
  <si>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</si>
  <si>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</si>
  <si>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</si>
  <si>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</si>
  <si>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</si>
  <si>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</si>
  <si>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</si>
  <si>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</si>
  <si>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</si>
  <si>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</si>
  <si>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</si>
  <si>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</si>
  <si>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</si>
  <si>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</si>
  <si>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</si>
  <si>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</si>
  <si>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</si>
  <si>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Norway</t>
  </si>
  <si>
    <t>Switzerland</t>
  </si>
  <si>
    <t>eu27</t>
  </si>
  <si>
    <t>Annual change</t>
  </si>
  <si>
    <t>INDUSTRY ENERGY INTENSITY (kTOE/€M)</t>
  </si>
  <si>
    <t>SERVICE ENERGY INTENSITY (kTOE/€M)</t>
  </si>
  <si>
    <t>Average</t>
  </si>
  <si>
    <t>Gross domestic product at market prices</t>
  </si>
  <si>
    <t>time</t>
  </si>
  <si>
    <t>European Union (27 countries)</t>
  </si>
  <si>
    <t>Agriculture, hunting, forestry and fishing</t>
  </si>
  <si>
    <t>Wholesale and retail trade, repair of motor vehicles, motorcycles and personal and household goods; hotels and restaurants; transport, storage and communication</t>
  </si>
  <si>
    <t>Financial intermediation; real estate, renting and business activities</t>
  </si>
  <si>
    <t>Public administration and defence, compulsory social security; education; health and social work; other community, social and personal service activities; private households with employed persons</t>
  </si>
  <si>
    <t>Total Services and Agriculture</t>
  </si>
  <si>
    <t>Malta excluded</t>
  </si>
  <si>
    <t>HOUSEHOLD ENERGY INTENSITYY (TOE/CAP)</t>
  </si>
  <si>
    <t>Services, agriculture and other</t>
  </si>
  <si>
    <t>NA</t>
  </si>
  <si>
    <t>Mrd HRK</t>
  </si>
  <si>
    <t>estimated with mean perctage over the 16 years</t>
  </si>
  <si>
    <t>estimated on 100%, because the percentages vary a lot in the next years</t>
  </si>
  <si>
    <t>Ameco data used to calculate rate of change</t>
  </si>
  <si>
    <t>Liechtenstein n/a</t>
  </si>
  <si>
    <t>Gross domestic product at 2000 market prices</t>
  </si>
  <si>
    <r>
      <t>eu27</t>
    </r>
    <r>
      <rPr>
        <b/>
        <sz val="10"/>
        <color indexed="8"/>
        <rFont val="Arial"/>
        <family val="2"/>
      </rPr>
      <t> European Union (27 countries)</t>
    </r>
  </si>
  <si>
    <t>08 Gross value added excluding FISIM</t>
  </si>
  <si>
    <t xml:space="preserve">Gross value added at 2000 basic prices excluding FISIM: total economy </t>
  </si>
  <si>
    <t>Estimated of GROSS VALUE ADDED at 2000 market prices</t>
  </si>
  <si>
    <t>J_K Estimated of GROSS VALUE ADDED at 2000 market prices</t>
  </si>
  <si>
    <t>G_H_I Estimated of GROSS VALUE ADDED at 2000 market prices</t>
  </si>
  <si>
    <r>
      <t>eu27</t>
    </r>
    <r>
      <rPr>
        <b/>
        <sz val="9"/>
        <color indexed="48"/>
        <rFont val="Arial"/>
        <family val="0"/>
      </rPr>
      <t> European Union (27 countries)</t>
    </r>
  </si>
  <si>
    <t>4133.6</t>
  </si>
  <si>
    <t>4509.8</t>
  </si>
  <si>
    <t>4871.6</t>
  </si>
  <si>
    <t>4901.5</t>
  </si>
  <si>
    <t>4881.8</t>
  </si>
  <si>
    <t>4642.8</t>
  </si>
  <si>
    <t>4625.7</t>
  </si>
  <si>
    <t>4650.2</t>
  </si>
  <si>
    <t>4433.2</t>
  </si>
  <si>
    <t>4397.7</t>
  </si>
  <si>
    <t>4545.3</t>
  </si>
  <si>
    <t>4656.5</t>
  </si>
  <si>
    <t>2822.6</t>
  </si>
  <si>
    <t>3917.5</t>
  </si>
  <si>
    <t>4110.6</t>
  </si>
  <si>
    <t>486.9</t>
  </si>
  <si>
    <t>502.7</t>
  </si>
  <si>
    <t>488.5</t>
  </si>
  <si>
    <t>480.4</t>
  </si>
  <si>
    <t>602.5</t>
  </si>
  <si>
    <t>591.7</t>
  </si>
  <si>
    <t>649.8</t>
  </si>
  <si>
    <t>667.3</t>
  </si>
  <si>
    <t>597.3</t>
  </si>
  <si>
    <t>618.4</t>
  </si>
  <si>
    <t>604.9</t>
  </si>
  <si>
    <t>708.6</t>
  </si>
  <si>
    <t>562.7</t>
  </si>
  <si>
    <t>639.6</t>
  </si>
  <si>
    <t>680.1</t>
  </si>
  <si>
    <t>646.5</t>
  </si>
  <si>
    <t>715.4</t>
  </si>
  <si>
    <t>656.4</t>
  </si>
  <si>
    <t>793.4</t>
  </si>
  <si>
    <t>793.6</t>
  </si>
  <si>
    <t>827.3</t>
  </si>
  <si>
    <t>903.4</t>
  </si>
  <si>
    <t>960.2</t>
  </si>
  <si>
    <t>819.0</t>
  </si>
  <si>
    <t>880.0</t>
  </si>
  <si>
    <t>998.4</t>
  </si>
  <si>
    <t>1188.1</t>
  </si>
  <si>
    <t>1194.1</t>
  </si>
  <si>
    <t>1237.0</t>
  </si>
  <si>
    <t>1248.4</t>
  </si>
  <si>
    <t>1428.6</t>
  </si>
  <si>
    <t>1751.6</t>
  </si>
  <si>
    <t>20634.1</t>
  </si>
  <si>
    <t>18643.3</t>
  </si>
  <si>
    <t>18343.7</t>
  </si>
  <si>
    <t>23722.2</t>
  </si>
  <si>
    <t>16833.1</t>
  </si>
  <si>
    <t>20332.8</t>
  </si>
  <si>
    <t>24122.4</t>
  </si>
  <si>
    <t>24265.6</t>
  </si>
  <si>
    <t>29814.2</t>
  </si>
  <si>
    <t>24544.3</t>
  </si>
  <si>
    <t>29256.9</t>
  </si>
  <si>
    <t>19263.6</t>
  </si>
  <si>
    <t>25046.0</t>
  </si>
  <si>
    <t>26632.4</t>
  </si>
  <si>
    <t>29823.3</t>
  </si>
  <si>
    <t>36201.6</t>
  </si>
  <si>
    <t>34639.4</t>
  </si>
  <si>
    <t>36009.9</t>
  </si>
  <si>
    <t>13079.8</t>
  </si>
  <si>
    <t>13225.2</t>
  </si>
  <si>
    <t>13297.6</t>
  </si>
  <si>
    <t>13623.3</t>
  </si>
  <si>
    <t>14098.4</t>
  </si>
  <si>
    <t>14556.2</t>
  </si>
  <si>
    <t>14527.0</t>
  </si>
  <si>
    <t>14454.6</t>
  </si>
  <si>
    <t>13633.3</t>
  </si>
  <si>
    <t>13697.4</t>
  </si>
  <si>
    <t>13998.8</t>
  </si>
  <si>
    <t>13401.5</t>
  </si>
  <si>
    <t>14325.0</t>
  </si>
  <si>
    <t>14172.2</t>
  </si>
  <si>
    <t>15619.0</t>
  </si>
  <si>
    <t>10854.1</t>
  </si>
  <si>
    <t>11536.8</t>
  </si>
  <si>
    <t>11770.5</t>
  </si>
  <si>
    <t>29112.4</t>
  </si>
  <si>
    <t>30538.1</t>
  </si>
  <si>
    <t>31730.4</t>
  </si>
  <si>
    <t>32740.7</t>
  </si>
  <si>
    <t>34048.7</t>
  </si>
  <si>
    <t>37509.6</t>
  </si>
  <si>
    <t>37591.8</t>
  </si>
  <si>
    <t>37714.9</t>
  </si>
  <si>
    <t>38984.0</t>
  </si>
  <si>
    <t>40855.0</t>
  </si>
  <si>
    <t>43477.1</t>
  </si>
  <si>
    <t>44525.1</t>
  </si>
  <si>
    <t>44638.4</t>
  </si>
  <si>
    <t>44885.0</t>
  </si>
  <si>
    <t>46651.4</t>
  </si>
  <si>
    <t>49268.7</t>
  </si>
  <si>
    <t>54259.2</t>
  </si>
  <si>
    <t>57590.5</t>
  </si>
  <si>
    <t>45401.4</t>
  </si>
  <si>
    <t>45004.8</t>
  </si>
  <si>
    <t>46122.0</t>
  </si>
  <si>
    <t>46706.9</t>
  </si>
  <si>
    <t>46734.0</t>
  </si>
  <si>
    <t>49339.0</t>
  </si>
  <si>
    <t>49011.0</t>
  </si>
  <si>
    <t>49497.0</t>
  </si>
  <si>
    <t>48889.0</t>
  </si>
  <si>
    <t>50818.0</t>
  </si>
  <si>
    <t>51647.0</t>
  </si>
  <si>
    <t>54465.0</t>
  </si>
  <si>
    <t>55601.0</t>
  </si>
  <si>
    <t>2631.7</t>
  </si>
  <si>
    <t>1978.2</t>
  </si>
  <si>
    <t>2171.0</t>
  </si>
  <si>
    <t>2715.0</t>
  </si>
  <si>
    <t>2584.6</t>
  </si>
  <si>
    <t>3091.7</t>
  </si>
  <si>
    <t>3387.9</t>
  </si>
  <si>
    <t>3498.5</t>
  </si>
  <si>
    <t>3751.4</t>
  </si>
  <si>
    <t>4042.7</t>
  </si>
  <si>
    <t>4313.5</t>
  </si>
  <si>
    <t>4980.4</t>
  </si>
  <si>
    <t>5725.0</t>
  </si>
  <si>
    <t>42490.2</t>
  </si>
  <si>
    <t>44151.7</t>
  </si>
  <si>
    <t>43665.3</t>
  </si>
  <si>
    <t>46246.2</t>
  </si>
  <si>
    <t>52105.6</t>
  </si>
  <si>
    <t>54442.7</t>
  </si>
  <si>
    <t>52789.9</t>
  </si>
  <si>
    <t>51227.0</t>
  </si>
  <si>
    <t>52245.6</t>
  </si>
  <si>
    <t>53371.0</t>
  </si>
  <si>
    <t>55371.6</t>
  </si>
  <si>
    <t>59633.5</t>
  </si>
  <si>
    <t>60289.4</t>
  </si>
  <si>
    <t>57448.5</t>
  </si>
  <si>
    <t>57927.3</t>
  </si>
  <si>
    <t>60331.5</t>
  </si>
  <si>
    <t>64349.2</t>
  </si>
  <si>
    <t>66075.2</t>
  </si>
  <si>
    <t>916.5</t>
  </si>
  <si>
    <t>938.3</t>
  </si>
  <si>
    <t>971.4</t>
  </si>
  <si>
    <t>1030.6</t>
  </si>
  <si>
    <t>1062.8</t>
  </si>
  <si>
    <t>1142.5</t>
  </si>
  <si>
    <t>1175.4</t>
  </si>
  <si>
    <t>1213.2</t>
  </si>
  <si>
    <t>1252.3</t>
  </si>
  <si>
    <t>1347.9</t>
  </si>
  <si>
    <t>1384.8</t>
  </si>
  <si>
    <t>1359.3</t>
  </si>
  <si>
    <t>1365.5</t>
  </si>
  <si>
    <t>12128.6</t>
  </si>
  <si>
    <t>14767.6</t>
  </si>
  <si>
    <t>15094.1</t>
  </si>
  <si>
    <t>15667.4</t>
  </si>
  <si>
    <t>16214.7</t>
  </si>
  <si>
    <t>17617.9</t>
  </si>
  <si>
    <t>19698.1</t>
  </si>
  <si>
    <t>22192.8</t>
  </si>
  <si>
    <t>21699.1</t>
  </si>
  <si>
    <t>25448.2</t>
  </si>
  <si>
    <t>28376.8</t>
  </si>
  <si>
    <t>32760.4</t>
  </si>
  <si>
    <t>37378.1</t>
  </si>
  <si>
    <t>406785.5</t>
  </si>
  <si>
    <t>416924.7</t>
  </si>
  <si>
    <t>409632.4</t>
  </si>
  <si>
    <t>421567.7</t>
  </si>
  <si>
    <t>443053.6</t>
  </si>
  <si>
    <t>433571.5</t>
  </si>
  <si>
    <t>432868.5</t>
  </si>
  <si>
    <t>447676.1</t>
  </si>
  <si>
    <t>448630.0</t>
  </si>
  <si>
    <t>465340.0</t>
  </si>
  <si>
    <t>473680.0</t>
  </si>
  <si>
    <t>474710.0</t>
  </si>
  <si>
    <t>477090.0</t>
  </si>
  <si>
    <t>501550.0</t>
  </si>
  <si>
    <t>510510.0</t>
  </si>
  <si>
    <t>538840.0</t>
  </si>
  <si>
    <t>572120.0</t>
  </si>
  <si>
    <t>18934.6</t>
  </si>
  <si>
    <t>19533.7</t>
  </si>
  <si>
    <t>20726.6</t>
  </si>
  <si>
    <t>20952.0</t>
  </si>
  <si>
    <t>22580.6</t>
  </si>
  <si>
    <t>24533.4</t>
  </si>
  <si>
    <t>25430.5</t>
  </si>
  <si>
    <t>26892.9</t>
  </si>
  <si>
    <t>26859.7</t>
  </si>
  <si>
    <t>28309.2</t>
  </si>
  <si>
    <t>31767.8</t>
  </si>
  <si>
    <t>31706.4</t>
  </si>
  <si>
    <t>32327.8</t>
  </si>
  <si>
    <t>31756.6</t>
  </si>
  <si>
    <t>32644.4</t>
  </si>
  <si>
    <t>35290.5</t>
  </si>
  <si>
    <t>38233.3</t>
  </si>
  <si>
    <t>38942.4</t>
  </si>
  <si>
    <t>328.1</t>
  </si>
  <si>
    <t>429.3</t>
  </si>
  <si>
    <t>668.5</t>
  </si>
  <si>
    <t>818.6</t>
  </si>
  <si>
    <t>968.2</t>
  </si>
  <si>
    <t>982.0</t>
  </si>
  <si>
    <t>1027.8</t>
  </si>
  <si>
    <t>1210.1</t>
  </si>
  <si>
    <t>1405.1</t>
  </si>
  <si>
    <t>1554.8</t>
  </si>
  <si>
    <t>1767.8</t>
  </si>
  <si>
    <t>1887.9</t>
  </si>
  <si>
    <t>2105.0</t>
  </si>
  <si>
    <t>2440.4</t>
  </si>
  <si>
    <t>2821.7</t>
  </si>
  <si>
    <t>96825.3</t>
  </si>
  <si>
    <t>103636.2</t>
  </si>
  <si>
    <t>103143.1</t>
  </si>
  <si>
    <t>91749.8</t>
  </si>
  <si>
    <t>89574.9</t>
  </si>
  <si>
    <t>92181.9</t>
  </si>
  <si>
    <t>98848.8</t>
  </si>
  <si>
    <t>102625.0</t>
  </si>
  <si>
    <t>106453.3</t>
  </si>
  <si>
    <t>112070.0</t>
  </si>
  <si>
    <t>119217.0</t>
  </si>
  <si>
    <t>125473.0</t>
  </si>
  <si>
    <t>129039.0</t>
  </si>
  <si>
    <t>134242.0</t>
  </si>
  <si>
    <t>139885.0</t>
  </si>
  <si>
    <t>147804.0</t>
  </si>
  <si>
    <t>155573.0</t>
  </si>
  <si>
    <t>164813.0</t>
  </si>
  <si>
    <t>non eu</t>
  </si>
  <si>
    <t>non EU</t>
  </si>
  <si>
    <t>overall</t>
  </si>
  <si>
    <t>1495469.6</t>
  </si>
  <si>
    <t>1548111.7</t>
  </si>
  <si>
    <t>1627661.2</t>
  </si>
  <si>
    <t>1684017.4</t>
  </si>
  <si>
    <t>1717563.0</t>
  </si>
  <si>
    <t>1835320.5</t>
  </si>
  <si>
    <t>1862018.0</t>
  </si>
  <si>
    <t>1877154.8</t>
  </si>
  <si>
    <t>1854185.8</t>
  </si>
  <si>
    <t>1932615.8</t>
  </si>
  <si>
    <t>1995086.2</t>
  </si>
  <si>
    <t>2107131.1</t>
  </si>
  <si>
    <t>2224663.0</t>
  </si>
  <si>
    <t>23861.5</t>
  </si>
  <si>
    <t>19805.2</t>
  </si>
  <si>
    <t>17556.5</t>
  </si>
  <si>
    <t>16537.4</t>
  </si>
  <si>
    <t>19924.9</t>
  </si>
  <si>
    <t>24744.1</t>
  </si>
  <si>
    <t>23933.2</t>
  </si>
  <si>
    <t>25712.5</t>
  </si>
  <si>
    <t>28632.9</t>
  </si>
  <si>
    <t>29452.0</t>
  </si>
  <si>
    <t>32482.0</t>
  </si>
  <si>
    <t>34053.0</t>
  </si>
  <si>
    <t>34273.0</t>
  </si>
  <si>
    <t>33809.0</t>
  </si>
  <si>
    <t>34597.0</t>
  </si>
  <si>
    <t>34748.0</t>
  </si>
  <si>
    <t>38208.0</t>
  </si>
  <si>
    <t>41134.0</t>
  </si>
  <si>
    <t>179419.4</t>
  </si>
  <si>
    <t>183336.8</t>
  </si>
  <si>
    <t>188473.5</t>
  </si>
  <si>
    <t>189330.0</t>
  </si>
  <si>
    <t>192152.9</t>
  </si>
  <si>
    <t>203241.4</t>
  </si>
  <si>
    <t>204006.4</t>
  </si>
  <si>
    <t>206182.1</t>
  </si>
  <si>
    <t>216089.6</t>
  </si>
  <si>
    <t>219513.0</t>
  </si>
  <si>
    <t>229035.0</t>
  </si>
  <si>
    <t>230818.0</t>
  </si>
  <si>
    <t>230521.0</t>
  </si>
  <si>
    <t>228573.0</t>
  </si>
  <si>
    <t>229938.0</t>
  </si>
  <si>
    <t>232605.0</t>
  </si>
  <si>
    <t>233090.1</t>
  </si>
  <si>
    <t>239102.5</t>
  </si>
  <si>
    <t>16957.1</t>
  </si>
  <si>
    <t>17058.5</t>
  </si>
  <si>
    <t>18537.2</t>
  </si>
  <si>
    <t>19448.1</t>
  </si>
  <si>
    <t>21829.7</t>
  </si>
  <si>
    <t>23833.9</t>
  </si>
  <si>
    <t>25849.1</t>
  </si>
  <si>
    <t>26909.4</t>
  </si>
  <si>
    <t>4687.1</t>
  </si>
  <si>
    <t>4151.3</t>
  </si>
  <si>
    <t>7661.1</t>
  </si>
  <si>
    <t>7946.5</t>
  </si>
  <si>
    <t>7879.3</t>
  </si>
  <si>
    <t>8213.5</t>
  </si>
  <si>
    <t>10033.5</t>
  </si>
  <si>
    <t>10414.0</t>
  </si>
  <si>
    <t>10910.5</t>
  </si>
  <si>
    <t>12058.4</t>
  </si>
  <si>
    <t>13099.1</t>
  </si>
  <si>
    <t>15017.6</t>
  </si>
  <si>
    <t>16059.8</t>
  </si>
  <si>
    <t>17795.4</t>
  </si>
  <si>
    <t>19232.3</t>
  </si>
  <si>
    <t>19645.2</t>
  </si>
  <si>
    <t>21768.2</t>
  </si>
  <si>
    <t>14976.5</t>
  </si>
  <si>
    <t>16417.8</t>
  </si>
  <si>
    <t>21098.2</t>
  </si>
  <si>
    <t>24830.8</t>
  </si>
  <si>
    <t>28889.9</t>
  </si>
  <si>
    <t>31591.0</t>
  </si>
  <si>
    <t>34670.0</t>
  </si>
  <si>
    <t>38915.0</t>
  </si>
  <si>
    <t>36861.0</t>
  </si>
  <si>
    <t>35712.0</t>
  </si>
  <si>
    <t>35949.0</t>
  </si>
  <si>
    <t>37194.0</t>
  </si>
  <si>
    <t>40265.0</t>
  </si>
  <si>
    <t>889.6</t>
  </si>
  <si>
    <t>935.2</t>
  </si>
  <si>
    <t>892.9</t>
  </si>
  <si>
    <t>864.1</t>
  </si>
  <si>
    <t>902.5</t>
  </si>
  <si>
    <t>908.0</t>
  </si>
  <si>
    <t>966.5</t>
  </si>
  <si>
    <t>1156.5</t>
  </si>
  <si>
    <t>1234.9</t>
  </si>
  <si>
    <t>1235.3</t>
  </si>
  <si>
    <t>1378.7</t>
  </si>
  <si>
    <t>1469.0</t>
  </si>
  <si>
    <t>1375.2</t>
  </si>
  <si>
    <t>1322.2</t>
  </si>
  <si>
    <t>1375.7</t>
  </si>
  <si>
    <t>1497.3</t>
  </si>
  <si>
    <t>1710.6</t>
  </si>
  <si>
    <t>210965.1</t>
  </si>
  <si>
    <t>218457.8</t>
  </si>
  <si>
    <t>215519.7</t>
  </si>
  <si>
    <t>191094.1</t>
  </si>
  <si>
    <t>197253.3</t>
  </si>
  <si>
    <t>193721.6</t>
  </si>
  <si>
    <t>219361.9</t>
  </si>
  <si>
    <t>230634.0</t>
  </si>
  <si>
    <t>237628.8</t>
  </si>
  <si>
    <t>238927.4</t>
  </si>
  <si>
    <t>249241.7</t>
  </si>
  <si>
    <t>256576.9</t>
  </si>
  <si>
    <t>260710.5</t>
  </si>
  <si>
    <t>258196.1</t>
  </si>
  <si>
    <t>265197.6</t>
  </si>
  <si>
    <t>267929.2</t>
  </si>
  <si>
    <t>279710.4</t>
  </si>
  <si>
    <t>296166.5</t>
  </si>
  <si>
    <t>561.3</t>
  </si>
  <si>
    <t>760.9</t>
  </si>
  <si>
    <t>912.1</t>
  </si>
  <si>
    <t>1125.1</t>
  </si>
  <si>
    <t>1385.5</t>
  </si>
  <si>
    <t>1811.7</t>
  </si>
  <si>
    <t>2008.2</t>
  </si>
  <si>
    <t>2039.3</t>
  </si>
  <si>
    <t>2612.1</t>
  </si>
  <si>
    <t>2984.1</t>
  </si>
  <si>
    <t>3130.0</t>
  </si>
  <si>
    <t>3617.8</t>
  </si>
  <si>
    <t>4239.4</t>
  </si>
  <si>
    <t>4777.0</t>
  </si>
  <si>
    <t>5209.1</t>
  </si>
  <si>
    <t>5746.1</t>
  </si>
  <si>
    <t>1928.4</t>
  </si>
  <si>
    <t>1845.8</t>
  </si>
  <si>
    <t>1884.4</t>
  </si>
  <si>
    <t>1951.1</t>
  </si>
  <si>
    <t>2103.6</t>
  </si>
  <si>
    <t>2185.5</t>
  </si>
  <si>
    <t>2070.1</t>
  </si>
  <si>
    <t>2160.3</t>
  </si>
  <si>
    <t>2270.4</t>
  </si>
  <si>
    <t>2294.5</t>
  </si>
  <si>
    <t>2475.1</t>
  </si>
  <si>
    <t>2519.8</t>
  </si>
  <si>
    <t>2523.9</t>
  </si>
  <si>
    <t>2682.8</t>
  </si>
  <si>
    <t>2766.4</t>
  </si>
  <si>
    <t>2835.9</t>
  </si>
  <si>
    <t>2881.2</t>
  </si>
  <si>
    <t>3196.2</t>
  </si>
  <si>
    <t>312.5</t>
  </si>
  <si>
    <t>516.4</t>
  </si>
  <si>
    <t>690.9</t>
  </si>
  <si>
    <t>859.4</t>
  </si>
  <si>
    <t>966.3</t>
  </si>
  <si>
    <t>1232.1</t>
  </si>
  <si>
    <t>1132.7</t>
  </si>
  <si>
    <t>1112.2</t>
  </si>
  <si>
    <t>1324.3</t>
  </si>
  <si>
    <t>1468.5</t>
  </si>
  <si>
    <t>1533.8</t>
  </si>
  <si>
    <t>1490.5</t>
  </si>
  <si>
    <t>1646.7</t>
  </si>
  <si>
    <t>1783.3</t>
  </si>
  <si>
    <t>2051.7</t>
  </si>
  <si>
    <t>2656.8</t>
  </si>
  <si>
    <t>50508.3</t>
  </si>
  <si>
    <t>52739.9</t>
  </si>
  <si>
    <t>53127.8</t>
  </si>
  <si>
    <t>56086.3</t>
  </si>
  <si>
    <t>58442.1</t>
  </si>
  <si>
    <t>63475.5</t>
  </si>
  <si>
    <t>63590.1</t>
  </si>
  <si>
    <t>62813.8</t>
  </si>
  <si>
    <t>64086.0</t>
  </si>
  <si>
    <t>65376.0</t>
  </si>
  <si>
    <t>72217.0</t>
  </si>
  <si>
    <t>75324.0</t>
  </si>
  <si>
    <t>76095.0</t>
  </si>
  <si>
    <t>77858.0</t>
  </si>
  <si>
    <t>80675.0</t>
  </si>
  <si>
    <t>85660.0</t>
  </si>
  <si>
    <t>90348.0</t>
  </si>
  <si>
    <t>94404.0</t>
  </si>
  <si>
    <t>24097.2</t>
  </si>
  <si>
    <t>24768.8</t>
  </si>
  <si>
    <t>24983.4</t>
  </si>
  <si>
    <t>25452.0</t>
  </si>
  <si>
    <t>26308.3</t>
  </si>
  <si>
    <t>29233.9</t>
  </si>
  <si>
    <t>35117.8</t>
  </si>
  <si>
    <t>39205.1</t>
  </si>
  <si>
    <t>31966.6</t>
  </si>
  <si>
    <t>38722.2</t>
  </si>
  <si>
    <t>60753.7</t>
  </si>
  <si>
    <t>60598.3</t>
  </si>
  <si>
    <t>59985.9</t>
  </si>
  <si>
    <t>58736.8</t>
  </si>
  <si>
    <t>65091.8</t>
  </si>
  <si>
    <t>83107.9</t>
  </si>
  <si>
    <t>96337.0</t>
  </si>
  <si>
    <t>94904.9</t>
  </si>
  <si>
    <t>26655.8</t>
  </si>
  <si>
    <t>29035.0</t>
  </si>
  <si>
    <t>32022.2</t>
  </si>
  <si>
    <t>33970.4</t>
  </si>
  <si>
    <t>34097.8</t>
  </si>
  <si>
    <t>39606.3</t>
  </si>
  <si>
    <t>42565.0</t>
  </si>
  <si>
    <t>41425.6</t>
  </si>
  <si>
    <t>40124.1</t>
  </si>
  <si>
    <t>45793.7</t>
  </si>
  <si>
    <t>53153.4</t>
  </si>
  <si>
    <t>59011.5</t>
  </si>
  <si>
    <t>66599.1</t>
  </si>
  <si>
    <t>16695.5</t>
  </si>
  <si>
    <t>18148.3</t>
  </si>
  <si>
    <t>19058.7</t>
  </si>
  <si>
    <t>19842.0</t>
  </si>
  <si>
    <t>20825.6</t>
  </si>
  <si>
    <t>21280.7</t>
  </si>
  <si>
    <t>22019.4</t>
  </si>
  <si>
    <t>22601.2</t>
  </si>
  <si>
    <t>22606.7</t>
  </si>
  <si>
    <t>22953.6</t>
  </si>
  <si>
    <t>22694.8</t>
  </si>
  <si>
    <t>23503.1</t>
  </si>
  <si>
    <t>25161.7</t>
  </si>
  <si>
    <t>9836.2</t>
  </si>
  <si>
    <t>8280.3</t>
  </si>
  <si>
    <t>10594.9</t>
  </si>
  <si>
    <t>12016.4</t>
  </si>
  <si>
    <t>13142.3</t>
  </si>
  <si>
    <t>12990.0</t>
  </si>
  <si>
    <t>15213.0</t>
  </si>
  <si>
    <t>19810.3</t>
  </si>
  <si>
    <t>23982.1</t>
  </si>
  <si>
    <t>29599.0</t>
  </si>
  <si>
    <t>41372.9</t>
  </si>
  <si>
    <t>40953.8</t>
  </si>
  <si>
    <t>39389.0</t>
  </si>
  <si>
    <t>33402.0</t>
  </si>
  <si>
    <t>37856.9</t>
  </si>
  <si>
    <t>43964.0</t>
  </si>
  <si>
    <t>47453.7</t>
  </si>
  <si>
    <t>48841.9</t>
  </si>
  <si>
    <t>49402.2</t>
  </si>
  <si>
    <t>51842.9</t>
  </si>
  <si>
    <t>57503.9</t>
  </si>
  <si>
    <t>51848.2</t>
  </si>
  <si>
    <t>53479.3</t>
  </si>
  <si>
    <t>55269.3</t>
  </si>
  <si>
    <t>58286.0</t>
  </si>
  <si>
    <t>59449.9</t>
  </si>
  <si>
    <t>63521.4</t>
  </si>
  <si>
    <t>67806.0</t>
  </si>
  <si>
    <t>3405.9</t>
  </si>
  <si>
    <t>3103.0</t>
  </si>
  <si>
    <t>3176.7</t>
  </si>
  <si>
    <t>3670.1</t>
  </si>
  <si>
    <t>3969.6</t>
  </si>
  <si>
    <t>4119.0</t>
  </si>
  <si>
    <t>4521.6</t>
  </si>
  <si>
    <t>4961.0</t>
  </si>
  <si>
    <t>5158.7</t>
  </si>
  <si>
    <t>5435.1</t>
  </si>
  <si>
    <t>5813.6</t>
  </si>
  <si>
    <t>6144.7</t>
  </si>
  <si>
    <t>6500.5</t>
  </si>
  <si>
    <t>6715.6</t>
  </si>
  <si>
    <t>6874.2</t>
  </si>
  <si>
    <t>7366.2</t>
  </si>
  <si>
    <t>7986.6</t>
  </si>
  <si>
    <t>3249.9</t>
  </si>
  <si>
    <t>3848.1</t>
  </si>
  <si>
    <t>4385.6</t>
  </si>
  <si>
    <t>4734.2</t>
  </si>
  <si>
    <t>4760.9</t>
  </si>
  <si>
    <t>4898.9</t>
  </si>
  <si>
    <t>5125.5</t>
  </si>
  <si>
    <t>5728.6</t>
  </si>
  <si>
    <t>6065.4</t>
  </si>
  <si>
    <t>6282.5</t>
  </si>
  <si>
    <t>7632.1</t>
  </si>
  <si>
    <t>9211.4</t>
  </si>
  <si>
    <t>10164.5</t>
  </si>
  <si>
    <t>12580.3</t>
  </si>
  <si>
    <t>15469.5</t>
  </si>
  <si>
    <t>30135.0</t>
  </si>
  <si>
    <t>31690.4</t>
  </si>
  <si>
    <t>31365.3</t>
  </si>
  <si>
    <t>37709.6</t>
  </si>
  <si>
    <t>28697.3</t>
  </si>
  <si>
    <t>34089.9</t>
  </si>
  <si>
    <t>36007.9</t>
  </si>
  <si>
    <t>42439.7</t>
  </si>
  <si>
    <t>64108.0</t>
  </si>
  <si>
    <t>58175.0</t>
  </si>
  <si>
    <t>66784.8</t>
  </si>
  <si>
    <t>48838.0</t>
  </si>
  <si>
    <t>51122.9</t>
  </si>
  <si>
    <t>56047.4</t>
  </si>
  <si>
    <t>64010.9</t>
  </si>
  <si>
    <t>78490.8</t>
  </si>
  <si>
    <t>84465.2</t>
  </si>
  <si>
    <t>94319.6</t>
  </si>
  <si>
    <t>197570.6</t>
  </si>
  <si>
    <t>200988.0</t>
  </si>
  <si>
    <t>193487.5</t>
  </si>
  <si>
    <t>190879.9</t>
  </si>
  <si>
    <t>205985.9</t>
  </si>
  <si>
    <t>205035.3</t>
  </si>
  <si>
    <t>220497.1</t>
  </si>
  <si>
    <t>265636.4</t>
  </si>
  <si>
    <t>270904.5</t>
  </si>
  <si>
    <t>279022.1</t>
  </si>
  <si>
    <t>312343.3</t>
  </si>
  <si>
    <t>302314.0</t>
  </si>
  <si>
    <t>293047.4</t>
  </si>
  <si>
    <t>264006.7</t>
  </si>
  <si>
    <t>274797.4</t>
  </si>
  <si>
    <t>282141.0</t>
  </si>
  <si>
    <t>299568.7</t>
  </si>
  <si>
    <t>303843.1</t>
  </si>
  <si>
    <t>29981.7</t>
  </si>
  <si>
    <t>32228.8</t>
  </si>
  <si>
    <t>34393.0</t>
  </si>
  <si>
    <t>36309.5</t>
  </si>
  <si>
    <t>37855.9</t>
  </si>
  <si>
    <t>40435.0</t>
  </si>
  <si>
    <t>40477.0</t>
  </si>
  <si>
    <t>40530.6</t>
  </si>
  <si>
    <t>42024.2</t>
  </si>
  <si>
    <t>43281.4</t>
  </si>
  <si>
    <t>45818.5</t>
  </si>
  <si>
    <t>47632.4</t>
  </si>
  <si>
    <t>49506.1</t>
  </si>
  <si>
    <t>50137.0</t>
  </si>
  <si>
    <t>51500.9</t>
  </si>
  <si>
    <t>52454.2</t>
  </si>
  <si>
    <t>54289.8</t>
  </si>
  <si>
    <t>56702.4</t>
  </si>
  <si>
    <t>42962.2</t>
  </si>
  <si>
    <t>41637.8</t>
  </si>
  <si>
    <t>41872.3</t>
  </si>
  <si>
    <t>43838.8</t>
  </si>
  <si>
    <t>45727.0</t>
  </si>
  <si>
    <t>47314.0</t>
  </si>
  <si>
    <t>49932.0</t>
  </si>
  <si>
    <t>52448.0</t>
  </si>
  <si>
    <t>55636.0</t>
  </si>
  <si>
    <t>59045.0</t>
  </si>
  <si>
    <t>62054.0</t>
  </si>
  <si>
    <t>64586.0</t>
  </si>
  <si>
    <t>68332.0</t>
  </si>
  <si>
    <t>1639.5</t>
  </si>
  <si>
    <t>1458.2</t>
  </si>
  <si>
    <t>1445.2</t>
  </si>
  <si>
    <t>1742.4</t>
  </si>
  <si>
    <t>2100.5</t>
  </si>
  <si>
    <t>2534.7</t>
  </si>
  <si>
    <t>3007.0</t>
  </si>
  <si>
    <t>3328.3</t>
  </si>
  <si>
    <t>3483.0</t>
  </si>
  <si>
    <t>3877.8</t>
  </si>
  <si>
    <t>4367.9</t>
  </si>
  <si>
    <t>4912.7</t>
  </si>
  <si>
    <t>5783.6</t>
  </si>
  <si>
    <t>42940.4</t>
  </si>
  <si>
    <t>43482.9</t>
  </si>
  <si>
    <t>43423.7</t>
  </si>
  <si>
    <t>45097.1</t>
  </si>
  <si>
    <t>48467.4</t>
  </si>
  <si>
    <t>51819.3</t>
  </si>
  <si>
    <t>51231.1</t>
  </si>
  <si>
    <t>49080.4</t>
  </si>
  <si>
    <t>51389.4</t>
  </si>
  <si>
    <t>51715.5</t>
  </si>
  <si>
    <t>54411.6</t>
  </si>
  <si>
    <t>57968.1</t>
  </si>
  <si>
    <t>62854.3</t>
  </si>
  <si>
    <t>61167.2</t>
  </si>
  <si>
    <t>62086.2</t>
  </si>
  <si>
    <t>63153.8</t>
  </si>
  <si>
    <t>64119.4</t>
  </si>
  <si>
    <t>64004.3</t>
  </si>
  <si>
    <t>1986.6</t>
  </si>
  <si>
    <t>2022.1</t>
  </si>
  <si>
    <t>2172.9</t>
  </si>
  <si>
    <t>2407.1</t>
  </si>
  <si>
    <t>2609.0</t>
  </si>
  <si>
    <t>2906.8</t>
  </si>
  <si>
    <t>3105.8</t>
  </si>
  <si>
    <t>3046.8</t>
  </si>
  <si>
    <t>2970.9</t>
  </si>
  <si>
    <t>3241.1</t>
  </si>
  <si>
    <t>3429.5</t>
  </si>
  <si>
    <t>3625.2</t>
  </si>
  <si>
    <t>3782.5</t>
  </si>
  <si>
    <t>9316.8</t>
  </si>
  <si>
    <t>10019.4</t>
  </si>
  <si>
    <t>11278.0</t>
  </si>
  <si>
    <t>12484.5</t>
  </si>
  <si>
    <t>12523.3</t>
  </si>
  <si>
    <t>14392.5</t>
  </si>
  <si>
    <t>16053.1</t>
  </si>
  <si>
    <t>19522.6</t>
  </si>
  <si>
    <t>19663.3</t>
  </si>
  <si>
    <t>19363.9</t>
  </si>
  <si>
    <t>22269.9</t>
  </si>
  <si>
    <t>25919.9</t>
  </si>
  <si>
    <t>28236.4</t>
  </si>
  <si>
    <t>237826.4</t>
  </si>
  <si>
    <t>255138.5</t>
  </si>
  <si>
    <t>275165.6</t>
  </si>
  <si>
    <t>292166.4</t>
  </si>
  <si>
    <t>313454.8</t>
  </si>
  <si>
    <t>306913.8</t>
  </si>
  <si>
    <t>307157.8</t>
  </si>
  <si>
    <t>320272.4</t>
  </si>
  <si>
    <t>321550.0</t>
  </si>
  <si>
    <t>337270.0</t>
  </si>
  <si>
    <t>347100.0</t>
  </si>
  <si>
    <t>347590.0</t>
  </si>
  <si>
    <t>346120.0</t>
  </si>
  <si>
    <t>353410.0</t>
  </si>
  <si>
    <t>357860.0</t>
  </si>
  <si>
    <t>374600.0</t>
  </si>
  <si>
    <t>382410.0</t>
  </si>
  <si>
    <t>20188.8</t>
  </si>
  <si>
    <t>21347.7</t>
  </si>
  <si>
    <t>22463.2</t>
  </si>
  <si>
    <t>22834.9</t>
  </si>
  <si>
    <t>24795.0</t>
  </si>
  <si>
    <t>26796.2</t>
  </si>
  <si>
    <t>28086.9</t>
  </si>
  <si>
    <t>29024.2</t>
  </si>
  <si>
    <t>29278.1</t>
  </si>
  <si>
    <t>30943.6</t>
  </si>
  <si>
    <t>32519.3</t>
  </si>
  <si>
    <t>33082.2</t>
  </si>
  <si>
    <t>34413.7</t>
  </si>
  <si>
    <t>35532.2</t>
  </si>
  <si>
    <t>37243.8</t>
  </si>
  <si>
    <t>38595.9</t>
  </si>
  <si>
    <t>39110.6</t>
  </si>
  <si>
    <t>40814.8</t>
  </si>
  <si>
    <t>374.6</t>
  </si>
  <si>
    <t>460.3</t>
  </si>
  <si>
    <t>633.7</t>
  </si>
  <si>
    <t>850.2</t>
  </si>
  <si>
    <t>1037.0</t>
  </si>
  <si>
    <t>1206.8</t>
  </si>
  <si>
    <t>1353.7</t>
  </si>
  <si>
    <t>1555.9</t>
  </si>
  <si>
    <t>1750.7</t>
  </si>
  <si>
    <t>1955.5</t>
  </si>
  <si>
    <t>2215.4</t>
  </si>
  <si>
    <t>2421.5</t>
  </si>
  <si>
    <t>2727.9</t>
  </si>
  <si>
    <t>3254.2</t>
  </si>
  <si>
    <t>3577.8</t>
  </si>
  <si>
    <t>98197.7</t>
  </si>
  <si>
    <t>109718.7</t>
  </si>
  <si>
    <t>116414.9</t>
  </si>
  <si>
    <t>109729.4</t>
  </si>
  <si>
    <t>111157.6</t>
  </si>
  <si>
    <t>113190.4</t>
  </si>
  <si>
    <t>118905.5</t>
  </si>
  <si>
    <t>122083.4</t>
  </si>
  <si>
    <t>129445.0</t>
  </si>
  <si>
    <t>139605.0</t>
  </si>
  <si>
    <t>149117.0</t>
  </si>
  <si>
    <t>160732.0</t>
  </si>
  <si>
    <t>172421.0</t>
  </si>
  <si>
    <t>182253.0</t>
  </si>
  <si>
    <t>194564.0</t>
  </si>
  <si>
    <t>204380.0</t>
  </si>
  <si>
    <t>217053.0</t>
  </si>
  <si>
    <t>229588.0</t>
  </si>
  <si>
    <t>1328991.8</t>
  </si>
  <si>
    <t>1390424.0</t>
  </si>
  <si>
    <t>1483775.4</t>
  </si>
  <si>
    <t>1576757.7</t>
  </si>
  <si>
    <t>1649375.3</t>
  </si>
  <si>
    <t>1773921.1</t>
  </si>
  <si>
    <t>1867450.7</t>
  </si>
  <si>
    <t>1938873.7</t>
  </si>
  <si>
    <t>1959136.9</t>
  </si>
  <si>
    <t>2050555.1</t>
  </si>
  <si>
    <t>2117798.4</t>
  </si>
  <si>
    <t>2210641.7</t>
  </si>
  <si>
    <t>2325647.3</t>
  </si>
  <si>
    <t>20798.6</t>
  </si>
  <si>
    <t>19068.2</t>
  </si>
  <si>
    <t>15573.3</t>
  </si>
  <si>
    <t>13538.9</t>
  </si>
  <si>
    <t>15648.1</t>
  </si>
  <si>
    <t>18151.1</t>
  </si>
  <si>
    <t>18714.0</t>
  </si>
  <si>
    <t>20438.7</t>
  </si>
  <si>
    <t>21816.1</t>
  </si>
  <si>
    <t>23301.0</t>
  </si>
  <si>
    <t>24759.0</t>
  </si>
  <si>
    <t>27192.0</t>
  </si>
  <si>
    <t>28440.0</t>
  </si>
  <si>
    <t>28957.0</t>
  </si>
  <si>
    <t>30282.0</t>
  </si>
  <si>
    <t>30821.0</t>
  </si>
  <si>
    <t>32038.0</t>
  </si>
  <si>
    <t>33858.0</t>
  </si>
  <si>
    <t>170656.0</t>
  </si>
  <si>
    <t>177864.0</t>
  </si>
  <si>
    <t>185799.3</t>
  </si>
  <si>
    <t>192520.9</t>
  </si>
  <si>
    <t>199821.0</t>
  </si>
  <si>
    <t>207568.2</t>
  </si>
  <si>
    <t>208412.1</t>
  </si>
  <si>
    <t>213784.7</t>
  </si>
  <si>
    <t>225621.8</t>
  </si>
  <si>
    <t>234257.0</t>
  </si>
  <si>
    <t>243479.0</t>
  </si>
  <si>
    <t>259433.0</t>
  </si>
  <si>
    <t>272163.0</t>
  </si>
  <si>
    <t>283020.0</t>
  </si>
  <si>
    <t>291070.0</t>
  </si>
  <si>
    <t>298124.0</t>
  </si>
  <si>
    <t>305524.3</t>
  </si>
  <si>
    <t>318813.8</t>
  </si>
  <si>
    <t>36703.0</t>
  </si>
  <si>
    <t>40049.1</t>
  </si>
  <si>
    <t>44620.0</t>
  </si>
  <si>
    <t>49102.0</t>
  </si>
  <si>
    <t>54711.3</t>
  </si>
  <si>
    <t>56587.0</t>
  </si>
  <si>
    <t>60037.5</t>
  </si>
  <si>
    <t>65730.1</t>
  </si>
  <si>
    <t>3977.1</t>
  </si>
  <si>
    <t>3396.6</t>
  </si>
  <si>
    <t>6453.8</t>
  </si>
  <si>
    <t>6618.9</t>
  </si>
  <si>
    <t>6676.2</t>
  </si>
  <si>
    <t>7022.6</t>
  </si>
  <si>
    <t>8285.3</t>
  </si>
  <si>
    <t>8570.5</t>
  </si>
  <si>
    <t>9075.5</t>
  </si>
  <si>
    <t>9194.1</t>
  </si>
  <si>
    <t>10991.6</t>
  </si>
  <si>
    <t>13004.9</t>
  </si>
  <si>
    <t>13343.5</t>
  </si>
  <si>
    <t>14507.0</t>
  </si>
  <si>
    <t>15445.2</t>
  </si>
  <si>
    <t>16152.7</t>
  </si>
  <si>
    <t>18975.1</t>
  </si>
  <si>
    <t>7961.6</t>
  </si>
  <si>
    <t>9795.0</t>
  </si>
  <si>
    <t>11871.1</t>
  </si>
  <si>
    <t>13002.4</t>
  </si>
  <si>
    <t>14365.3</t>
  </si>
  <si>
    <t>16808.0</t>
  </si>
  <si>
    <t>17624.0</t>
  </si>
  <si>
    <t>19733.0</t>
  </si>
  <si>
    <t>21934.0</t>
  </si>
  <si>
    <t>23517.0</t>
  </si>
  <si>
    <t>25715.0</t>
  </si>
  <si>
    <t>28823.0</t>
  </si>
  <si>
    <t>30476.0</t>
  </si>
  <si>
    <t>966.0</t>
  </si>
  <si>
    <t>1011.3</t>
  </si>
  <si>
    <t>995.9</t>
  </si>
  <si>
    <t>936.0</t>
  </si>
  <si>
    <t>1014.7</t>
  </si>
  <si>
    <t>1030.4</t>
  </si>
  <si>
    <t>1102.6</t>
  </si>
  <si>
    <t>1220.6</t>
  </si>
  <si>
    <t>1388.5</t>
  </si>
  <si>
    <t>1520.7</t>
  </si>
  <si>
    <t>1739.0</t>
  </si>
  <si>
    <t>1541.4</t>
  </si>
  <si>
    <t>1723.8</t>
  </si>
  <si>
    <t>1624.9</t>
  </si>
  <si>
    <t>1784.1</t>
  </si>
  <si>
    <t>2083.7</t>
  </si>
  <si>
    <t>2033.0</t>
  </si>
  <si>
    <t>191608.2</t>
  </si>
  <si>
    <t>208509.3</t>
  </si>
  <si>
    <t>210270.6</t>
  </si>
  <si>
    <t>189369.3</t>
  </si>
  <si>
    <t>194887.9</t>
  </si>
  <si>
    <t>187752.4</t>
  </si>
  <si>
    <t>215874.4</t>
  </si>
  <si>
    <t>226041.9</t>
  </si>
  <si>
    <t>234917.4</t>
  </si>
  <si>
    <t>240344.6</t>
  </si>
  <si>
    <t>254669.6</t>
  </si>
  <si>
    <t>271741.4</t>
  </si>
  <si>
    <t>278372.4</t>
  </si>
  <si>
    <t>281435.0</t>
  </si>
  <si>
    <t>292370.2</t>
  </si>
  <si>
    <t>297383.8</t>
  </si>
  <si>
    <t>301183.4</t>
  </si>
  <si>
    <t>311234.2</t>
  </si>
  <si>
    <t>305.6</t>
  </si>
  <si>
    <t>558.2</t>
  </si>
  <si>
    <t>980.5</t>
  </si>
  <si>
    <t>1192.9</t>
  </si>
  <si>
    <t>1581.1</t>
  </si>
  <si>
    <t>2134.8</t>
  </si>
  <si>
    <t>2404.9</t>
  </si>
  <si>
    <t>2494.6</t>
  </si>
  <si>
    <t>3316.6</t>
  </si>
  <si>
    <t>3746.5</t>
  </si>
  <si>
    <t>4337.7</t>
  </si>
  <si>
    <t>4771.1</t>
  </si>
  <si>
    <t>5200.8</t>
  </si>
  <si>
    <t>5928.8</t>
  </si>
  <si>
    <t>6668.4</t>
  </si>
  <si>
    <t>7884.5</t>
  </si>
  <si>
    <t>2037.0</t>
  </si>
  <si>
    <t>2265.4</t>
  </si>
  <si>
    <t>2417.4</t>
  </si>
  <si>
    <t>2597.3</t>
  </si>
  <si>
    <t>2947.0</t>
  </si>
  <si>
    <t>3050.9</t>
  </si>
  <si>
    <t>3187.3</t>
  </si>
  <si>
    <t>3401.2</t>
  </si>
  <si>
    <t>3586.6</t>
  </si>
  <si>
    <t>3915.7</t>
  </si>
  <si>
    <t>4274.1</t>
  </si>
  <si>
    <t>4567.5</t>
  </si>
  <si>
    <t>4848.8</t>
  </si>
  <si>
    <t>5015.0</t>
  </si>
  <si>
    <t>5303.4</t>
  </si>
  <si>
    <t>5557.2</t>
  </si>
  <si>
    <t>6035.9</t>
  </si>
  <si>
    <t>6805.0</t>
  </si>
  <si>
    <t>337.8</t>
  </si>
  <si>
    <t>549.0</t>
  </si>
  <si>
    <t>867.6</t>
  </si>
  <si>
    <t>846.3</t>
  </si>
  <si>
    <t>1218.5</t>
  </si>
  <si>
    <t>1534.9</t>
  </si>
  <si>
    <t>1684.3</t>
  </si>
  <si>
    <t>1907.0</t>
  </si>
  <si>
    <t>2431.6</t>
  </si>
  <si>
    <t>2851.5</t>
  </si>
  <si>
    <t>3047.7</t>
  </si>
  <si>
    <t>3090.4</t>
  </si>
  <si>
    <t>3532.6</t>
  </si>
  <si>
    <t>4125.8</t>
  </si>
  <si>
    <t>4830.3</t>
  </si>
  <si>
    <t>5930.2</t>
  </si>
  <si>
    <t>46727.3</t>
  </si>
  <si>
    <t>49735.1</t>
  </si>
  <si>
    <t>52847.8</t>
  </si>
  <si>
    <t>56617.1</t>
  </si>
  <si>
    <t>59456.0</t>
  </si>
  <si>
    <t>62911.7</t>
  </si>
  <si>
    <t>63770.3</t>
  </si>
  <si>
    <t>68057.9</t>
  </si>
  <si>
    <t>73548.5</t>
  </si>
  <si>
    <t>79721.0</t>
  </si>
  <si>
    <t>86201.0</t>
  </si>
  <si>
    <t>90478.0</t>
  </si>
  <si>
    <t>96188.0</t>
  </si>
  <si>
    <t>96254.0</t>
  </si>
  <si>
    <t>98135.0</t>
  </si>
  <si>
    <t>100857.0</t>
  </si>
  <si>
    <t>105386.0</t>
  </si>
  <si>
    <t>110331.0</t>
  </si>
  <si>
    <t>19232.2</t>
  </si>
  <si>
    <t>20474.2</t>
  </si>
  <si>
    <t>20235.1</t>
  </si>
  <si>
    <t>20569.6</t>
  </si>
  <si>
    <t>20754.3</t>
  </si>
  <si>
    <t>21979.3</t>
  </si>
  <si>
    <t>23586.3</t>
  </si>
  <si>
    <t>25880.7</t>
  </si>
  <si>
    <t>26403.0</t>
  </si>
  <si>
    <t>27551.9</t>
  </si>
  <si>
    <t>30120.8</t>
  </si>
  <si>
    <t>32492.5</t>
  </si>
  <si>
    <t>34508.0</t>
  </si>
  <si>
    <t>32863.6</t>
  </si>
  <si>
    <t>33065.5</t>
  </si>
  <si>
    <t>37049.6</t>
  </si>
  <si>
    <t>40431.7</t>
  </si>
  <si>
    <t>44043.7</t>
  </si>
  <si>
    <t>24102.0</t>
  </si>
  <si>
    <t>28912.6</t>
  </si>
  <si>
    <t>32384.8</t>
  </si>
  <si>
    <t>36370.2</t>
  </si>
  <si>
    <t>37494.4</t>
  </si>
  <si>
    <t>45059.1</t>
  </si>
  <si>
    <t>52917.9</t>
  </si>
  <si>
    <t>52853.0</t>
  </si>
  <si>
    <t>46774.0</t>
  </si>
  <si>
    <t>49788.6</t>
  </si>
  <si>
    <t>59047.0</t>
  </si>
  <si>
    <t>65529.7</t>
  </si>
  <si>
    <t>72693.1</t>
  </si>
  <si>
    <t>18492.5</t>
  </si>
  <si>
    <t>19335.4</t>
  </si>
  <si>
    <t>20885.6</t>
  </si>
  <si>
    <t>22227.6</t>
  </si>
  <si>
    <t>23671.4</t>
  </si>
  <si>
    <t>25648.1</t>
  </si>
  <si>
    <t>27602.3</t>
  </si>
  <si>
    <t>28792.7</t>
  </si>
  <si>
    <t>29220.8</t>
  </si>
  <si>
    <t>30810.0</t>
  </si>
  <si>
    <t>31243.1</t>
  </si>
  <si>
    <t>32403.2</t>
  </si>
  <si>
    <t>33980.8</t>
  </si>
  <si>
    <t>8606.0</t>
  </si>
  <si>
    <t>7885.4</t>
  </si>
  <si>
    <t>8673.7</t>
  </si>
  <si>
    <t>9214.3</t>
  </si>
  <si>
    <t>9635.1</t>
  </si>
  <si>
    <t>10678.0</t>
  </si>
  <si>
    <t>12584.8</t>
  </si>
  <si>
    <t>17279.4</t>
  </si>
  <si>
    <t>21678.1</t>
  </si>
  <si>
    <t>29209.4</t>
  </si>
  <si>
    <t>34416.8</t>
  </si>
  <si>
    <t>36148.2</t>
  </si>
  <si>
    <t>35773.4</t>
  </si>
  <si>
    <t>27654.6</t>
  </si>
  <si>
    <t>29735.1</t>
  </si>
  <si>
    <t>32165.7</t>
  </si>
  <si>
    <t>36061.3</t>
  </si>
  <si>
    <t>37088.1</t>
  </si>
  <si>
    <t>38149.7</t>
  </si>
  <si>
    <t>40427.5</t>
  </si>
  <si>
    <t>44323.4</t>
  </si>
  <si>
    <t>41934.6</t>
  </si>
  <si>
    <t>44518.1</t>
  </si>
  <si>
    <t>46492.2</t>
  </si>
  <si>
    <t>48527.6</t>
  </si>
  <si>
    <t>50138.7</t>
  </si>
  <si>
    <t>52636.6</t>
  </si>
  <si>
    <t>55470.1</t>
  </si>
  <si>
    <t>1680.3</t>
  </si>
  <si>
    <t>1758.3</t>
  </si>
  <si>
    <t>2066.4</t>
  </si>
  <si>
    <t>2361.2</t>
  </si>
  <si>
    <t>2869.1</t>
  </si>
  <si>
    <t>2922.9</t>
  </si>
  <si>
    <t>3365.5</t>
  </si>
  <si>
    <t>3538.2</t>
  </si>
  <si>
    <t>3674.2</t>
  </si>
  <si>
    <t>3833.5</t>
  </si>
  <si>
    <t>4132.6</t>
  </si>
  <si>
    <t>4436.0</t>
  </si>
  <si>
    <t>4730.7</t>
  </si>
  <si>
    <t>5007.9</t>
  </si>
  <si>
    <t>5423.9</t>
  </si>
  <si>
    <t>5847.7</t>
  </si>
  <si>
    <t>6766.5</t>
  </si>
  <si>
    <t>3076.4</t>
  </si>
  <si>
    <t>3214.2</t>
  </si>
  <si>
    <t>3292.6</t>
  </si>
  <si>
    <t>3608.1</t>
  </si>
  <si>
    <t>4471.3</t>
  </si>
  <si>
    <t>4856.5</t>
  </si>
  <si>
    <t>4674.3</t>
  </si>
  <si>
    <t>4936.3</t>
  </si>
  <si>
    <t>5516.9</t>
  </si>
  <si>
    <t>5691.4</t>
  </si>
  <si>
    <t>6633.4</t>
  </si>
  <si>
    <t>7776.4</t>
  </si>
  <si>
    <t>8810.4</t>
  </si>
  <si>
    <t>9572.8</t>
  </si>
  <si>
    <t>12085.5</t>
  </si>
  <si>
    <t>36467.4</t>
  </si>
  <si>
    <t>37256.5</t>
  </si>
  <si>
    <t>37589.1</t>
  </si>
  <si>
    <t>46993.7</t>
  </si>
  <si>
    <t>35880.7</t>
  </si>
  <si>
    <t>42875.5</t>
  </si>
  <si>
    <t>48093.0</t>
  </si>
  <si>
    <t>58214.3</t>
  </si>
  <si>
    <t>65895.1</t>
  </si>
  <si>
    <t>61299.3</t>
  </si>
  <si>
    <t>79090.6</t>
  </si>
  <si>
    <t>60748.4</t>
  </si>
  <si>
    <t>69343.2</t>
  </si>
  <si>
    <t>75809.8</t>
  </si>
  <si>
    <t>89745.2</t>
  </si>
  <si>
    <t>109610.3</t>
  </si>
  <si>
    <t>119414.8</t>
  </si>
  <si>
    <t>134221.3</t>
  </si>
  <si>
    <t>156413.5</t>
  </si>
  <si>
    <t>168694.7</t>
  </si>
  <si>
    <t>166554.7</t>
  </si>
  <si>
    <t>162301.2</t>
  </si>
  <si>
    <t>173309.1</t>
  </si>
  <si>
    <t>170517.5</t>
  </si>
  <si>
    <t>184694.6</t>
  </si>
  <si>
    <t>233963.8</t>
  </si>
  <si>
    <t>262519.4</t>
  </si>
  <si>
    <t>286330.0</t>
  </si>
  <si>
    <t>325219.9</t>
  </si>
  <si>
    <t>333957.3</t>
  </si>
  <si>
    <t>342663.4</t>
  </si>
  <si>
    <t>328368.9</t>
  </si>
  <si>
    <t>351472.0</t>
  </si>
  <si>
    <t>355995.9</t>
  </si>
  <si>
    <t>367981.5</t>
  </si>
  <si>
    <t>385166.7</t>
  </si>
  <si>
    <t>20031.4</t>
  </si>
  <si>
    <t>21652.4</t>
  </si>
  <si>
    <t>24026.2</t>
  </si>
  <si>
    <t>27182.2</t>
  </si>
  <si>
    <t>28752.8</t>
  </si>
  <si>
    <t>31804.2</t>
  </si>
  <si>
    <t>32652.7</t>
  </si>
  <si>
    <t>33308.4</t>
  </si>
  <si>
    <t>35273.0</t>
  </si>
  <si>
    <t>37482.8</t>
  </si>
  <si>
    <t>40205.0</t>
  </si>
  <si>
    <t>41948.8</t>
  </si>
  <si>
    <t>44700.2</t>
  </si>
  <si>
    <t>45690.6</t>
  </si>
  <si>
    <t>48540.7</t>
  </si>
  <si>
    <t>53301.8</t>
  </si>
  <si>
    <t>56239.2</t>
  </si>
  <si>
    <t>59266.9</t>
  </si>
  <si>
    <t>50059.8</t>
  </si>
  <si>
    <t>50989.2</t>
  </si>
  <si>
    <t>51630.6</t>
  </si>
  <si>
    <t>54604.9</t>
  </si>
  <si>
    <t>57522.0</t>
  </si>
  <si>
    <t>62279.0</t>
  </si>
  <si>
    <t>65185.0</t>
  </si>
  <si>
    <t>67132.0</t>
  </si>
  <si>
    <t>68381.0</t>
  </si>
  <si>
    <t>72113.0</t>
  </si>
  <si>
    <t>76271.0</t>
  </si>
  <si>
    <t>81140.0</t>
  </si>
  <si>
    <t>86526.0</t>
  </si>
  <si>
    <t>2225.8</t>
  </si>
  <si>
    <t>1950.0</t>
  </si>
  <si>
    <t>1546.3</t>
  </si>
  <si>
    <t>1977.2</t>
  </si>
  <si>
    <t>2238.1</t>
  </si>
  <si>
    <t>2416.4</t>
  </si>
  <si>
    <t>2680.8</t>
  </si>
  <si>
    <t>2929.0</t>
  </si>
  <si>
    <t>3049.3</t>
  </si>
  <si>
    <t>3339.1</t>
  </si>
  <si>
    <t>3800.0</t>
  </si>
  <si>
    <t>4431.5</t>
  </si>
  <si>
    <t>5223.9</t>
  </si>
  <si>
    <t>29216.3</t>
  </si>
  <si>
    <t>31254.6</t>
  </si>
  <si>
    <t>31841.9</t>
  </si>
  <si>
    <t>38004.7</t>
  </si>
  <si>
    <t>41119.0</t>
  </si>
  <si>
    <t>42689.8</t>
  </si>
  <si>
    <t>46363.4</t>
  </si>
  <si>
    <t>48433.7</t>
  </si>
  <si>
    <t>52554.2</t>
  </si>
  <si>
    <t>54560.4</t>
  </si>
  <si>
    <t>61034.2</t>
  </si>
  <si>
    <t>60725.5</t>
  </si>
  <si>
    <t>62120.2</t>
  </si>
  <si>
    <t>60502.0</t>
  </si>
  <si>
    <t>62162.0</t>
  </si>
  <si>
    <t>63380.1</t>
  </si>
  <si>
    <t>67414.7</t>
  </si>
  <si>
    <t>69348.3</t>
  </si>
  <si>
    <t>1355.5</t>
  </si>
  <si>
    <t>1482.9</t>
  </si>
  <si>
    <t>1640.9</t>
  </si>
  <si>
    <t>1814.0</t>
  </si>
  <si>
    <t>2041.1</t>
  </si>
  <si>
    <t>2223.1</t>
  </si>
  <si>
    <t>2382.8</t>
  </si>
  <si>
    <t>2447.4</t>
  </si>
  <si>
    <t>2556.9</t>
  </si>
  <si>
    <t>2804.4</t>
  </si>
  <si>
    <t>3099.1</t>
  </si>
  <si>
    <t>3504.4</t>
  </si>
  <si>
    <t>3843.4</t>
  </si>
  <si>
    <t>6440.5</t>
  </si>
  <si>
    <t>6569.5</t>
  </si>
  <si>
    <t>6740.9</t>
  </si>
  <si>
    <t>8195.2</t>
  </si>
  <si>
    <t>8356.4</t>
  </si>
  <si>
    <t>9036.5</t>
  </si>
  <si>
    <t>11690.4</t>
  </si>
  <si>
    <t>12256.5</t>
  </si>
  <si>
    <t>13105.3</t>
  </si>
  <si>
    <t>15056.4</t>
  </si>
  <si>
    <t>16978.4</t>
  </si>
  <si>
    <t>19825.5</t>
  </si>
  <si>
    <t>309516.7</t>
  </si>
  <si>
    <t>347648.6</t>
  </si>
  <si>
    <t>398855.3</t>
  </si>
  <si>
    <t>423478.2</t>
  </si>
  <si>
    <t>460798.3</t>
  </si>
  <si>
    <t>472502.9</t>
  </si>
  <si>
    <t>472266.4</t>
  </si>
  <si>
    <t>478725.0</t>
  </si>
  <si>
    <t>507030.0</t>
  </si>
  <si>
    <t>510940.0</t>
  </si>
  <si>
    <t>533830.0</t>
  </si>
  <si>
    <t>553430.0</t>
  </si>
  <si>
    <t>570220.0</t>
  </si>
  <si>
    <t>581020.0</t>
  </si>
  <si>
    <t>596120.0</t>
  </si>
  <si>
    <t>616410.0</t>
  </si>
  <si>
    <t>634820.0</t>
  </si>
  <si>
    <t>19869.6</t>
  </si>
  <si>
    <t>20826.2</t>
  </si>
  <si>
    <t>21949.6</t>
  </si>
  <si>
    <t>23694.7</t>
  </si>
  <si>
    <t>25649.3</t>
  </si>
  <si>
    <t>26745.1</t>
  </si>
  <si>
    <t>27110.2</t>
  </si>
  <si>
    <t>28113.2</t>
  </si>
  <si>
    <t>28954.2</t>
  </si>
  <si>
    <t>30285.5</t>
  </si>
  <si>
    <t>33295.2</t>
  </si>
  <si>
    <t>35417.5</t>
  </si>
  <si>
    <t>36654.5</t>
  </si>
  <si>
    <t>37998.0</t>
  </si>
  <si>
    <t>42347.2</t>
  </si>
  <si>
    <t>44706.3</t>
  </si>
  <si>
    <t>47225.3</t>
  </si>
  <si>
    <t>212.1</t>
  </si>
  <si>
    <t>324.3</t>
  </si>
  <si>
    <t>469.5</t>
  </si>
  <si>
    <t>643.8</t>
  </si>
  <si>
    <t>785.2</t>
  </si>
  <si>
    <t>921.8</t>
  </si>
  <si>
    <t>1061.2</t>
  </si>
  <si>
    <t>1175.7</t>
  </si>
  <si>
    <t>1357.2</t>
  </si>
  <si>
    <t>1544.6</t>
  </si>
  <si>
    <t>1730.2</t>
  </si>
  <si>
    <t>1951.4</t>
  </si>
  <si>
    <t>2246.8</t>
  </si>
  <si>
    <t>2639.2</t>
  </si>
  <si>
    <t>70495.3</t>
  </si>
  <si>
    <t>78677.4</t>
  </si>
  <si>
    <t>82132.2</t>
  </si>
  <si>
    <t>77947.3</t>
  </si>
  <si>
    <t>76157.1</t>
  </si>
  <si>
    <t>75379.0</t>
  </si>
  <si>
    <t>81453.3</t>
  </si>
  <si>
    <t>84972.0</t>
  </si>
  <si>
    <t>91029.3</t>
  </si>
  <si>
    <t>98462.0</t>
  </si>
  <si>
    <t>111047.0</t>
  </si>
  <si>
    <t>124028.0</t>
  </si>
  <si>
    <t>135327.0</t>
  </si>
  <si>
    <t>145704.0</t>
  </si>
  <si>
    <t>156797.0</t>
  </si>
  <si>
    <t>171778.0</t>
  </si>
  <si>
    <t>188454.0</t>
  </si>
  <si>
    <t>208127.0</t>
  </si>
  <si>
    <t>1514426.3</t>
  </si>
  <si>
    <t>1624078.2</t>
  </si>
  <si>
    <t>1730139.4</t>
  </si>
  <si>
    <t>1823444.7</t>
  </si>
  <si>
    <t>1962225.0</t>
  </si>
  <si>
    <t>2129719.4</t>
  </si>
  <si>
    <t>2247057.5</t>
  </si>
  <si>
    <t>2371736.6</t>
  </si>
  <si>
    <t>2451059.0</t>
  </si>
  <si>
    <t>2575914.4</t>
  </si>
  <si>
    <t>2715822.2</t>
  </si>
  <si>
    <t>2889032.1</t>
  </si>
  <si>
    <t>3087974.7</t>
  </si>
  <si>
    <t>15419.8</t>
  </si>
  <si>
    <t>15570.1</t>
  </si>
  <si>
    <t>13442.6</t>
  </si>
  <si>
    <t>12462.8</t>
  </si>
  <si>
    <t>13682.1</t>
  </si>
  <si>
    <t>16407.5</t>
  </si>
  <si>
    <t>16763.5</t>
  </si>
  <si>
    <t>18090.0</t>
  </si>
  <si>
    <t>19500.4</t>
  </si>
  <si>
    <t>20962.0</t>
  </si>
  <si>
    <t>23605.0</t>
  </si>
  <si>
    <t>24853.0</t>
  </si>
  <si>
    <t>25532.0</t>
  </si>
  <si>
    <t>25125.0</t>
  </si>
  <si>
    <t>27123.0</t>
  </si>
  <si>
    <t>28000.0</t>
  </si>
  <si>
    <t>30117.0</t>
  </si>
  <si>
    <t>33166.0</t>
  </si>
  <si>
    <t>239731.5</t>
  </si>
  <si>
    <t>247768.7</t>
  </si>
  <si>
    <t>265862.1</t>
  </si>
  <si>
    <t>281637.1</t>
  </si>
  <si>
    <t>294665.8</t>
  </si>
  <si>
    <t>305597.0</t>
  </si>
  <si>
    <t>321924.2</t>
  </si>
  <si>
    <t>329198.6</t>
  </si>
  <si>
    <t>345443.5</t>
  </si>
  <si>
    <t>360072.0</t>
  </si>
  <si>
    <t>395989.0</t>
  </si>
  <si>
    <t>411843.0</t>
  </si>
  <si>
    <t>428190.0</t>
  </si>
  <si>
    <t>446304.0</t>
  </si>
  <si>
    <t>470043.0</t>
  </si>
  <si>
    <t>497873.0</t>
  </si>
  <si>
    <t>533804.0</t>
  </si>
  <si>
    <t>566875.2</t>
  </si>
  <si>
    <t>25094.0</t>
  </si>
  <si>
    <t>25136.1</t>
  </si>
  <si>
    <t>27575.3</t>
  </si>
  <si>
    <t>30928.7</t>
  </si>
  <si>
    <t>32044.1</t>
  </si>
  <si>
    <t>33800.7</t>
  </si>
  <si>
    <t>36424.9</t>
  </si>
  <si>
    <t>39165.0</t>
  </si>
  <si>
    <t>2367.3</t>
  </si>
  <si>
    <t>2468.0</t>
  </si>
  <si>
    <t>5183.3</t>
  </si>
  <si>
    <t>6160.8</t>
  </si>
  <si>
    <t>5865.5</t>
  </si>
  <si>
    <t>6585.3</t>
  </si>
  <si>
    <t>6836.3</t>
  </si>
  <si>
    <t>7066.7</t>
  </si>
  <si>
    <t>7905.9</t>
  </si>
  <si>
    <t>8940.5</t>
  </si>
  <si>
    <t>10543.2</t>
  </si>
  <si>
    <t>12957.6</t>
  </si>
  <si>
    <t>13340.8</t>
  </si>
  <si>
    <t>14665.6</t>
  </si>
  <si>
    <t>16561.2</t>
  </si>
  <si>
    <t>17350.5</t>
  </si>
  <si>
    <t>19360.4</t>
  </si>
  <si>
    <t>8023.4</t>
  </si>
  <si>
    <t>9373.2</t>
  </si>
  <si>
    <t>11910.4</t>
  </si>
  <si>
    <t>13825.3</t>
  </si>
  <si>
    <t>16129.7</t>
  </si>
  <si>
    <t>20472.0</t>
  </si>
  <si>
    <t>24727.0</t>
  </si>
  <si>
    <t>26519.0</t>
  </si>
  <si>
    <t>30629.0</t>
  </si>
  <si>
    <t>33633.0</t>
  </si>
  <si>
    <t>38656.0</t>
  </si>
  <si>
    <t>43360.0</t>
  </si>
  <si>
    <t>47769.0</t>
  </si>
  <si>
    <t>768.4</t>
  </si>
  <si>
    <t>830.2</t>
  </si>
  <si>
    <t>845.1</t>
  </si>
  <si>
    <t>805.0</t>
  </si>
  <si>
    <t>785.7</t>
  </si>
  <si>
    <t>771.9</t>
  </si>
  <si>
    <t>837.8</t>
  </si>
  <si>
    <t>944.1</t>
  </si>
  <si>
    <t>1041.7</t>
  </si>
  <si>
    <t>1277.7</t>
  </si>
  <si>
    <t>1578.5</t>
  </si>
  <si>
    <t>1545.3</t>
  </si>
  <si>
    <t>1710.8</t>
  </si>
  <si>
    <t>1961.1</t>
  </si>
  <si>
    <t>2217.7</t>
  </si>
  <si>
    <t>2961.5</t>
  </si>
  <si>
    <t>3044.9</t>
  </si>
  <si>
    <t>163961.3</t>
  </si>
  <si>
    <t>180405.7</t>
  </si>
  <si>
    <t>185173.4</t>
  </si>
  <si>
    <t>171567.6</t>
  </si>
  <si>
    <t>174930.2</t>
  </si>
  <si>
    <t>173573.2</t>
  </si>
  <si>
    <t>202720.0</t>
  </si>
  <si>
    <t>215480.5</t>
  </si>
  <si>
    <t>223749.9</t>
  </si>
  <si>
    <t>242272.5</t>
  </si>
  <si>
    <t>263209.1</t>
  </si>
  <si>
    <t>279205.7</t>
  </si>
  <si>
    <t>298235.9</t>
  </si>
  <si>
    <t>319445.0</t>
  </si>
  <si>
    <t>333144.3</t>
  </si>
  <si>
    <t>345237.7</t>
  </si>
  <si>
    <t>356586.1</t>
  </si>
  <si>
    <t>376949.5</t>
  </si>
  <si>
    <t>203.1</t>
  </si>
  <si>
    <t>255.7</t>
  </si>
  <si>
    <t>396.6</t>
  </si>
  <si>
    <t>554.4</t>
  </si>
  <si>
    <t>702.6</t>
  </si>
  <si>
    <t>1010.1</t>
  </si>
  <si>
    <t>1112.1</t>
  </si>
  <si>
    <t>1369.9</t>
  </si>
  <si>
    <t>1487.2</t>
  </si>
  <si>
    <t>1675.9</t>
  </si>
  <si>
    <t>1820.7</t>
  </si>
  <si>
    <t>2036.2</t>
  </si>
  <si>
    <t>2602.3</t>
  </si>
  <si>
    <t>3239.9</t>
  </si>
  <si>
    <t>3927.9</t>
  </si>
  <si>
    <t>2571.2</t>
  </si>
  <si>
    <t>3133.6</t>
  </si>
  <si>
    <t>3503.7</t>
  </si>
  <si>
    <t>3735.8</t>
  </si>
  <si>
    <t>5312.8</t>
  </si>
  <si>
    <t>5614.9</t>
  </si>
  <si>
    <t>5944.9</t>
  </si>
  <si>
    <t>5554.5</t>
  </si>
  <si>
    <t>5933.7</t>
  </si>
  <si>
    <t>7423.8</t>
  </si>
  <si>
    <t>8587.2</t>
  </si>
  <si>
    <t>8362.2</t>
  </si>
  <si>
    <t>8975.5</t>
  </si>
  <si>
    <t>9968.7</t>
  </si>
  <si>
    <t>10485.5</t>
  </si>
  <si>
    <t>12267.0</t>
  </si>
  <si>
    <t>14841.4</t>
  </si>
  <si>
    <t>15449.4</t>
  </si>
  <si>
    <t>142.6</t>
  </si>
  <si>
    <t>248.9</t>
  </si>
  <si>
    <t>523.9</t>
  </si>
  <si>
    <t>500.0</t>
  </si>
  <si>
    <t>534.5</t>
  </si>
  <si>
    <t>682.0</t>
  </si>
  <si>
    <t>794.0</t>
  </si>
  <si>
    <t>1084.9</t>
  </si>
  <si>
    <t>1440.7</t>
  </si>
  <si>
    <t>1546.7</t>
  </si>
  <si>
    <t>1689.4</t>
  </si>
  <si>
    <t>1663.6</t>
  </si>
  <si>
    <t>1893.4</t>
  </si>
  <si>
    <t>2321.6</t>
  </si>
  <si>
    <t>3066.1</t>
  </si>
  <si>
    <t>4160.4</t>
  </si>
  <si>
    <t>44227.3</t>
  </si>
  <si>
    <t>48368.6</t>
  </si>
  <si>
    <t>52736.4</t>
  </si>
  <si>
    <t>58079.1</t>
  </si>
  <si>
    <t>63661.7</t>
  </si>
  <si>
    <t>70019.7</t>
  </si>
  <si>
    <t>75457.6</t>
  </si>
  <si>
    <t>79535.9</t>
  </si>
  <si>
    <t>85476.2</t>
  </si>
  <si>
    <t>94199.0</t>
  </si>
  <si>
    <t>101785.0</t>
  </si>
  <si>
    <t>109115.0</t>
  </si>
  <si>
    <t>110261.0</t>
  </si>
  <si>
    <t>113226.0</t>
  </si>
  <si>
    <t>117839.0</t>
  </si>
  <si>
    <t>125742.0</t>
  </si>
  <si>
    <t>133042.0</t>
  </si>
  <si>
    <t>142177.0</t>
  </si>
  <si>
    <t>14331.5</t>
  </si>
  <si>
    <t>14931.3</t>
  </si>
  <si>
    <t>15637.0</t>
  </si>
  <si>
    <t>16015.4</t>
  </si>
  <si>
    <t>16364.9</t>
  </si>
  <si>
    <t>17186.7</t>
  </si>
  <si>
    <t>18085.1</t>
  </si>
  <si>
    <t>20260.2</t>
  </si>
  <si>
    <t>21161.1</t>
  </si>
  <si>
    <t>23734.4</t>
  </si>
  <si>
    <t>27108.7</t>
  </si>
  <si>
    <t>29447.3</t>
  </si>
  <si>
    <t>33266.9</t>
  </si>
  <si>
    <t>33730.2</t>
  </si>
  <si>
    <t>34484.7</t>
  </si>
  <si>
    <t>38723.6</t>
  </si>
  <si>
    <t>40627.2</t>
  </si>
  <si>
    <t>45160.6</t>
  </si>
  <si>
    <t>11773.6</t>
  </si>
  <si>
    <t>14719.6</t>
  </si>
  <si>
    <t>18790.5</t>
  </si>
  <si>
    <t>22393.1</t>
  </si>
  <si>
    <t>23510.9</t>
  </si>
  <si>
    <t>29849.3</t>
  </si>
  <si>
    <t>34617.2</t>
  </si>
  <si>
    <t>34039.0</t>
  </si>
  <si>
    <t>30840.8</t>
  </si>
  <si>
    <t>31914.6</t>
  </si>
  <si>
    <t>38975.1</t>
  </si>
  <si>
    <t>43783.7</t>
  </si>
  <si>
    <t>50549.5</t>
  </si>
  <si>
    <t>15117.6</t>
  </si>
  <si>
    <t>15612.0</t>
  </si>
  <si>
    <t>17007.3</t>
  </si>
  <si>
    <t>18413.8</t>
  </si>
  <si>
    <t>20424.4</t>
  </si>
  <si>
    <t>21939.3</t>
  </si>
  <si>
    <t>23112.0</t>
  </si>
  <si>
    <t>24086.7</t>
  </si>
  <si>
    <t>25362.8</t>
  </si>
  <si>
    <t>26248.5</t>
  </si>
  <si>
    <t>27555.1</t>
  </si>
  <si>
    <t>29329.2</t>
  </si>
  <si>
    <t>31311.4</t>
  </si>
  <si>
    <t>4199.0</t>
  </si>
  <si>
    <t>3953.8</t>
  </si>
  <si>
    <t>5996.7</t>
  </si>
  <si>
    <t>6161.9</t>
  </si>
  <si>
    <t>6899.0</t>
  </si>
  <si>
    <t>6471.1</t>
  </si>
  <si>
    <t>7510.8</t>
  </si>
  <si>
    <t>10547.1</t>
  </si>
  <si>
    <t>12959.9</t>
  </si>
  <si>
    <t>16448.9</t>
  </si>
  <si>
    <t>35397.4</t>
  </si>
  <si>
    <t>39367.6</t>
  </si>
  <si>
    <t>40245.3</t>
  </si>
  <si>
    <t>35563.7</t>
  </si>
  <si>
    <t>37714.4</t>
  </si>
  <si>
    <t>38582.9</t>
  </si>
  <si>
    <t>45137.7</t>
  </si>
  <si>
    <t>47276.6</t>
  </si>
  <si>
    <t>47359.9</t>
  </si>
  <si>
    <t>51912.7</t>
  </si>
  <si>
    <t>58310.3</t>
  </si>
  <si>
    <t>55191.6</t>
  </si>
  <si>
    <t>56816.1</t>
  </si>
  <si>
    <t>58912.5</t>
  </si>
  <si>
    <t>61554.9</t>
  </si>
  <si>
    <t>64132.3</t>
  </si>
  <si>
    <t>68041.5</t>
  </si>
  <si>
    <t>72007.7</t>
  </si>
  <si>
    <t>1156.6</t>
  </si>
  <si>
    <t>1210.2</t>
  </si>
  <si>
    <t>1384.6</t>
  </si>
  <si>
    <t>1541.2</t>
  </si>
  <si>
    <t>2707.2</t>
  </si>
  <si>
    <t>2882.0</t>
  </si>
  <si>
    <t>2925.3</t>
  </si>
  <si>
    <t>3163.1</t>
  </si>
  <si>
    <t>3564.5</t>
  </si>
  <si>
    <t>3782.2</t>
  </si>
  <si>
    <t>4004.4</t>
  </si>
  <si>
    <t>4523.2</t>
  </si>
  <si>
    <t>4751.8</t>
  </si>
  <si>
    <t>5068.5</t>
  </si>
  <si>
    <t>5342.8</t>
  </si>
  <si>
    <t>5925.2</t>
  </si>
  <si>
    <t>6671.2</t>
  </si>
  <si>
    <t>1605.3</t>
  </si>
  <si>
    <t>1642.2</t>
  </si>
  <si>
    <t>2342.3</t>
  </si>
  <si>
    <t>2268.6</t>
  </si>
  <si>
    <t>2890.6</t>
  </si>
  <si>
    <t>2930.4</t>
  </si>
  <si>
    <t>2835.0</t>
  </si>
  <si>
    <t>3363.3</t>
  </si>
  <si>
    <t>3666.6</t>
  </si>
  <si>
    <t>4532.3</t>
  </si>
  <si>
    <t>4743.6</t>
  </si>
  <si>
    <t>5413.2</t>
  </si>
  <si>
    <t>6059.6</t>
  </si>
  <si>
    <t>7164.9</t>
  </si>
  <si>
    <t>8349.8</t>
  </si>
  <si>
    <t>7773.3</t>
  </si>
  <si>
    <t>9564.3</t>
  </si>
  <si>
    <t>9484.7</t>
  </si>
  <si>
    <t>11850.9</t>
  </si>
  <si>
    <t>9543.3</t>
  </si>
  <si>
    <t>11386.7</t>
  </si>
  <si>
    <t>13528.0</t>
  </si>
  <si>
    <t>36050.8</t>
  </si>
  <si>
    <t>46989.6</t>
  </si>
  <si>
    <t>52864.2</t>
  </si>
  <si>
    <t>44031.4</t>
  </si>
  <si>
    <t>38516.6</t>
  </si>
  <si>
    <t>40216.9</t>
  </si>
  <si>
    <t>48148.2</t>
  </si>
  <si>
    <t>60239.4</t>
  </si>
  <si>
    <t>68629.5</t>
  </si>
  <si>
    <t>85676.6</t>
  </si>
  <si>
    <t>155407.7</t>
  </si>
  <si>
    <t>169747.4</t>
  </si>
  <si>
    <t>171322.5</t>
  </si>
  <si>
    <t>179132.3</t>
  </si>
  <si>
    <t>189750.6</t>
  </si>
  <si>
    <t>187082.6</t>
  </si>
  <si>
    <t>211141.0</t>
  </si>
  <si>
    <t>271840.3</t>
  </si>
  <si>
    <t>303530.1</t>
  </si>
  <si>
    <t>336818.8</t>
  </si>
  <si>
    <t>382867.4</t>
  </si>
  <si>
    <t>405620.1</t>
  </si>
  <si>
    <t>442434.4</t>
  </si>
  <si>
    <t>438932.6</t>
  </si>
  <si>
    <t>474597.0</t>
  </si>
  <si>
    <t>495308.6</t>
  </si>
  <si>
    <t>534896.5</t>
  </si>
  <si>
    <t>585120.0</t>
  </si>
  <si>
    <t>23952.9</t>
  </si>
  <si>
    <t>26019.9</t>
  </si>
  <si>
    <t>28626.8</t>
  </si>
  <si>
    <t>32049.1</t>
  </si>
  <si>
    <t>33967.2</t>
  </si>
  <si>
    <t>37056.9</t>
  </si>
  <si>
    <t>37185.4</t>
  </si>
  <si>
    <t>35690.3</t>
  </si>
  <si>
    <t>36870.3</t>
  </si>
  <si>
    <t>38221.6</t>
  </si>
  <si>
    <t>39327.8</t>
  </si>
  <si>
    <t>40364.2</t>
  </si>
  <si>
    <t>41216.1</t>
  </si>
  <si>
    <t>42830.2</t>
  </si>
  <si>
    <t>44178.6</t>
  </si>
  <si>
    <t>46161.3</t>
  </si>
  <si>
    <t>48189.2</t>
  </si>
  <si>
    <t>49944.9</t>
  </si>
  <si>
    <t>44380.1</t>
  </si>
  <si>
    <t>44292.4</t>
  </si>
  <si>
    <t>44317.6</t>
  </si>
  <si>
    <t>45691.9</t>
  </si>
  <si>
    <t>48621.0</t>
  </si>
  <si>
    <t>50666.0</t>
  </si>
  <si>
    <t>52890.0</t>
  </si>
  <si>
    <t>55712.0</t>
  </si>
  <si>
    <t>G_H_I - Wholesale and retail trade, repair of motor vehicles, motorcycles and personal and household goods; hotels and restaurants; transport, storage and communication</t>
  </si>
  <si>
    <t>161727.1</t>
  </si>
  <si>
    <t>167125.9</t>
  </si>
  <si>
    <t>170280.9</t>
  </si>
  <si>
    <t>170918.3</t>
  </si>
  <si>
    <t>174700.6</t>
  </si>
  <si>
    <t>179136.5</t>
  </si>
  <si>
    <t>183131.1</t>
  </si>
  <si>
    <t>187023.7</t>
  </si>
  <si>
    <t>193747.6</t>
  </si>
  <si>
    <t>200218.8</t>
  </si>
  <si>
    <t>207528.8</t>
  </si>
  <si>
    <t>208608.2</t>
  </si>
  <si>
    <t>212044.8</t>
  </si>
  <si>
    <t>213743.5</t>
  </si>
  <si>
    <t>219182.4</t>
  </si>
  <si>
    <t>225482.7</t>
  </si>
  <si>
    <t>233091.1</t>
  </si>
  <si>
    <t>240235.8</t>
  </si>
  <si>
    <t>220292.5</t>
  </si>
  <si>
    <t>222925.0</t>
  </si>
  <si>
    <t>230754.7</t>
  </si>
  <si>
    <t>234635.6</t>
  </si>
  <si>
    <t>242653.3</t>
  </si>
  <si>
    <t>251741.0</t>
  </si>
  <si>
    <t>253738.8</t>
  </si>
  <si>
    <t>257567.6</t>
  </si>
  <si>
    <t>260120.7</t>
  </si>
  <si>
    <t>267835.6</t>
  </si>
  <si>
    <t>272783.8</t>
  </si>
  <si>
    <t>280932.2</t>
  </si>
  <si>
    <t>288676.2</t>
  </si>
  <si>
    <t>14285.1</t>
  </si>
  <si>
    <t>12942.7</t>
  </si>
  <si>
    <t>12221.0</t>
  </si>
  <si>
    <t>12710.7</t>
  </si>
  <si>
    <t>13003.2</t>
  </si>
  <si>
    <t>13704.3</t>
  </si>
  <si>
    <t>14261.5</t>
  </si>
  <si>
    <t>14903.3</t>
  </si>
  <si>
    <t>15649.5</t>
  </si>
  <si>
    <t>16688.9</t>
  </si>
  <si>
    <t>17731.3</t>
  </si>
  <si>
    <t>18852.3</t>
  </si>
  <si>
    <t>20014.9</t>
  </si>
  <si>
    <t>243659.6</t>
  </si>
  <si>
    <t>241354.1</t>
  </si>
  <si>
    <t>241595.0</t>
  </si>
  <si>
    <t>241147.3</t>
  </si>
  <si>
    <t>244019.0</t>
  </si>
  <si>
    <t>244873.6</t>
  </si>
  <si>
    <t>246412.5</t>
  </si>
  <si>
    <t>251527.2</t>
  </si>
  <si>
    <t>258163.9</t>
  </si>
  <si>
    <t>261548.8</t>
  </si>
  <si>
    <t>270917.7</t>
  </si>
  <si>
    <t>274038.9</t>
  </si>
  <si>
    <t>275253.3</t>
  </si>
  <si>
    <t>274708.9</t>
  </si>
  <si>
    <t>281666.4</t>
  </si>
  <si>
    <t>288717.6</t>
  </si>
  <si>
    <t>298486.5</t>
  </si>
  <si>
    <t>308414.0</t>
  </si>
  <si>
    <t>8357.5</t>
  </si>
  <si>
    <t>8512.0</t>
  </si>
  <si>
    <t>8711.9</t>
  </si>
  <si>
    <t>9151.3</t>
  </si>
  <si>
    <t>9594.8</t>
  </si>
  <si>
    <t>10078.7</t>
  </si>
  <si>
    <t>10480.3</t>
  </si>
  <si>
    <t>10700.8</t>
  </si>
  <si>
    <t>10904.8</t>
  </si>
  <si>
    <t>11362.8</t>
  </si>
  <si>
    <t>11811.4</t>
  </si>
  <si>
    <t>12300.7</t>
  </si>
  <si>
    <t>12847.5</t>
  </si>
  <si>
    <t>57128.0</t>
  </si>
  <si>
    <t>59428.8</t>
  </si>
  <si>
    <t>58994.4</t>
  </si>
  <si>
    <t>58546.7</t>
  </si>
  <si>
    <t>59330.9</t>
  </si>
  <si>
    <t>61495.2</t>
  </si>
  <si>
    <t>63005.8</t>
  </si>
  <si>
    <t>64200.9</t>
  </si>
  <si>
    <t>66513.6</t>
  </si>
  <si>
    <t>69496.5</t>
  </si>
  <si>
    <t>73886.1</t>
  </si>
  <si>
    <t>78900.6</t>
  </si>
  <si>
    <t>83595.6</t>
  </si>
  <si>
    <t>1760550.0</t>
  </si>
  <si>
    <t>1799737.5</t>
  </si>
  <si>
    <t>1785300.0</t>
  </si>
  <si>
    <t>1832737.5</t>
  </si>
  <si>
    <t>1867387.5</t>
  </si>
  <si>
    <t>1885950.0</t>
  </si>
  <si>
    <t>1919981.3</t>
  </si>
  <si>
    <t>1958962.5</t>
  </si>
  <si>
    <t>1998356.3</t>
  </si>
  <si>
    <t>2062500.0</t>
  </si>
  <si>
    <t>2088075.0</t>
  </si>
  <si>
    <t>2083537.5</t>
  </si>
  <si>
    <t>2108700.0</t>
  </si>
  <si>
    <t>2124993.8</t>
  </si>
  <si>
    <t>2187900.0</t>
  </si>
  <si>
    <t>2241731.3</t>
  </si>
  <si>
    <t>134345.2</t>
  </si>
  <si>
    <t>136092.2</t>
  </si>
  <si>
    <t>138780.6</t>
  </si>
  <si>
    <t>138656.3</t>
  </si>
  <si>
    <t>146317.6</t>
  </si>
  <si>
    <t>150802.5</t>
  </si>
  <si>
    <t>155077.1</t>
  </si>
  <si>
    <t>160037.3</t>
  </si>
  <si>
    <t>163494.7</t>
  </si>
  <si>
    <t>167680.9</t>
  </si>
  <si>
    <t>173597.9</t>
  </si>
  <si>
    <t>174821.6</t>
  </si>
  <si>
    <t>175635.9</t>
  </si>
  <si>
    <t>176309.9</t>
  </si>
  <si>
    <t>180358.9</t>
  </si>
  <si>
    <t>184769.0</t>
  </si>
  <si>
    <t>190947.6</t>
  </si>
  <si>
    <t>194091.6</t>
  </si>
  <si>
    <t>4408.5</t>
  </si>
  <si>
    <t>4336.0</t>
  </si>
  <si>
    <t>4551.8</t>
  </si>
  <si>
    <t>4778.3</t>
  </si>
  <si>
    <t>5294.5</t>
  </si>
  <si>
    <t>5578.2</t>
  </si>
  <si>
    <t>5570.6</t>
  </si>
  <si>
    <t>6103.0</t>
  </si>
  <si>
    <t>6570.6</t>
  </si>
  <si>
    <t>7084.4</t>
  </si>
  <si>
    <t>7588.6</t>
  </si>
  <si>
    <t>8160.4</t>
  </si>
  <si>
    <t>8907.6</t>
  </si>
  <si>
    <t>9831.9</t>
  </si>
  <si>
    <t>10454.5</t>
  </si>
  <si>
    <t>468206.2</t>
  </si>
  <si>
    <t>480114.6</t>
  </si>
  <si>
    <t>484580.9</t>
  </si>
  <si>
    <t>479583.3</t>
  </si>
  <si>
    <t>491011.6</t>
  </si>
  <si>
    <t>515405.0</t>
  </si>
  <si>
    <t>527862.4</t>
  </si>
  <si>
    <t>548283.8</t>
  </si>
  <si>
    <t>572782.0</t>
  </si>
  <si>
    <t>599965.8</t>
  </si>
  <si>
    <t>630263.0</t>
  </si>
  <si>
    <t>653255.0</t>
  </si>
  <si>
    <t>670920.4</t>
  </si>
  <si>
    <t>691694.7</t>
  </si>
  <si>
    <t>714291.2</t>
  </si>
  <si>
    <t>740108.0</t>
  </si>
  <si>
    <t>768890.1</t>
  </si>
  <si>
    <t>797052.4</t>
  </si>
  <si>
    <t>7981936.0</t>
  </si>
  <si>
    <t>8127814.5</t>
  </si>
  <si>
    <t>8348431.3</t>
  </si>
  <si>
    <t>8595814.7</t>
  </si>
  <si>
    <t>8857172.1</t>
  </si>
  <si>
    <t>9202196.4</t>
  </si>
  <si>
    <t>9384665.5</t>
  </si>
  <si>
    <t>9501853.7</t>
  </si>
  <si>
    <t>9629236.1</t>
  </si>
  <si>
    <t>9867136.9</t>
  </si>
  <si>
    <t>10062763.1</t>
  </si>
  <si>
    <t>10379560.9</t>
  </si>
  <si>
    <t>10682455.7</t>
  </si>
  <si>
    <t>108559.0</t>
  </si>
  <si>
    <t>101780.0</t>
  </si>
  <si>
    <t>97978.0</t>
  </si>
  <si>
    <t>97077.0</t>
  </si>
  <si>
    <t>100546.0</t>
  </si>
  <si>
    <t>104490.0</t>
  </si>
  <si>
    <t>108356.0</t>
  </si>
  <si>
    <t>115074.0</t>
  </si>
  <si>
    <t>121087.0</t>
  </si>
  <si>
    <t>125835.0</t>
  </si>
  <si>
    <t>132198.0</t>
  </si>
  <si>
    <t>135774.0</t>
  </si>
  <si>
    <t>137910.0</t>
  </si>
  <si>
    <t>140407.0</t>
  </si>
  <si>
    <t>145597.0</t>
  </si>
  <si>
    <t>149628.0</t>
  </si>
  <si>
    <t>156994.0</t>
  </si>
  <si>
    <t>163592.0</t>
  </si>
  <si>
    <t>1185067.7</t>
  </si>
  <si>
    <t>1197101.8</t>
  </si>
  <si>
    <t>1213461.3</t>
  </si>
  <si>
    <t>1202374.3</t>
  </si>
  <si>
    <t>1229012.0</t>
  </si>
  <si>
    <t>1255031.0</t>
  </si>
  <si>
    <t>1268965.5</t>
  </si>
  <si>
    <t>1297360.5</t>
  </si>
  <si>
    <t>1342808.2</t>
  </si>
  <si>
    <t>1387131.6</t>
  </si>
  <si>
    <t>1441372.0</t>
  </si>
  <si>
    <t>1468101.0</t>
  </si>
  <si>
    <t>1483171.4</t>
  </si>
  <si>
    <t>1499299.5</t>
  </si>
  <si>
    <t>1536336.0</t>
  </si>
  <si>
    <t>1565464.8</t>
  </si>
  <si>
    <t>1600168.3</t>
  </si>
  <si>
    <t>1637359.5</t>
  </si>
  <si>
    <t>116418.9</t>
  </si>
  <si>
    <t>119164.5</t>
  </si>
  <si>
    <t>123499.3</t>
  </si>
  <si>
    <t>127653.4</t>
  </si>
  <si>
    <t>132018.7</t>
  </si>
  <si>
    <t>137929.5</t>
  </si>
  <si>
    <t>143718.4</t>
  </si>
  <si>
    <t>148661.1</t>
  </si>
  <si>
    <t>156958.8</t>
  </si>
  <si>
    <t>164675.1</t>
  </si>
  <si>
    <t>169448.2</t>
  </si>
  <si>
    <t>177068.3</t>
  </si>
  <si>
    <t>184215.4</t>
  </si>
  <si>
    <t>42673.5</t>
  </si>
  <si>
    <t>43245.2</t>
  </si>
  <si>
    <t>45222.9</t>
  </si>
  <si>
    <t>47419.8</t>
  </si>
  <si>
    <t>49397.8</t>
  </si>
  <si>
    <t>51962.3</t>
  </si>
  <si>
    <t>54113.9</t>
  </si>
  <si>
    <t>56495.4</t>
  </si>
  <si>
    <t>58900.4</t>
  </si>
  <si>
    <t>61646.9</t>
  </si>
  <si>
    <t>64034.6</t>
  </si>
  <si>
    <t>66575.8</t>
  </si>
  <si>
    <t>67386.9</t>
  </si>
  <si>
    <t>65801.9</t>
  </si>
  <si>
    <t>71699.5</t>
  </si>
  <si>
    <t>79943.0</t>
  </si>
  <si>
    <t>86682.6</t>
  </si>
  <si>
    <t>95979.5</t>
  </si>
  <si>
    <t>104843.4</t>
  </si>
  <si>
    <t>110917.9</t>
  </si>
  <si>
    <t>118048.8</t>
  </si>
  <si>
    <t>123377.9</t>
  </si>
  <si>
    <t>129181.5</t>
  </si>
  <si>
    <t>137414.6</t>
  </si>
  <si>
    <t>145258.9</t>
  </si>
  <si>
    <t>154012.9</t>
  </si>
  <si>
    <t>7325.8</t>
  </si>
  <si>
    <t>7309.5</t>
  </si>
  <si>
    <t>7062.8</t>
  </si>
  <si>
    <t>7155.6</t>
  </si>
  <si>
    <t>7413.8</t>
  </si>
  <si>
    <t>7422.5</t>
  </si>
  <si>
    <t>7777.7</t>
  </si>
  <si>
    <t>8159.8</t>
  </si>
  <si>
    <t>8675.2</t>
  </si>
  <si>
    <t>9030.3</t>
  </si>
  <si>
    <t>9420.6</t>
  </si>
  <si>
    <t>9789.7</t>
  </si>
  <si>
    <t>9804.2</t>
  </si>
  <si>
    <t>10039.6</t>
  </si>
  <si>
    <t>10808.5</t>
  </si>
  <si>
    <t>11615.2</t>
  </si>
  <si>
    <t>12129.6</t>
  </si>
  <si>
    <t>12595.9</t>
  </si>
  <si>
    <t>1017666.3</t>
  </si>
  <si>
    <t>1033274.6</t>
  </si>
  <si>
    <t>1041261.2</t>
  </si>
  <si>
    <t>1032012.6</t>
  </si>
  <si>
    <t>1054220.4</t>
  </si>
  <si>
    <t>1084022.8</t>
  </si>
  <si>
    <t>1095897.0</t>
  </si>
  <si>
    <t>1116414.9</t>
  </si>
  <si>
    <t>1132059.5</t>
  </si>
  <si>
    <t>1148636.0</t>
  </si>
  <si>
    <t>1191057.3</t>
  </si>
  <si>
    <t>1212713.3</t>
  </si>
  <si>
    <t>1218219.6</t>
  </si>
  <si>
    <t>1218013.5</t>
  </si>
  <si>
    <t>1236671.2</t>
  </si>
  <si>
    <t>1244782.2</t>
  </si>
  <si>
    <t>1270126.4</t>
  </si>
  <si>
    <t>102010 - Final energy consumption - Households</t>
  </si>
  <si>
    <t>DS-070994-table: nama_gdp_p - GDP and main components - Price indices</t>
  </si>
  <si>
    <t>National accounts indicator (ESA95)</t>
  </si>
  <si>
    <t>B1GM</t>
  </si>
  <si>
    <t>PCH_PRE_CPI00_NAC</t>
  </si>
  <si>
    <t>AT</t>
  </si>
  <si>
    <t>BE</t>
  </si>
</sst>
</file>

<file path=xl/styles.xml><?xml version="1.0" encoding="utf-8"?>
<styleSheet xmlns="http://schemas.openxmlformats.org/spreadsheetml/2006/main">
  <numFmts count="4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"/>
    <numFmt numFmtId="177" formatCode="0.000"/>
    <numFmt numFmtId="178" formatCode="0.0%"/>
    <numFmt numFmtId="179" formatCode="0.000%"/>
    <numFmt numFmtId="180" formatCode="0.0000"/>
    <numFmt numFmtId="181" formatCode="0.00000"/>
    <numFmt numFmtId="182" formatCode="#,##0.0"/>
    <numFmt numFmtId="183" formatCode="0.000000"/>
    <numFmt numFmtId="184" formatCode="0.00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"/>
    <numFmt numFmtId="191" formatCode="0.0000%"/>
    <numFmt numFmtId="192" formatCode="0.00000%"/>
    <numFmt numFmtId="193" formatCode="_-* #,##0.0_-;_-* #,##0.0\-;_-* &quot;-&quot;??_-;_-@_-"/>
    <numFmt numFmtId="194" formatCode="_-* #,##0.0_-;_-* #,##0.0\-;_-* &quot;-&quot;?_-;_-@_-"/>
    <numFmt numFmtId="195" formatCode="yyyy/mm/dd\ hh:mm:ss"/>
  </numFmts>
  <fonts count="38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i/>
      <sz val="8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b/>
      <i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indexed="48"/>
      <name val="Arial"/>
      <family val="0"/>
    </font>
    <font>
      <b/>
      <sz val="9"/>
      <color indexed="48"/>
      <name val="Arial"/>
      <family val="0"/>
    </font>
    <font>
      <sz val="10"/>
      <name val="Trebuchet MS"/>
      <family val="0"/>
    </font>
    <font>
      <sz val="8"/>
      <color indexed="10"/>
      <name val="Arial"/>
      <family val="2"/>
    </font>
    <font>
      <sz val="8"/>
      <name val="Trebuchet MS"/>
      <family val="0"/>
    </font>
    <font>
      <sz val="8"/>
      <color indexed="56"/>
      <name val="Trebuchet MS"/>
      <family val="0"/>
    </font>
    <font>
      <sz val="8"/>
      <color indexed="56"/>
      <name val="Arial"/>
      <family val="2"/>
    </font>
    <font>
      <sz val="10"/>
      <color indexed="56"/>
      <name val="Arial"/>
      <family val="0"/>
    </font>
    <font>
      <b/>
      <sz val="26"/>
      <color indexed="12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>
        <color indexed="63"/>
      </right>
      <top style="thin"/>
      <bottom style="thin">
        <color indexed="22"/>
      </bottom>
    </border>
    <border>
      <left style="thin">
        <color indexed="22"/>
      </left>
      <right style="medium"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medium"/>
      <right>
        <color indexed="63"/>
      </right>
      <top style="thick">
        <color indexed="9"/>
      </top>
      <bottom style="thick">
        <color indexed="3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2" xfId="0" applyFont="1" applyFill="1" applyBorder="1" applyAlignment="1">
      <alignment horizontal="left" vertical="top"/>
    </xf>
    <xf numFmtId="1" fontId="5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" fontId="1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 horizontal="left" vertical="top"/>
    </xf>
    <xf numFmtId="0" fontId="8" fillId="0" borderId="0" xfId="0" applyFont="1" applyAlignment="1">
      <alignment/>
    </xf>
    <xf numFmtId="1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3" fontId="0" fillId="0" borderId="0" xfId="17" applyNumberFormat="1" applyFill="1" applyBorder="1" applyAlignment="1">
      <alignment/>
    </xf>
    <xf numFmtId="178" fontId="0" fillId="0" borderId="0" xfId="20" applyNumberFormat="1" applyAlignment="1">
      <alignment/>
    </xf>
    <xf numFmtId="1" fontId="8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1" fontId="18" fillId="0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20" applyNumberFormat="1" applyFont="1" applyAlignment="1">
      <alignment/>
    </xf>
    <xf numFmtId="1" fontId="0" fillId="0" borderId="0" xfId="17" applyNumberFormat="1" applyFill="1" applyBorder="1" applyAlignment="1">
      <alignment/>
    </xf>
    <xf numFmtId="1" fontId="0" fillId="0" borderId="12" xfId="17" applyNumberFormat="1" applyFill="1" applyBorder="1" applyAlignment="1">
      <alignment/>
    </xf>
    <xf numFmtId="1" fontId="0" fillId="0" borderId="5" xfId="17" applyNumberFormat="1" applyFill="1" applyBorder="1" applyAlignment="1">
      <alignment/>
    </xf>
    <xf numFmtId="1" fontId="0" fillId="0" borderId="13" xfId="17" applyNumberFormat="1" applyFill="1" applyBorder="1" applyAlignment="1">
      <alignment/>
    </xf>
    <xf numFmtId="1" fontId="18" fillId="3" borderId="0" xfId="0" applyNumberFormat="1" applyFont="1" applyFill="1" applyBorder="1" applyAlignment="1">
      <alignment horizontal="right"/>
    </xf>
    <xf numFmtId="1" fontId="0" fillId="0" borderId="0" xfId="20" applyNumberFormat="1" applyFont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wrapText="1"/>
    </xf>
    <xf numFmtId="9" fontId="14" fillId="0" borderId="0" xfId="20" applyFont="1" applyFill="1" applyBorder="1" applyAlignment="1">
      <alignment wrapText="1"/>
    </xf>
    <xf numFmtId="9" fontId="19" fillId="0" borderId="0" xfId="20" applyFont="1" applyFill="1" applyBorder="1" applyAlignment="1">
      <alignment wrapText="1"/>
    </xf>
    <xf numFmtId="0" fontId="0" fillId="0" borderId="0" xfId="0" applyFont="1" applyAlignment="1">
      <alignment/>
    </xf>
    <xf numFmtId="9" fontId="19" fillId="4" borderId="0" xfId="20" applyFont="1" applyFill="1" applyBorder="1" applyAlignment="1">
      <alignment wrapText="1"/>
    </xf>
    <xf numFmtId="0" fontId="0" fillId="4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18" fillId="0" borderId="14" xfId="0" applyFont="1" applyFill="1" applyBorder="1" applyAlignment="1">
      <alignment wrapText="1"/>
    </xf>
    <xf numFmtId="0" fontId="16" fillId="0" borderId="15" xfId="0" applyFont="1" applyFill="1" applyBorder="1" applyAlignment="1">
      <alignment vertical="top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178" fontId="0" fillId="0" borderId="0" xfId="20" applyNumberFormat="1" applyFont="1" applyBorder="1" applyAlignment="1">
      <alignment/>
    </xf>
    <xf numFmtId="178" fontId="0" fillId="0" borderId="12" xfId="20" applyNumberFormat="1" applyFont="1" applyBorder="1" applyAlignment="1">
      <alignment/>
    </xf>
    <xf numFmtId="0" fontId="15" fillId="0" borderId="19" xfId="0" applyFont="1" applyFill="1" applyBorder="1" applyAlignment="1">
      <alignment horizontal="left" vertical="top"/>
    </xf>
    <xf numFmtId="1" fontId="0" fillId="0" borderId="0" xfId="0" applyNumberFormat="1" applyFont="1" applyBorder="1" applyAlignment="1">
      <alignment/>
    </xf>
    <xf numFmtId="178" fontId="1" fillId="0" borderId="0" xfId="20" applyNumberFormat="1" applyFont="1" applyBorder="1" applyAlignment="1">
      <alignment/>
    </xf>
    <xf numFmtId="0" fontId="1" fillId="0" borderId="18" xfId="0" applyFont="1" applyBorder="1" applyAlignment="1">
      <alignment/>
    </xf>
    <xf numFmtId="1" fontId="4" fillId="0" borderId="5" xfId="0" applyNumberFormat="1" applyFont="1" applyFill="1" applyBorder="1" applyAlignment="1">
      <alignment horizontal="left" vertical="top"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15" fillId="0" borderId="18" xfId="0" applyFont="1" applyFill="1" applyBorder="1" applyAlignment="1">
      <alignment horizontal="left" vertical="top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178" fontId="0" fillId="0" borderId="17" xfId="20" applyNumberFormat="1" applyFont="1" applyBorder="1" applyAlignment="1">
      <alignment/>
    </xf>
    <xf numFmtId="0" fontId="2" fillId="0" borderId="18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182" fontId="0" fillId="3" borderId="2" xfId="0" applyNumberFormat="1" applyFill="1" applyBorder="1" applyAlignment="1">
      <alignment horizontal="center"/>
    </xf>
    <xf numFmtId="0" fontId="0" fillId="3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1" fontId="23" fillId="0" borderId="0" xfId="0" applyNumberFormat="1" applyFont="1" applyFill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18" fillId="3" borderId="0" xfId="0" applyFont="1" applyFill="1" applyBorder="1" applyAlignment="1">
      <alignment horizontal="right"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5" fillId="0" borderId="0" xfId="0" applyFont="1" applyAlignment="1">
      <alignment/>
    </xf>
    <xf numFmtId="1" fontId="18" fillId="3" borderId="0" xfId="0" applyNumberFormat="1" applyFont="1" applyFill="1" applyBorder="1" applyAlignment="1">
      <alignment horizontal="right"/>
    </xf>
    <xf numFmtId="1" fontId="18" fillId="5" borderId="0" xfId="0" applyNumberFormat="1" applyFont="1" applyFill="1" applyBorder="1" applyAlignment="1">
      <alignment horizontal="right"/>
    </xf>
    <xf numFmtId="1" fontId="18" fillId="5" borderId="0" xfId="0" applyNumberFormat="1" applyFont="1" applyFill="1" applyBorder="1" applyAlignment="1">
      <alignment horizontal="right"/>
    </xf>
    <xf numFmtId="0" fontId="17" fillId="3" borderId="23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7" fillId="3" borderId="25" xfId="0" applyFont="1" applyFill="1" applyBorder="1" applyAlignment="1">
      <alignment/>
    </xf>
    <xf numFmtId="0" fontId="17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13" fillId="5" borderId="8" xfId="0" applyFont="1" applyFill="1" applyBorder="1" applyAlignment="1">
      <alignment horizontal="center"/>
    </xf>
    <xf numFmtId="0" fontId="17" fillId="5" borderId="0" xfId="0" applyFont="1" applyFill="1" applyBorder="1" applyAlignment="1">
      <alignment/>
    </xf>
    <xf numFmtId="1" fontId="23" fillId="5" borderId="0" xfId="0" applyNumberFormat="1" applyFont="1" applyFill="1" applyAlignment="1">
      <alignment horizontal="right"/>
    </xf>
    <xf numFmtId="0" fontId="13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3" fillId="5" borderId="0" xfId="0" applyFont="1" applyFill="1" applyBorder="1" applyAlignment="1">
      <alignment horizontal="center"/>
    </xf>
    <xf numFmtId="0" fontId="17" fillId="3" borderId="28" xfId="0" applyFont="1" applyFill="1" applyBorder="1" applyAlignment="1">
      <alignment/>
    </xf>
    <xf numFmtId="0" fontId="17" fillId="3" borderId="29" xfId="0" applyFont="1" applyFill="1" applyBorder="1" applyAlignment="1">
      <alignment/>
    </xf>
    <xf numFmtId="0" fontId="17" fillId="3" borderId="30" xfId="0" applyFont="1" applyFill="1" applyBorder="1" applyAlignment="1">
      <alignment/>
    </xf>
    <xf numFmtId="0" fontId="17" fillId="3" borderId="4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17" fillId="3" borderId="31" xfId="0" applyFont="1" applyFill="1" applyBorder="1" applyAlignment="1">
      <alignment/>
    </xf>
    <xf numFmtId="1" fontId="18" fillId="6" borderId="2" xfId="0" applyNumberFormat="1" applyFont="1" applyFill="1" applyBorder="1" applyAlignment="1">
      <alignment horizontal="right"/>
    </xf>
    <xf numFmtId="1" fontId="23" fillId="3" borderId="2" xfId="0" applyNumberFormat="1" applyFont="1" applyFill="1" applyBorder="1" applyAlignment="1">
      <alignment horizontal="right"/>
    </xf>
    <xf numFmtId="1" fontId="23" fillId="3" borderId="31" xfId="0" applyNumberFormat="1" applyFont="1" applyFill="1" applyBorder="1" applyAlignment="1">
      <alignment horizontal="right"/>
    </xf>
    <xf numFmtId="1" fontId="23" fillId="3" borderId="4" xfId="0" applyNumberFormat="1" applyFont="1" applyFill="1" applyBorder="1" applyAlignment="1">
      <alignment horizontal="right"/>
    </xf>
    <xf numFmtId="1" fontId="23" fillId="3" borderId="32" xfId="0" applyNumberFormat="1" applyFont="1" applyFill="1" applyBorder="1" applyAlignment="1">
      <alignment horizontal="right"/>
    </xf>
    <xf numFmtId="1" fontId="23" fillId="3" borderId="33" xfId="0" applyNumberFormat="1" applyFont="1" applyFill="1" applyBorder="1" applyAlignment="1">
      <alignment horizontal="right"/>
    </xf>
    <xf numFmtId="0" fontId="17" fillId="5" borderId="34" xfId="0" applyFont="1" applyFill="1" applyBorder="1" applyAlignment="1">
      <alignment/>
    </xf>
    <xf numFmtId="1" fontId="23" fillId="5" borderId="34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1" fontId="25" fillId="2" borderId="0" xfId="0" applyNumberFormat="1" applyFont="1" applyFill="1" applyAlignment="1">
      <alignment/>
    </xf>
    <xf numFmtId="0" fontId="17" fillId="3" borderId="18" xfId="0" applyFont="1" applyFill="1" applyBorder="1" applyAlignment="1">
      <alignment/>
    </xf>
    <xf numFmtId="1" fontId="18" fillId="6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1" fontId="18" fillId="0" borderId="36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6" fillId="3" borderId="37" xfId="0" applyFont="1" applyFill="1" applyBorder="1" applyAlignment="1">
      <alignment horizontal="left" vertical="top"/>
    </xf>
    <xf numFmtId="1" fontId="20" fillId="0" borderId="19" xfId="0" applyNumberFormat="1" applyFont="1" applyFill="1" applyBorder="1" applyAlignment="1">
      <alignment/>
    </xf>
    <xf numFmtId="1" fontId="15" fillId="0" borderId="19" xfId="0" applyNumberFormat="1" applyFont="1" applyFill="1" applyBorder="1" applyAlignment="1">
      <alignment horizontal="left" vertical="top"/>
    </xf>
    <xf numFmtId="0" fontId="24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10" fontId="0" fillId="3" borderId="2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 horizontal="left"/>
    </xf>
    <xf numFmtId="0" fontId="1" fillId="6" borderId="38" xfId="0" applyNumberFormat="1" applyFont="1" applyFill="1" applyBorder="1" applyAlignment="1">
      <alignment horizontal="center" shrinkToFit="1"/>
    </xf>
    <xf numFmtId="0" fontId="1" fillId="0" borderId="38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5" fillId="7" borderId="0" xfId="0" applyFont="1" applyFill="1" applyBorder="1" applyAlignment="1">
      <alignment horizontal="left" vertical="top"/>
    </xf>
    <xf numFmtId="1" fontId="23" fillId="3" borderId="0" xfId="0" applyNumberFormat="1" applyFont="1" applyFill="1" applyBorder="1" applyAlignment="1">
      <alignment horizontal="right"/>
    </xf>
    <xf numFmtId="0" fontId="15" fillId="7" borderId="0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16" fillId="0" borderId="0" xfId="0" applyFont="1" applyFill="1" applyBorder="1" applyAlignment="1">
      <alignment horizontal="center" vertical="top"/>
    </xf>
    <xf numFmtId="1" fontId="23" fillId="6" borderId="2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0" fontId="17" fillId="3" borderId="39" xfId="0" applyFont="1" applyFill="1" applyBorder="1" applyAlignment="1">
      <alignment/>
    </xf>
    <xf numFmtId="0" fontId="17" fillId="3" borderId="15" xfId="0" applyFont="1" applyFill="1" applyBorder="1" applyAlignment="1">
      <alignment/>
    </xf>
    <xf numFmtId="1" fontId="23" fillId="3" borderId="15" xfId="0" applyNumberFormat="1" applyFont="1" applyFill="1" applyBorder="1" applyAlignment="1">
      <alignment horizontal="right"/>
    </xf>
    <xf numFmtId="1" fontId="23" fillId="6" borderId="15" xfId="0" applyNumberFormat="1" applyFont="1" applyFill="1" applyBorder="1" applyAlignment="1">
      <alignment horizontal="right"/>
    </xf>
    <xf numFmtId="1" fontId="23" fillId="6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/>
    </xf>
    <xf numFmtId="195" fontId="30" fillId="0" borderId="0" xfId="0" applyNumberFormat="1" applyFont="1" applyFill="1" applyBorder="1" applyAlignment="1">
      <alignment horizontal="left"/>
    </xf>
    <xf numFmtId="0" fontId="30" fillId="6" borderId="38" xfId="0" applyNumberFormat="1" applyFont="1" applyFill="1" applyBorder="1" applyAlignment="1">
      <alignment horizontal="left" shrinkToFit="1"/>
    </xf>
    <xf numFmtId="0" fontId="30" fillId="6" borderId="38" xfId="0" applyNumberFormat="1" applyFont="1" applyFill="1" applyBorder="1" applyAlignment="1">
      <alignment horizontal="center" shrinkToFit="1"/>
    </xf>
    <xf numFmtId="0" fontId="30" fillId="0" borderId="38" xfId="0" applyNumberFormat="1" applyFont="1" applyFill="1" applyBorder="1" applyAlignment="1">
      <alignment/>
    </xf>
    <xf numFmtId="0" fontId="29" fillId="0" borderId="38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1" fillId="0" borderId="38" xfId="0" applyNumberFormat="1" applyFont="1" applyFill="1" applyBorder="1" applyAlignment="1">
      <alignment/>
    </xf>
    <xf numFmtId="0" fontId="32" fillId="0" borderId="38" xfId="0" applyNumberFormat="1" applyFont="1" applyFill="1" applyBorder="1" applyAlignment="1">
      <alignment/>
    </xf>
    <xf numFmtId="178" fontId="1" fillId="0" borderId="0" xfId="20" applyNumberFormat="1" applyFont="1" applyFill="1" applyBorder="1" applyAlignment="1">
      <alignment/>
    </xf>
    <xf numFmtId="10" fontId="1" fillId="0" borderId="0" xfId="2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8" borderId="0" xfId="0" applyNumberFormat="1" applyFill="1" applyAlignment="1">
      <alignment/>
    </xf>
    <xf numFmtId="1" fontId="33" fillId="0" borderId="0" xfId="0" applyNumberFormat="1" applyFont="1" applyAlignment="1">
      <alignment/>
    </xf>
    <xf numFmtId="1" fontId="0" fillId="6" borderId="0" xfId="0" applyNumberFormat="1" applyFill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0" fillId="9" borderId="0" xfId="0" applyFill="1" applyAlignment="1">
      <alignment/>
    </xf>
    <xf numFmtId="178" fontId="1" fillId="0" borderId="0" xfId="20" applyNumberFormat="1" applyFont="1" applyAlignment="1">
      <alignment/>
    </xf>
    <xf numFmtId="178" fontId="0" fillId="3" borderId="21" xfId="20" applyNumberFormat="1" applyFill="1" applyBorder="1" applyAlignment="1">
      <alignment/>
    </xf>
    <xf numFmtId="178" fontId="0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6" borderId="18" xfId="0" applyNumberFormat="1" applyFont="1" applyFill="1" applyBorder="1" applyAlignment="1">
      <alignment horizontal="center" shrinkToFit="1"/>
    </xf>
    <xf numFmtId="0" fontId="0" fillId="0" borderId="14" xfId="0" applyFont="1" applyBorder="1" applyAlignment="1">
      <alignment/>
    </xf>
    <xf numFmtId="0" fontId="1" fillId="6" borderId="14" xfId="0" applyNumberFormat="1" applyFont="1" applyFill="1" applyBorder="1" applyAlignment="1">
      <alignment horizontal="center" shrinkToFit="1"/>
    </xf>
    <xf numFmtId="1" fontId="0" fillId="0" borderId="5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26" fillId="3" borderId="40" xfId="0" applyFont="1" applyFill="1" applyBorder="1" applyAlignment="1">
      <alignment horizontal="left" vertical="top"/>
    </xf>
    <xf numFmtId="0" fontId="1" fillId="6" borderId="41" xfId="0" applyNumberFormat="1" applyFont="1" applyFill="1" applyBorder="1" applyAlignment="1">
      <alignment horizontal="center" shrinkToFit="1"/>
    </xf>
    <xf numFmtId="0" fontId="1" fillId="6" borderId="42" xfId="0" applyNumberFormat="1" applyFont="1" applyFill="1" applyBorder="1" applyAlignment="1">
      <alignment horizontal="center" shrinkToFit="1"/>
    </xf>
    <xf numFmtId="1" fontId="23" fillId="5" borderId="43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176" fontId="0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8" fontId="1" fillId="0" borderId="2" xfId="20" applyNumberFormat="1" applyFont="1" applyFill="1" applyBorder="1" applyAlignment="1">
      <alignment/>
    </xf>
    <xf numFmtId="10" fontId="1" fillId="0" borderId="0" xfId="20" applyNumberFormat="1" applyFont="1" applyAlignment="1">
      <alignment/>
    </xf>
    <xf numFmtId="10" fontId="1" fillId="0" borderId="0" xfId="2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shrinkToFit="1"/>
    </xf>
    <xf numFmtId="0" fontId="0" fillId="0" borderId="5" xfId="0" applyNumberFormat="1" applyFill="1" applyBorder="1" applyAlignment="1">
      <alignment shrinkToFit="1"/>
    </xf>
    <xf numFmtId="1" fontId="0" fillId="0" borderId="5" xfId="0" applyNumberForma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top"/>
    </xf>
    <xf numFmtId="178" fontId="8" fillId="0" borderId="0" xfId="20" applyNumberFormat="1" applyFont="1" applyBorder="1" applyAlignment="1">
      <alignment/>
    </xf>
    <xf numFmtId="0" fontId="8" fillId="0" borderId="0" xfId="0" applyFont="1" applyBorder="1" applyAlignment="1">
      <alignment/>
    </xf>
    <xf numFmtId="178" fontId="8" fillId="0" borderId="0" xfId="20" applyNumberFormat="1" applyFont="1" applyAlignment="1">
      <alignment/>
    </xf>
    <xf numFmtId="179" fontId="1" fillId="0" borderId="2" xfId="20" applyNumberFormat="1" applyFont="1" applyFill="1" applyBorder="1" applyAlignment="1">
      <alignment/>
    </xf>
    <xf numFmtId="0" fontId="13" fillId="0" borderId="8" xfId="0" applyNumberFormat="1" applyFont="1" applyFill="1" applyBorder="1" applyAlignment="1">
      <alignment horizontal="center" shrinkToFit="1"/>
    </xf>
    <xf numFmtId="0" fontId="17" fillId="0" borderId="0" xfId="0" applyFont="1" applyFill="1" applyBorder="1" applyAlignment="1">
      <alignment/>
    </xf>
    <xf numFmtId="0" fontId="37" fillId="0" borderId="8" xfId="0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178" fontId="0" fillId="0" borderId="0" xfId="20" applyNumberFormat="1" applyFont="1" applyFill="1" applyBorder="1" applyAlignment="1">
      <alignment/>
    </xf>
    <xf numFmtId="178" fontId="0" fillId="0" borderId="0" xfId="20" applyNumberFormat="1" applyFont="1" applyAlignment="1">
      <alignment/>
    </xf>
    <xf numFmtId="0" fontId="13" fillId="0" borderId="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178" fontId="0" fillId="0" borderId="2" xfId="20" applyNumberFormat="1" applyFont="1" applyFill="1" applyBorder="1" applyAlignment="1">
      <alignment/>
    </xf>
    <xf numFmtId="0" fontId="1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178" fontId="0" fillId="0" borderId="49" xfId="20" applyNumberFormat="1" applyFont="1" applyFill="1" applyBorder="1" applyAlignment="1">
      <alignment/>
    </xf>
    <xf numFmtId="178" fontId="0" fillId="0" borderId="50" xfId="20" applyNumberFormat="1" applyFont="1" applyFill="1" applyBorder="1" applyAlignment="1">
      <alignment/>
    </xf>
    <xf numFmtId="0" fontId="13" fillId="0" borderId="51" xfId="0" applyFont="1" applyFill="1" applyBorder="1" applyAlignment="1">
      <alignment/>
    </xf>
    <xf numFmtId="178" fontId="0" fillId="0" borderId="52" xfId="20" applyNumberFormat="1" applyFont="1" applyFill="1" applyBorder="1" applyAlignment="1">
      <alignment/>
    </xf>
    <xf numFmtId="178" fontId="1" fillId="0" borderId="0" xfId="20" applyNumberFormat="1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178" fontId="1" fillId="0" borderId="54" xfId="20" applyNumberFormat="1" applyFont="1" applyFill="1" applyBorder="1" applyAlignment="1">
      <alignment/>
    </xf>
    <xf numFmtId="178" fontId="1" fillId="0" borderId="55" xfId="20" applyNumberFormat="1" applyFont="1" applyFill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178" fontId="1" fillId="0" borderId="54" xfId="20" applyNumberFormat="1" applyFont="1" applyBorder="1" applyAlignment="1">
      <alignment/>
    </xf>
    <xf numFmtId="178" fontId="1" fillId="0" borderId="55" xfId="20" applyNumberFormat="1" applyFont="1" applyBorder="1" applyAlignment="1">
      <alignment/>
    </xf>
    <xf numFmtId="178" fontId="0" fillId="0" borderId="54" xfId="20" applyNumberFormat="1" applyFont="1" applyBorder="1" applyAlignment="1">
      <alignment/>
    </xf>
    <xf numFmtId="178" fontId="0" fillId="0" borderId="55" xfId="20" applyNumberFormat="1" applyFont="1" applyBorder="1" applyAlignment="1">
      <alignment/>
    </xf>
    <xf numFmtId="178" fontId="0" fillId="0" borderId="0" xfId="20" applyNumberFormat="1" applyFont="1" applyFill="1" applyBorder="1" applyAlignment="1">
      <alignment/>
    </xf>
    <xf numFmtId="0" fontId="1" fillId="0" borderId="56" xfId="0" applyNumberFormat="1" applyFont="1" applyFill="1" applyBorder="1" applyAlignment="1">
      <alignment/>
    </xf>
    <xf numFmtId="0" fontId="1" fillId="0" borderId="54" xfId="0" applyNumberFormat="1" applyFont="1" applyFill="1" applyBorder="1" applyAlignment="1">
      <alignment/>
    </xf>
    <xf numFmtId="0" fontId="1" fillId="0" borderId="58" xfId="0" applyNumberFormat="1" applyFont="1" applyFill="1" applyBorder="1" applyAlignment="1">
      <alignment/>
    </xf>
    <xf numFmtId="178" fontId="1" fillId="0" borderId="58" xfId="20" applyNumberFormat="1" applyFont="1" applyFill="1" applyBorder="1" applyAlignment="1">
      <alignment/>
    </xf>
    <xf numFmtId="178" fontId="1" fillId="0" borderId="55" xfId="2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/>
    </xf>
    <xf numFmtId="0" fontId="8" fillId="0" borderId="5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1" fontId="13" fillId="0" borderId="8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 GHG Numbers (0.00)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E4FF"/>
      <rgbColor rgb="00FFF9AB"/>
      <rgbColor rgb="00B065A1"/>
      <rgbColor rgb="00FFF571"/>
      <rgbColor rgb="00800080"/>
      <rgbColor rgb="00FFFBC9"/>
      <rgbColor rgb="00C0C0C0"/>
      <rgbColor rgb="00808080"/>
      <rgbColor rgb="00009133"/>
      <rgbColor rgb="00E3001A"/>
      <rgbColor rgb="00B065A1"/>
      <rgbColor rgb="00EB9600"/>
      <rgbColor rgb="008A7A61"/>
      <rgbColor rgb="00FFED00"/>
      <rgbColor rgb="00009EE0"/>
      <rgbColor rgb="006DD5FF"/>
      <rgbColor rgb="00009133"/>
      <rgbColor rgb="00E3001A"/>
      <rgbColor rgb="00B065A1"/>
      <rgbColor rgb="00EB9600"/>
      <rgbColor rgb="008A7A61"/>
      <rgbColor rgb="00FFED00"/>
      <rgbColor rgb="00009EE0"/>
      <rgbColor rgb="007DDA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DF5FF"/>
      <rgbColor rgb="00666699"/>
      <rgbColor rgb="00969696"/>
      <rgbColor rgb="00E3001A"/>
      <rgbColor rgb="00339966"/>
      <rgbColor rgb="00009133"/>
      <rgbColor rgb="00FFED00"/>
      <rgbColor rgb="00009EE0"/>
      <rgbColor rgb="00993366"/>
      <rgbColor rgb="008A7A61"/>
      <rgbColor rgb="005BD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625"/>
          <c:w val="0.605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chart'!$A$6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/>
            </c:numRef>
          </c:cat>
          <c:val>
            <c:numRef>
              <c:f>'Data for chart'!$B$6:$S$6</c:f>
              <c:numCache/>
            </c:numRef>
          </c:val>
          <c:smooth val="0"/>
        </c:ser>
        <c:ser>
          <c:idx val="1"/>
          <c:order val="1"/>
          <c:tx>
            <c:strRef>
              <c:f>'Data for chart'!$A$7</c:f>
              <c:strCache>
                <c:ptCount val="1"/>
                <c:pt idx="0">
                  <c:v>Transport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/>
            </c:numRef>
          </c:cat>
          <c:val>
            <c:numRef>
              <c:f>'Data for chart'!$B$7:$S$7</c:f>
              <c:numCache/>
            </c:numRef>
          </c:val>
          <c:smooth val="0"/>
        </c:ser>
        <c:ser>
          <c:idx val="2"/>
          <c:order val="2"/>
          <c:tx>
            <c:strRef>
              <c:f>'Data for chart'!$A$8</c:f>
              <c:strCache>
                <c:ptCount val="1"/>
                <c:pt idx="0">
                  <c:v>Final energy intensity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/>
            </c:numRef>
          </c:cat>
          <c:val>
            <c:numRef>
              <c:f>'Data for chart'!$B$8:$S$8</c:f>
              <c:numCache/>
            </c:numRef>
          </c:val>
          <c:smooth val="0"/>
        </c:ser>
        <c:ser>
          <c:idx val="3"/>
          <c:order val="3"/>
          <c:tx>
            <c:strRef>
              <c:f>'Data for chart'!$A$9</c:f>
              <c:strCache>
                <c:ptCount val="1"/>
                <c:pt idx="0">
                  <c:v>Services, agriculture and 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/>
            </c:numRef>
          </c:cat>
          <c:val>
            <c:numRef>
              <c:f>'Data for chart'!$B$9:$S$9</c:f>
              <c:numCache/>
            </c:numRef>
          </c:val>
          <c:smooth val="0"/>
        </c:ser>
        <c:ser>
          <c:idx val="4"/>
          <c:order val="4"/>
          <c:tx>
            <c:strRef>
              <c:f>'Data for chart'!$A$10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/>
            </c:numRef>
          </c:cat>
          <c:val>
            <c:numRef>
              <c:f>'Data for chart'!$B$10:$S$10</c:f>
              <c:numCache/>
            </c:numRef>
          </c:val>
          <c:smooth val="0"/>
        </c:ser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84143"/>
        <c:crossesAt val="60"/>
        <c:auto val="1"/>
        <c:lblOffset val="100"/>
        <c:noMultiLvlLbl val="0"/>
      </c:catAx>
      <c:valAx>
        <c:axId val="4838414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1990=100)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6587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25"/>
          <c:y val="0"/>
          <c:w val="0.24725"/>
          <c:h val="0.7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15</xdr:row>
      <xdr:rowOff>76200</xdr:rowOff>
    </xdr:from>
    <xdr:to>
      <xdr:col>21</xdr:col>
      <xdr:colOff>76200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3933825" y="2505075"/>
        <a:ext cx="71723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1\EN21_2006%20update_unchang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 Index EI &amp; EI by sector"/>
      <sheetName val="Chart1 incl projections"/>
      <sheetName val="Data for main graph"/>
      <sheetName val="Chart avgchange in EI by sector"/>
      <sheetName val="Main table"/>
      <sheetName val="Final energy intensity"/>
      <sheetName val="Chart Final E int per sector"/>
      <sheetName val="Chart Final E int"/>
      <sheetName val="Transport intensity"/>
      <sheetName val="Chart Transp int"/>
      <sheetName val="Services intensity"/>
      <sheetName val="Chart Serv int"/>
      <sheetName val="Industry intensity"/>
      <sheetName val="Chart Industry int"/>
      <sheetName val="Household intensity"/>
      <sheetName val="Chart Hous int"/>
      <sheetName val="GDP at 1995 prices"/>
      <sheetName val="GDP at current prices"/>
      <sheetName val="Industry VA at 95 prices"/>
      <sheetName val="Service VA at 95 prices"/>
      <sheetName val="Total FEC"/>
      <sheetName val="Households FEC"/>
      <sheetName val="Transport FEC"/>
      <sheetName val="Industry FEC"/>
      <sheetName val="Services FEC"/>
      <sheetName val="Population by country"/>
      <sheetName val="Total FEC projections"/>
      <sheetName val="Transport FEC proj"/>
      <sheetName val="Services FEC proj"/>
      <sheetName val="Household FEC proj"/>
      <sheetName val="Industry FEC proj"/>
      <sheetName val="GDP projections 2000 prices"/>
      <sheetName val="Population projections"/>
      <sheetName val="GDP projections 1995 prices"/>
      <sheetName val="Projections of FE intensity"/>
      <sheetName val="Proj of services EI"/>
      <sheetName val="Proj of industry EI"/>
      <sheetName val="Proj of transport EI"/>
      <sheetName val="Proj of household EI"/>
      <sheetName val="Industry VA projections"/>
      <sheetName val="Service VA projections"/>
      <sheetName val="New Cronos data"/>
      <sheetName val="Eurostat Detailed industry"/>
      <sheetName val="Eurostat GVA"/>
    </sheetNames>
    <sheetDataSet>
      <sheetData sheetId="41">
        <row r="373">
          <cell r="B373" t="str">
            <v>table</v>
          </cell>
          <cell r="C373" t="str">
            <v>a_gdp_k</v>
          </cell>
        </row>
        <row r="374">
          <cell r="C374" t="str">
            <v>GDP and main components - Constant prices</v>
          </cell>
        </row>
        <row r="376">
          <cell r="I376" t="str">
            <v>Ameco data used to calculate rate of change - numbers taken from Ricardo's spreadsheet</v>
          </cell>
        </row>
        <row r="377">
          <cell r="B377" t="str">
            <v>unit</v>
          </cell>
          <cell r="C377" t="str">
            <v>mio_eur_kp95</v>
          </cell>
          <cell r="I377" t="str">
            <v>Repeated data</v>
          </cell>
        </row>
        <row r="378">
          <cell r="C378" t="str">
            <v>Millions of euro (at 1995 prices and exchange rates)</v>
          </cell>
        </row>
        <row r="379">
          <cell r="B379" t="str">
            <v>indic_na</v>
          </cell>
          <cell r="C379" t="str">
            <v>b1gm</v>
          </cell>
        </row>
        <row r="380">
          <cell r="C380" t="str">
            <v>Gross domestic product at market prices</v>
          </cell>
        </row>
        <row r="382">
          <cell r="D382" t="str">
            <v>time</v>
          </cell>
          <cell r="E382" t="str">
            <v>1990a00</v>
          </cell>
          <cell r="F382" t="str">
            <v>1991a00</v>
          </cell>
          <cell r="G382" t="str">
            <v>1992a00</v>
          </cell>
          <cell r="H382" t="str">
            <v>1993a00</v>
          </cell>
          <cell r="I382" t="str">
            <v>1994a00</v>
          </cell>
          <cell r="J382" t="str">
            <v>1995a00</v>
          </cell>
          <cell r="K382" t="str">
            <v>1996a00</v>
          </cell>
          <cell r="L382" t="str">
            <v>1997a00</v>
          </cell>
          <cell r="M382" t="str">
            <v>1998a00</v>
          </cell>
          <cell r="N382" t="str">
            <v>1999a00</v>
          </cell>
          <cell r="O382" t="str">
            <v>2000a00</v>
          </cell>
          <cell r="P382" t="str">
            <v>2001a00</v>
          </cell>
          <cell r="Q382" t="str">
            <v>2002a00</v>
          </cell>
          <cell r="R382" t="str">
            <v>2003a00</v>
          </cell>
          <cell r="S382" t="str">
            <v>2004a00</v>
          </cell>
        </row>
        <row r="384">
          <cell r="B384" t="str">
            <v>geo</v>
          </cell>
        </row>
        <row r="385">
          <cell r="A385" t="str">
            <v>eu25 European Union (25 countries)</v>
          </cell>
          <cell r="B385" t="str">
            <v>eu25</v>
          </cell>
          <cell r="C385" t="str">
            <v>European Union (25 countries)</v>
          </cell>
          <cell r="E385">
            <v>6380038.002515903</v>
          </cell>
          <cell r="F385">
            <v>6492535.763395453</v>
          </cell>
          <cell r="G385">
            <v>6574543.186959286</v>
          </cell>
          <cell r="H385">
            <v>6554570.679972483</v>
          </cell>
          <cell r="I385">
            <v>6741215.593481243</v>
          </cell>
          <cell r="J385">
            <v>6945120.139475093</v>
          </cell>
          <cell r="K385">
            <v>7067345.235916205</v>
          </cell>
          <cell r="L385">
            <v>7259119.763503542</v>
          </cell>
          <cell r="M385">
            <v>7471332.753472593</v>
          </cell>
          <cell r="N385">
            <v>7696974.500000002</v>
          </cell>
          <cell r="O385">
            <v>7996607.799999999</v>
          </cell>
          <cell r="P385">
            <v>8144835.999999999</v>
          </cell>
          <cell r="Q385">
            <v>8232571.999999999</v>
          </cell>
          <cell r="R385">
            <v>8322006.9</v>
          </cell>
          <cell r="S385">
            <v>8517553.900000002</v>
          </cell>
        </row>
        <row r="386">
          <cell r="A386" t="str">
            <v>eu15 European Union (15 countries)</v>
          </cell>
          <cell r="B386" t="str">
            <v>eu15</v>
          </cell>
          <cell r="C386" t="str">
            <v>European Union (15 countries)</v>
          </cell>
          <cell r="E386">
            <v>6148079.054559486</v>
          </cell>
          <cell r="F386">
            <v>6279709.500000001</v>
          </cell>
          <cell r="G386">
            <v>6364220</v>
          </cell>
          <cell r="H386">
            <v>6341095.900000001</v>
          </cell>
          <cell r="I386">
            <v>6519349.9</v>
          </cell>
          <cell r="J386">
            <v>6711011.1</v>
          </cell>
          <cell r="K386">
            <v>6822178.6</v>
          </cell>
          <cell r="L386">
            <v>7001879.300000001</v>
          </cell>
          <cell r="M386">
            <v>7204260.499999998</v>
          </cell>
          <cell r="N386">
            <v>7420255.500000002</v>
          </cell>
          <cell r="O386">
            <v>7707590.199999999</v>
          </cell>
          <cell r="P386">
            <v>7848806.699999999</v>
          </cell>
          <cell r="Q386">
            <v>7929475.299999999</v>
          </cell>
          <cell r="R386">
            <v>8007564.4</v>
          </cell>
          <cell r="S386">
            <v>8186912.1000000015</v>
          </cell>
        </row>
        <row r="387">
          <cell r="A387" t="str">
            <v>nms10 New Member States (CZ, EE, CY, LV, LT, HU, MT, PL, SI, SK)</v>
          </cell>
          <cell r="B387" t="str">
            <v>nms10</v>
          </cell>
          <cell r="C387" t="str">
            <v>New Member States (CZ, EE, CY, LV, LT, HU, MT, PL, SI, SK)</v>
          </cell>
          <cell r="E387">
            <v>231958.94795641655</v>
          </cell>
          <cell r="F387">
            <v>212826.26339545177</v>
          </cell>
          <cell r="G387">
            <v>210323.18695928628</v>
          </cell>
          <cell r="H387">
            <v>213474.77997248108</v>
          </cell>
          <cell r="I387">
            <v>221865.69348124223</v>
          </cell>
          <cell r="J387">
            <v>234109.0394750937</v>
          </cell>
          <cell r="K387">
            <v>245166.63591620547</v>
          </cell>
          <cell r="L387">
            <v>257240.46350354108</v>
          </cell>
          <cell r="M387">
            <v>267072.2534725942</v>
          </cell>
          <cell r="N387">
            <v>276719</v>
          </cell>
          <cell r="O387">
            <v>289017.6</v>
          </cell>
          <cell r="P387">
            <v>296029.3</v>
          </cell>
          <cell r="Q387">
            <v>303096.7</v>
          </cell>
          <cell r="R387">
            <v>314442.5</v>
          </cell>
          <cell r="S387">
            <v>330641.8</v>
          </cell>
        </row>
        <row r="388">
          <cell r="A388" t="str">
            <v>be Belgium</v>
          </cell>
          <cell r="B388" t="str">
            <v>be</v>
          </cell>
          <cell r="C388" t="str">
            <v>Belgium</v>
          </cell>
          <cell r="E388">
            <v>197122.9</v>
          </cell>
          <cell r="F388">
            <v>200736.3</v>
          </cell>
          <cell r="G388">
            <v>203808.9</v>
          </cell>
          <cell r="H388">
            <v>201848.5</v>
          </cell>
          <cell r="I388">
            <v>208362.1</v>
          </cell>
          <cell r="J388">
            <v>217418.8</v>
          </cell>
          <cell r="K388">
            <v>219933.9</v>
          </cell>
          <cell r="L388">
            <v>227275.8</v>
          </cell>
          <cell r="M388">
            <v>231637.2</v>
          </cell>
          <cell r="N388">
            <v>238767.1</v>
          </cell>
          <cell r="O388">
            <v>247994</v>
          </cell>
          <cell r="P388">
            <v>250593</v>
          </cell>
          <cell r="Q388">
            <v>254358.8</v>
          </cell>
          <cell r="R388">
            <v>256685.3</v>
          </cell>
          <cell r="S388">
            <v>263333.2</v>
          </cell>
        </row>
        <row r="389">
          <cell r="A389" t="str">
            <v>cz Czech Republic</v>
          </cell>
          <cell r="B389" t="str">
            <v>cz</v>
          </cell>
          <cell r="C389" t="str">
            <v>Czech Republic</v>
          </cell>
          <cell r="E389">
            <v>44364.02903097572</v>
          </cell>
          <cell r="F389">
            <v>39211.172631239</v>
          </cell>
          <cell r="G389">
            <v>39012.551435611625</v>
          </cell>
          <cell r="H389">
            <v>39036.701863004135</v>
          </cell>
          <cell r="I389">
            <v>39903.11757627717</v>
          </cell>
          <cell r="J389">
            <v>42272.4</v>
          </cell>
          <cell r="K389">
            <v>44030.5</v>
          </cell>
          <cell r="L389">
            <v>43710.4</v>
          </cell>
          <cell r="M389">
            <v>43208.7</v>
          </cell>
          <cell r="N389">
            <v>43730.5</v>
          </cell>
          <cell r="O389">
            <v>45431.7</v>
          </cell>
          <cell r="P389">
            <v>46630.6</v>
          </cell>
          <cell r="Q389">
            <v>47325.3</v>
          </cell>
          <cell r="R389">
            <v>48843.8</v>
          </cell>
          <cell r="S389">
            <v>51135.1</v>
          </cell>
        </row>
        <row r="390">
          <cell r="A390" t="str">
            <v>dk Denmark</v>
          </cell>
          <cell r="B390" t="str">
            <v>dk</v>
          </cell>
          <cell r="C390" t="str">
            <v>Denmark</v>
          </cell>
          <cell r="E390">
            <v>123945.8</v>
          </cell>
          <cell r="F390">
            <v>125557.6</v>
          </cell>
          <cell r="G390">
            <v>128037.9</v>
          </cell>
          <cell r="H390">
            <v>127923.2</v>
          </cell>
          <cell r="I390">
            <v>134991.4</v>
          </cell>
          <cell r="J390">
            <v>139129.2</v>
          </cell>
          <cell r="K390">
            <v>143072.9</v>
          </cell>
          <cell r="L390">
            <v>147649.1</v>
          </cell>
          <cell r="M390">
            <v>150838.9</v>
          </cell>
          <cell r="N390">
            <v>154701.1</v>
          </cell>
          <cell r="O390">
            <v>160160</v>
          </cell>
          <cell r="P390">
            <v>161289</v>
          </cell>
          <cell r="Q390">
            <v>162040.3</v>
          </cell>
          <cell r="R390">
            <v>163163.9</v>
          </cell>
          <cell r="S390">
            <v>166215.4</v>
          </cell>
        </row>
        <row r="391">
          <cell r="A391" t="str">
            <v>de Germany (including ex-GDR from 1991)</v>
          </cell>
          <cell r="B391" t="str">
            <v>de</v>
          </cell>
          <cell r="C391" t="str">
            <v>Germany (including ex-GDR from 1991)</v>
          </cell>
          <cell r="E391">
            <v>1730832.6545594854</v>
          </cell>
          <cell r="F391">
            <v>1819035.4</v>
          </cell>
          <cell r="G391">
            <v>1859524.7</v>
          </cell>
          <cell r="H391">
            <v>1844607.6</v>
          </cell>
          <cell r="I391">
            <v>1893621</v>
          </cell>
          <cell r="J391">
            <v>1929422</v>
          </cell>
          <cell r="K391">
            <v>1948601.2</v>
          </cell>
          <cell r="L391">
            <v>1983762.9</v>
          </cell>
          <cell r="M391">
            <v>2024039.1</v>
          </cell>
          <cell r="N391">
            <v>2064741.6</v>
          </cell>
          <cell r="O391">
            <v>2131016.2</v>
          </cell>
          <cell r="P391">
            <v>2157440.8</v>
          </cell>
          <cell r="Q391">
            <v>2158719.4</v>
          </cell>
          <cell r="R391">
            <v>2154670.4</v>
          </cell>
          <cell r="S391">
            <v>2189832.2</v>
          </cell>
        </row>
        <row r="392">
          <cell r="A392" t="str">
            <v>ee Estonia</v>
          </cell>
          <cell r="B392" t="str">
            <v>ee</v>
          </cell>
          <cell r="C392" t="str">
            <v>Estonia</v>
          </cell>
          <cell r="E392">
            <v>2795.2</v>
          </cell>
          <cell r="F392">
            <v>2795.2</v>
          </cell>
          <cell r="G392">
            <v>2795.2</v>
          </cell>
          <cell r="H392">
            <v>2795.2</v>
          </cell>
          <cell r="I392">
            <v>2749.3</v>
          </cell>
          <cell r="J392">
            <v>2873.7</v>
          </cell>
          <cell r="K392">
            <v>3000.2</v>
          </cell>
          <cell r="L392">
            <v>3333.1</v>
          </cell>
          <cell r="M392">
            <v>3481.2</v>
          </cell>
          <cell r="N392">
            <v>3491.9</v>
          </cell>
          <cell r="O392">
            <v>3766.1</v>
          </cell>
          <cell r="P392">
            <v>4009.6</v>
          </cell>
          <cell r="Q392">
            <v>4299.9</v>
          </cell>
          <cell r="R392">
            <v>4587.5</v>
          </cell>
          <cell r="S392">
            <v>4945.8</v>
          </cell>
        </row>
        <row r="393">
          <cell r="A393" t="str">
            <v>gr Greece</v>
          </cell>
          <cell r="B393" t="str">
            <v>gr</v>
          </cell>
          <cell r="C393" t="str">
            <v>Greece</v>
          </cell>
          <cell r="E393">
            <v>84488.3</v>
          </cell>
          <cell r="F393">
            <v>87108.9</v>
          </cell>
          <cell r="G393">
            <v>87716.2</v>
          </cell>
          <cell r="H393">
            <v>86313.5</v>
          </cell>
          <cell r="I393">
            <v>88039.6</v>
          </cell>
          <cell r="J393">
            <v>89888.3</v>
          </cell>
          <cell r="K393">
            <v>92008.2</v>
          </cell>
          <cell r="L393">
            <v>95355.1</v>
          </cell>
          <cell r="M393">
            <v>98562.6</v>
          </cell>
          <cell r="N393">
            <v>101933.1</v>
          </cell>
          <cell r="O393">
            <v>106496.7</v>
          </cell>
          <cell r="P393">
            <v>111913.3</v>
          </cell>
          <cell r="Q393">
            <v>116197.9</v>
          </cell>
          <cell r="R393">
            <v>121720.5</v>
          </cell>
          <cell r="S393">
            <v>127412.6</v>
          </cell>
        </row>
        <row r="394">
          <cell r="A394" t="str">
            <v>es Spain</v>
          </cell>
          <cell r="B394" t="str">
            <v>es</v>
          </cell>
          <cell r="C394" t="str">
            <v>Spain</v>
          </cell>
          <cell r="E394">
            <v>414690.7</v>
          </cell>
          <cell r="F394">
            <v>425238</v>
          </cell>
          <cell r="G394">
            <v>429193.8</v>
          </cell>
          <cell r="H394">
            <v>424767.4</v>
          </cell>
          <cell r="I394">
            <v>434889.5</v>
          </cell>
          <cell r="J394">
            <v>456495.7</v>
          </cell>
          <cell r="K394">
            <v>467499.7</v>
          </cell>
          <cell r="L394">
            <v>485572.1</v>
          </cell>
          <cell r="M394">
            <v>507338.7</v>
          </cell>
          <cell r="N394">
            <v>531428.6</v>
          </cell>
          <cell r="O394">
            <v>558225.3</v>
          </cell>
          <cell r="P394">
            <v>578010.2</v>
          </cell>
          <cell r="Q394">
            <v>593502.7</v>
          </cell>
          <cell r="R394">
            <v>611297.5</v>
          </cell>
          <cell r="S394">
            <v>630214.8</v>
          </cell>
        </row>
        <row r="395">
          <cell r="A395" t="str">
            <v>fr France</v>
          </cell>
          <cell r="B395" t="str">
            <v>fr</v>
          </cell>
          <cell r="C395" t="str">
            <v>France</v>
          </cell>
          <cell r="E395">
            <v>1130049.2</v>
          </cell>
          <cell r="F395">
            <v>1144255.1</v>
          </cell>
          <cell r="G395">
            <v>1164628.3</v>
          </cell>
          <cell r="H395">
            <v>1151819.7</v>
          </cell>
          <cell r="I395">
            <v>1175247.2</v>
          </cell>
          <cell r="J395">
            <v>1201128</v>
          </cell>
          <cell r="K395">
            <v>1214074.9</v>
          </cell>
          <cell r="L395">
            <v>1240962.7</v>
          </cell>
          <cell r="M395">
            <v>1284065.5</v>
          </cell>
          <cell r="N395">
            <v>1325627.4</v>
          </cell>
          <cell r="O395">
            <v>1378974.9</v>
          </cell>
          <cell r="P395">
            <v>1404547.8</v>
          </cell>
          <cell r="Q395">
            <v>1418976.3</v>
          </cell>
          <cell r="R395">
            <v>1434406.2</v>
          </cell>
          <cell r="S395">
            <v>1467673</v>
          </cell>
        </row>
        <row r="396">
          <cell r="A396" t="str">
            <v>ie Ireland</v>
          </cell>
          <cell r="B396" t="str">
            <v>ie</v>
          </cell>
          <cell r="C396" t="str">
            <v>Ireland</v>
          </cell>
          <cell r="E396">
            <v>40447.2</v>
          </cell>
          <cell r="F396">
            <v>41227.7</v>
          </cell>
          <cell r="G396">
            <v>42606</v>
          </cell>
          <cell r="H396">
            <v>43753.2</v>
          </cell>
          <cell r="I396">
            <v>46271.6</v>
          </cell>
          <cell r="J396">
            <v>51324.5</v>
          </cell>
          <cell r="K396">
            <v>55562</v>
          </cell>
          <cell r="L396">
            <v>62052.1</v>
          </cell>
          <cell r="M396">
            <v>67342.3</v>
          </cell>
          <cell r="N396">
            <v>74563</v>
          </cell>
          <cell r="O396">
            <v>81434.8</v>
          </cell>
          <cell r="P396">
            <v>86468.6</v>
          </cell>
          <cell r="Q396">
            <v>91755.6</v>
          </cell>
          <cell r="R396">
            <v>95833.7</v>
          </cell>
          <cell r="S396">
            <v>100120.2</v>
          </cell>
        </row>
        <row r="397">
          <cell r="A397" t="str">
            <v>it Italy</v>
          </cell>
          <cell r="B397" t="str">
            <v>it</v>
          </cell>
          <cell r="C397" t="str">
            <v>Italy</v>
          </cell>
          <cell r="E397">
            <v>808405.9</v>
          </cell>
          <cell r="F397">
            <v>820804.7</v>
          </cell>
          <cell r="G397">
            <v>827149</v>
          </cell>
          <cell r="H397">
            <v>819802.1</v>
          </cell>
          <cell r="I397">
            <v>837443.4</v>
          </cell>
          <cell r="J397">
            <v>861117.6</v>
          </cell>
          <cell r="K397">
            <v>867278.2</v>
          </cell>
          <cell r="L397">
            <v>883665.3</v>
          </cell>
          <cell r="M397">
            <v>896380.6</v>
          </cell>
          <cell r="N397">
            <v>913637.2</v>
          </cell>
          <cell r="O397">
            <v>946362.6</v>
          </cell>
          <cell r="P397">
            <v>963354.2</v>
          </cell>
          <cell r="Q397">
            <v>966648.5</v>
          </cell>
          <cell r="R397">
            <v>967007.6</v>
          </cell>
          <cell r="S397">
            <v>977309.4</v>
          </cell>
        </row>
        <row r="398">
          <cell r="A398" t="str">
            <v>cy Cyprus</v>
          </cell>
          <cell r="B398" t="str">
            <v>cy</v>
          </cell>
          <cell r="C398" t="str">
            <v>Cyprus</v>
          </cell>
          <cell r="E398">
            <v>5413.106648666892</v>
          </cell>
          <cell r="F398">
            <v>5453.166173279978</v>
          </cell>
          <cell r="G398">
            <v>5981.377204570657</v>
          </cell>
          <cell r="H398">
            <v>6023.296032013887</v>
          </cell>
          <cell r="I398">
            <v>6378.591900101249</v>
          </cell>
          <cell r="J398">
            <v>7011.6</v>
          </cell>
          <cell r="K398">
            <v>7137.9</v>
          </cell>
          <cell r="L398">
            <v>7301.8</v>
          </cell>
          <cell r="M398">
            <v>7664.9</v>
          </cell>
          <cell r="N398">
            <v>8033.4</v>
          </cell>
          <cell r="O398">
            <v>8438.4</v>
          </cell>
          <cell r="P398">
            <v>8785.4</v>
          </cell>
          <cell r="Q398">
            <v>8970.6</v>
          </cell>
          <cell r="R398">
            <v>9142.6</v>
          </cell>
          <cell r="S398">
            <v>9501.1</v>
          </cell>
        </row>
        <row r="399">
          <cell r="A399" t="str">
            <v>lv Latvia</v>
          </cell>
          <cell r="B399" t="str">
            <v>lv</v>
          </cell>
          <cell r="C399" t="str">
            <v>Latvia</v>
          </cell>
          <cell r="E399">
            <v>7026.5</v>
          </cell>
          <cell r="F399">
            <v>6141.1</v>
          </cell>
          <cell r="G399">
            <v>4169.8</v>
          </cell>
          <cell r="H399">
            <v>3694.5</v>
          </cell>
          <cell r="I399">
            <v>3775.8</v>
          </cell>
          <cell r="J399">
            <v>3741.8</v>
          </cell>
          <cell r="K399">
            <v>3883.6</v>
          </cell>
          <cell r="L399">
            <v>4205.3</v>
          </cell>
          <cell r="M399">
            <v>4403.9</v>
          </cell>
          <cell r="N399">
            <v>4610.9</v>
          </cell>
          <cell r="O399">
            <v>4929.7</v>
          </cell>
          <cell r="P399">
            <v>5326.2</v>
          </cell>
          <cell r="Q399">
            <v>5670.9</v>
          </cell>
          <cell r="R399">
            <v>6079</v>
          </cell>
          <cell r="S399">
            <v>6598.2</v>
          </cell>
        </row>
        <row r="400">
          <cell r="A400" t="str">
            <v>lt Lithuania</v>
          </cell>
          <cell r="B400" t="str">
            <v>lt</v>
          </cell>
          <cell r="C400" t="str">
            <v>Lithuania</v>
          </cell>
          <cell r="E400">
            <v>8426.9</v>
          </cell>
          <cell r="F400">
            <v>7948.6</v>
          </cell>
          <cell r="G400">
            <v>6258.9</v>
          </cell>
          <cell r="H400">
            <v>5243.2</v>
          </cell>
          <cell r="I400">
            <v>4731.1</v>
          </cell>
          <cell r="J400">
            <v>4886.8</v>
          </cell>
          <cell r="K400">
            <v>5115.4</v>
          </cell>
          <cell r="L400">
            <v>5473.8</v>
          </cell>
          <cell r="M400">
            <v>5872.3</v>
          </cell>
          <cell r="N400">
            <v>5772.7</v>
          </cell>
          <cell r="O400">
            <v>5998.9</v>
          </cell>
          <cell r="P400">
            <v>6385.4</v>
          </cell>
          <cell r="Q400">
            <v>6816.5</v>
          </cell>
          <cell r="R400">
            <v>7532.3</v>
          </cell>
          <cell r="S400">
            <v>8058</v>
          </cell>
        </row>
        <row r="401">
          <cell r="A401" t="str">
            <v>lu Luxembourg (Grand-Duché)</v>
          </cell>
          <cell r="B401" t="str">
            <v>lu</v>
          </cell>
          <cell r="C401" t="str">
            <v>Luxembourg (Grand-Duché)</v>
          </cell>
          <cell r="E401">
            <v>11391.5</v>
          </cell>
          <cell r="F401">
            <v>12376.2</v>
          </cell>
          <cell r="G401">
            <v>12601.4</v>
          </cell>
          <cell r="H401">
            <v>13130.7</v>
          </cell>
          <cell r="I401">
            <v>13632.4</v>
          </cell>
          <cell r="J401">
            <v>15811.2</v>
          </cell>
          <cell r="K401">
            <v>16051.1</v>
          </cell>
          <cell r="L401">
            <v>17004.4</v>
          </cell>
          <cell r="M401">
            <v>18108</v>
          </cell>
          <cell r="N401">
            <v>19632.2</v>
          </cell>
          <cell r="O401">
            <v>21289.8</v>
          </cell>
          <cell r="P401">
            <v>21825.7</v>
          </cell>
          <cell r="Q401">
            <v>22619.5</v>
          </cell>
          <cell r="R401">
            <v>23080.4</v>
          </cell>
          <cell r="S401">
            <v>24061.1</v>
          </cell>
        </row>
        <row r="402">
          <cell r="A402" t="str">
            <v>hu Hungary</v>
          </cell>
          <cell r="B402" t="str">
            <v>hu</v>
          </cell>
          <cell r="C402" t="str">
            <v>Hungary</v>
          </cell>
          <cell r="E402">
            <v>38101.14054813774</v>
          </cell>
          <cell r="F402">
            <v>33568.5</v>
          </cell>
          <cell r="G402">
            <v>32864.2</v>
          </cell>
          <cell r="H402">
            <v>32667</v>
          </cell>
          <cell r="I402">
            <v>33614.4</v>
          </cell>
          <cell r="J402">
            <v>34118.6</v>
          </cell>
          <cell r="K402">
            <v>34568.9</v>
          </cell>
          <cell r="L402">
            <v>36147.4</v>
          </cell>
          <cell r="M402">
            <v>37904.2</v>
          </cell>
          <cell r="N402">
            <v>39478.6</v>
          </cell>
          <cell r="O402">
            <v>41848</v>
          </cell>
          <cell r="P402">
            <v>43660.2</v>
          </cell>
          <cell r="Q402">
            <v>45326.5</v>
          </cell>
          <cell r="R402">
            <v>46859.8</v>
          </cell>
          <cell r="S402">
            <v>49304.7</v>
          </cell>
        </row>
        <row r="403">
          <cell r="A403" t="str">
            <v>mt Malta</v>
          </cell>
          <cell r="B403" t="str">
            <v>mt</v>
          </cell>
          <cell r="C403" t="str">
            <v>Malta</v>
          </cell>
          <cell r="E403">
            <v>2020.8883830268396</v>
          </cell>
          <cell r="F403">
            <v>2020.8883830268396</v>
          </cell>
          <cell r="G403">
            <v>2115.59382253169</v>
          </cell>
          <cell r="H403">
            <v>2210.515979289412</v>
          </cell>
          <cell r="I403">
            <v>2336.8621377135023</v>
          </cell>
          <cell r="J403">
            <v>2482.539475093732</v>
          </cell>
          <cell r="K403">
            <v>2581.5359162054388</v>
          </cell>
          <cell r="L403">
            <v>2706.8635035410334</v>
          </cell>
          <cell r="M403">
            <v>2799.553472594179</v>
          </cell>
          <cell r="N403">
            <v>2913.2</v>
          </cell>
          <cell r="O403">
            <v>3100</v>
          </cell>
          <cell r="P403">
            <v>3087.1</v>
          </cell>
          <cell r="Q403">
            <v>3140.3</v>
          </cell>
          <cell r="R403">
            <v>3059.5</v>
          </cell>
          <cell r="S403">
            <v>3042.8</v>
          </cell>
        </row>
        <row r="404">
          <cell r="A404" t="str">
            <v>nl Netherlands</v>
          </cell>
          <cell r="B404" t="str">
            <v>nl</v>
          </cell>
          <cell r="C404" t="str">
            <v>Netherlands</v>
          </cell>
          <cell r="E404">
            <v>282415.5</v>
          </cell>
          <cell r="F404">
            <v>289208.4</v>
          </cell>
          <cell r="G404">
            <v>293516</v>
          </cell>
          <cell r="H404">
            <v>295427.4</v>
          </cell>
          <cell r="I404">
            <v>303890.3</v>
          </cell>
          <cell r="J404">
            <v>320502.2</v>
          </cell>
          <cell r="K404">
            <v>331419.5</v>
          </cell>
          <cell r="L404">
            <v>345599.1</v>
          </cell>
          <cell r="M404">
            <v>359158.8</v>
          </cell>
          <cell r="N404">
            <v>375983.5</v>
          </cell>
          <cell r="O404">
            <v>390800.7</v>
          </cell>
          <cell r="P404">
            <v>398326.7</v>
          </cell>
          <cell r="Q404">
            <v>398630.6</v>
          </cell>
          <cell r="R404">
            <v>398101.4</v>
          </cell>
          <cell r="S404">
            <v>404928.9</v>
          </cell>
        </row>
        <row r="405">
          <cell r="A405" t="str">
            <v>at Austria</v>
          </cell>
          <cell r="B405" t="str">
            <v>at</v>
          </cell>
          <cell r="C405" t="str">
            <v>Austria</v>
          </cell>
          <cell r="E405">
            <v>164598.4</v>
          </cell>
          <cell r="F405">
            <v>170518.6</v>
          </cell>
          <cell r="G405">
            <v>174545.3</v>
          </cell>
          <cell r="H405">
            <v>175126.9</v>
          </cell>
          <cell r="I405">
            <v>179786.8</v>
          </cell>
          <cell r="J405">
            <v>183220.6</v>
          </cell>
          <cell r="K405">
            <v>188019.4</v>
          </cell>
          <cell r="L405">
            <v>191477.9</v>
          </cell>
          <cell r="M405">
            <v>198296.3</v>
          </cell>
          <cell r="N405">
            <v>204882.4</v>
          </cell>
          <cell r="O405">
            <v>211758.7</v>
          </cell>
          <cell r="P405">
            <v>213519.1</v>
          </cell>
          <cell r="Q405">
            <v>215577</v>
          </cell>
          <cell r="R405">
            <v>218603.4</v>
          </cell>
          <cell r="S405">
            <v>223939.9</v>
          </cell>
        </row>
        <row r="406">
          <cell r="A406" t="str">
            <v>pl Poland</v>
          </cell>
          <cell r="B406" t="str">
            <v>pl</v>
          </cell>
          <cell r="C406" t="str">
            <v>Poland</v>
          </cell>
          <cell r="E406">
            <v>95513.78334560936</v>
          </cell>
          <cell r="F406">
            <v>88812.93620790596</v>
          </cell>
          <cell r="G406">
            <v>91046.56449657232</v>
          </cell>
          <cell r="H406">
            <v>94450.16609817362</v>
          </cell>
          <cell r="I406">
            <v>99449.22186715032</v>
          </cell>
          <cell r="J406">
            <v>106362.8</v>
          </cell>
          <cell r="K406">
            <v>112998.7</v>
          </cell>
          <cell r="L406">
            <v>121006.1</v>
          </cell>
          <cell r="M406">
            <v>127034.2</v>
          </cell>
          <cell r="N406">
            <v>132781.5</v>
          </cell>
          <cell r="O406">
            <v>138348.2</v>
          </cell>
          <cell r="P406">
            <v>139899</v>
          </cell>
          <cell r="Q406">
            <v>141857.4</v>
          </cell>
          <cell r="R406">
            <v>147306.4</v>
          </cell>
          <cell r="S406">
            <v>155064.4</v>
          </cell>
        </row>
        <row r="407">
          <cell r="A407" t="str">
            <v>pt Portugal</v>
          </cell>
          <cell r="B407" t="str">
            <v>pt</v>
          </cell>
          <cell r="C407" t="str">
            <v>Portugal</v>
          </cell>
          <cell r="E407">
            <v>75936.8</v>
          </cell>
          <cell r="F407">
            <v>79253.8</v>
          </cell>
          <cell r="G407">
            <v>80117.3</v>
          </cell>
          <cell r="H407">
            <v>78480.3</v>
          </cell>
          <cell r="I407">
            <v>79237.5</v>
          </cell>
          <cell r="J407">
            <v>87038.3</v>
          </cell>
          <cell r="K407">
            <v>90192.1</v>
          </cell>
          <cell r="L407">
            <v>93970.8</v>
          </cell>
          <cell r="M407">
            <v>98444.6</v>
          </cell>
          <cell r="N407">
            <v>102319.4</v>
          </cell>
          <cell r="O407">
            <v>106335.3</v>
          </cell>
          <cell r="P407">
            <v>108479.1</v>
          </cell>
          <cell r="Q407">
            <v>109306.4</v>
          </cell>
          <cell r="R407">
            <v>108082.5</v>
          </cell>
          <cell r="S407">
            <v>109360</v>
          </cell>
        </row>
        <row r="408">
          <cell r="A408" t="str">
            <v>si Slovenia</v>
          </cell>
          <cell r="B408" t="str">
            <v>si</v>
          </cell>
          <cell r="C408" t="str">
            <v>Slovenia</v>
          </cell>
          <cell r="E408">
            <v>15985.5</v>
          </cell>
          <cell r="F408">
            <v>14562.8</v>
          </cell>
          <cell r="G408">
            <v>13767.1</v>
          </cell>
          <cell r="H408">
            <v>14158.5</v>
          </cell>
          <cell r="I408">
            <v>14912.8</v>
          </cell>
          <cell r="J408">
            <v>15525.3</v>
          </cell>
          <cell r="K408">
            <v>16104.7</v>
          </cell>
          <cell r="L408">
            <v>16884.5</v>
          </cell>
          <cell r="M408">
            <v>17538.5</v>
          </cell>
          <cell r="N408">
            <v>18489.1</v>
          </cell>
          <cell r="O408">
            <v>19247.2</v>
          </cell>
          <cell r="P408">
            <v>19758.6</v>
          </cell>
          <cell r="Q408">
            <v>20441</v>
          </cell>
          <cell r="R408">
            <v>20982.7</v>
          </cell>
          <cell r="S408">
            <v>21857</v>
          </cell>
        </row>
        <row r="409">
          <cell r="A409" t="str">
            <v>sk Slovakia</v>
          </cell>
          <cell r="B409" t="str">
            <v>sk</v>
          </cell>
          <cell r="C409" t="str">
            <v>Slovakia</v>
          </cell>
          <cell r="E409">
            <v>12311.9</v>
          </cell>
          <cell r="F409">
            <v>12311.9</v>
          </cell>
          <cell r="G409">
            <v>12311.9</v>
          </cell>
          <cell r="H409">
            <v>13195.7</v>
          </cell>
          <cell r="I409">
            <v>14014.5</v>
          </cell>
          <cell r="J409">
            <v>14833.5</v>
          </cell>
          <cell r="K409">
            <v>15745.2</v>
          </cell>
          <cell r="L409">
            <v>16471.2</v>
          </cell>
          <cell r="M409">
            <v>17164.8</v>
          </cell>
          <cell r="N409">
            <v>17417.2</v>
          </cell>
          <cell r="O409">
            <v>17909.4</v>
          </cell>
          <cell r="P409">
            <v>18487.2</v>
          </cell>
          <cell r="Q409">
            <v>19248.3</v>
          </cell>
          <cell r="R409">
            <v>20048.9</v>
          </cell>
          <cell r="S409">
            <v>21134.7</v>
          </cell>
        </row>
        <row r="410">
          <cell r="A410" t="str">
            <v>fi Finland</v>
          </cell>
          <cell r="B410" t="str">
            <v>fi</v>
          </cell>
          <cell r="C410" t="str">
            <v>Finland</v>
          </cell>
          <cell r="E410">
            <v>104578.3</v>
          </cell>
          <cell r="F410">
            <v>98048.2</v>
          </cell>
          <cell r="G410">
            <v>94386</v>
          </cell>
          <cell r="H410">
            <v>93517.5</v>
          </cell>
          <cell r="I410">
            <v>96861.7</v>
          </cell>
          <cell r="J410">
            <v>100139.7</v>
          </cell>
          <cell r="K410">
            <v>103937.5</v>
          </cell>
          <cell r="L410">
            <v>110371.4</v>
          </cell>
          <cell r="M410">
            <v>115844.6</v>
          </cell>
          <cell r="N410">
            <v>119757.6</v>
          </cell>
          <cell r="O410">
            <v>125718.9</v>
          </cell>
          <cell r="P410">
            <v>127012</v>
          </cell>
          <cell r="Q410">
            <v>129809.7</v>
          </cell>
          <cell r="R410">
            <v>132971.4</v>
          </cell>
          <cell r="S410">
            <v>137784.6</v>
          </cell>
        </row>
        <row r="411">
          <cell r="A411" t="str">
            <v>se Sweden</v>
          </cell>
          <cell r="B411" t="str">
            <v>se</v>
          </cell>
          <cell r="C411" t="str">
            <v>Sweden</v>
          </cell>
          <cell r="E411">
            <v>182508.9</v>
          </cell>
          <cell r="F411">
            <v>180538.7</v>
          </cell>
          <cell r="G411">
            <v>178404</v>
          </cell>
          <cell r="H411">
            <v>177462.2</v>
          </cell>
          <cell r="I411">
            <v>184387.5</v>
          </cell>
          <cell r="J411">
            <v>191588.5</v>
          </cell>
          <cell r="K411">
            <v>194157.4</v>
          </cell>
          <cell r="L411">
            <v>198688.7</v>
          </cell>
          <cell r="M411">
            <v>205967.2</v>
          </cell>
          <cell r="N411">
            <v>215287.9</v>
          </cell>
          <cell r="O411">
            <v>224616.6</v>
          </cell>
          <cell r="P411">
            <v>227016.9</v>
          </cell>
          <cell r="Q411">
            <v>231549.3</v>
          </cell>
          <cell r="R411">
            <v>235469.6</v>
          </cell>
          <cell r="S411">
            <v>244287.2</v>
          </cell>
        </row>
        <row r="412">
          <cell r="A412" t="str">
            <v>uk United Kingdom</v>
          </cell>
          <cell r="B412" t="str">
            <v>uk</v>
          </cell>
          <cell r="C412" t="str">
            <v>United Kingdom</v>
          </cell>
          <cell r="E412">
            <v>796667</v>
          </cell>
          <cell r="F412">
            <v>785801.9</v>
          </cell>
          <cell r="G412">
            <v>787985.2</v>
          </cell>
          <cell r="H412">
            <v>807115.7</v>
          </cell>
          <cell r="I412">
            <v>842687.9</v>
          </cell>
          <cell r="J412">
            <v>866786.5</v>
          </cell>
          <cell r="K412">
            <v>890370.6</v>
          </cell>
          <cell r="L412">
            <v>918471.9</v>
          </cell>
          <cell r="M412">
            <v>948236.1</v>
          </cell>
          <cell r="N412">
            <v>976993.4</v>
          </cell>
          <cell r="O412">
            <v>1016405.7</v>
          </cell>
          <cell r="P412">
            <v>1039010.3</v>
          </cell>
          <cell r="Q412">
            <v>1059783.3</v>
          </cell>
          <cell r="R412">
            <v>1086470.6</v>
          </cell>
          <cell r="S412">
            <v>1120439.6</v>
          </cell>
        </row>
        <row r="413">
          <cell r="A413" t="str">
            <v>bg Bulgaria</v>
          </cell>
          <cell r="B413" t="str">
            <v>bg</v>
          </cell>
          <cell r="C413" t="str">
            <v>Bulgaria</v>
          </cell>
          <cell r="E413">
            <v>10469.4</v>
          </cell>
          <cell r="F413">
            <v>10469.4</v>
          </cell>
          <cell r="G413">
            <v>9710.1</v>
          </cell>
          <cell r="H413">
            <v>9566.4</v>
          </cell>
          <cell r="I413">
            <v>9740.3</v>
          </cell>
          <cell r="J413">
            <v>10018.9</v>
          </cell>
          <cell r="K413">
            <v>9077.4</v>
          </cell>
          <cell r="L413">
            <v>8589.9</v>
          </cell>
          <cell r="M413">
            <v>8924.5</v>
          </cell>
          <cell r="N413">
            <v>9133.7</v>
          </cell>
          <cell r="O413">
            <v>9626.1</v>
          </cell>
          <cell r="P413">
            <v>10018.6</v>
          </cell>
          <cell r="Q413">
            <v>10509.8</v>
          </cell>
          <cell r="R413">
            <v>10977.6</v>
          </cell>
          <cell r="S413">
            <v>11588.4</v>
          </cell>
        </row>
        <row r="414">
          <cell r="A414" t="str">
            <v>hr Croatia</v>
          </cell>
          <cell r="B414" t="str">
            <v>hr</v>
          </cell>
          <cell r="C414" t="str">
            <v>Croatia</v>
          </cell>
          <cell r="E414">
            <v>14390.9</v>
          </cell>
          <cell r="F414">
            <v>14390.9</v>
          </cell>
          <cell r="G414">
            <v>14390.9</v>
          </cell>
          <cell r="H414">
            <v>14390.9</v>
          </cell>
          <cell r="I414">
            <v>14390.9</v>
          </cell>
          <cell r="J414">
            <v>14390.9</v>
          </cell>
          <cell r="K414">
            <v>15246.3</v>
          </cell>
          <cell r="L414">
            <v>16277</v>
          </cell>
          <cell r="M414">
            <v>16687.8</v>
          </cell>
          <cell r="N414">
            <v>16544.2</v>
          </cell>
          <cell r="O414">
            <v>17016.8</v>
          </cell>
          <cell r="P414">
            <v>17772.9</v>
          </cell>
          <cell r="Q414">
            <v>18699.5</v>
          </cell>
          <cell r="R414">
            <v>19503.5</v>
          </cell>
          <cell r="S414">
            <v>20244</v>
          </cell>
        </row>
        <row r="415">
          <cell r="A415" t="str">
            <v>ro Romania</v>
          </cell>
          <cell r="B415" t="str">
            <v>ro</v>
          </cell>
          <cell r="C415" t="str">
            <v>Romania</v>
          </cell>
          <cell r="E415">
            <v>30215.947498926686</v>
          </cell>
          <cell r="F415">
            <v>26263.461270905587</v>
          </cell>
          <cell r="G415">
            <v>23972.233172646098</v>
          </cell>
          <cell r="H415">
            <v>24336.8533087912</v>
          </cell>
          <cell r="I415">
            <v>25294.417383640775</v>
          </cell>
          <cell r="J415">
            <v>27100.25683252966</v>
          </cell>
          <cell r="K415">
            <v>28170.208956782553</v>
          </cell>
          <cell r="L415">
            <v>26465.04122157174</v>
          </cell>
          <cell r="M415">
            <v>25190.087400064145</v>
          </cell>
          <cell r="N415">
            <v>24900.4</v>
          </cell>
          <cell r="O415">
            <v>25435.5</v>
          </cell>
          <cell r="P415">
            <v>26896.7</v>
          </cell>
          <cell r="Q415">
            <v>28273.9</v>
          </cell>
          <cell r="R415">
            <v>29751</v>
          </cell>
          <cell r="S415">
            <v>32264.5</v>
          </cell>
        </row>
        <row r="416">
          <cell r="A416" t="str">
            <v>tr Turkey</v>
          </cell>
          <cell r="B416" t="str">
            <v>tr</v>
          </cell>
          <cell r="C416" t="str">
            <v>Turkey</v>
          </cell>
          <cell r="E416">
            <v>110624.3</v>
          </cell>
          <cell r="F416">
            <v>111649.2</v>
          </cell>
          <cell r="G416">
            <v>118330.6</v>
          </cell>
          <cell r="H416">
            <v>127846.8</v>
          </cell>
          <cell r="I416">
            <v>120871.9</v>
          </cell>
          <cell r="J416">
            <v>129564.1</v>
          </cell>
          <cell r="K416">
            <v>138640.5</v>
          </cell>
          <cell r="L416">
            <v>149078.4</v>
          </cell>
          <cell r="M416">
            <v>153687.7</v>
          </cell>
          <cell r="N416">
            <v>146450.7</v>
          </cell>
          <cell r="O416">
            <v>157229</v>
          </cell>
          <cell r="P416">
            <v>145444</v>
          </cell>
          <cell r="Q416">
            <v>156994.6</v>
          </cell>
          <cell r="R416">
            <v>166091.7</v>
          </cell>
          <cell r="S416">
            <v>180925.3</v>
          </cell>
        </row>
        <row r="417">
          <cell r="A417" t="str">
            <v>is Iceland</v>
          </cell>
          <cell r="B417" t="str">
            <v>is</v>
          </cell>
          <cell r="C417" t="str">
            <v>Iceland</v>
          </cell>
          <cell r="E417">
            <v>5289.7</v>
          </cell>
          <cell r="F417">
            <v>5277.5</v>
          </cell>
          <cell r="G417">
            <v>5101.2</v>
          </cell>
          <cell r="H417">
            <v>5169.5</v>
          </cell>
          <cell r="I417">
            <v>5351.1</v>
          </cell>
          <cell r="J417">
            <v>5357.6</v>
          </cell>
          <cell r="K417">
            <v>5614.9</v>
          </cell>
          <cell r="L417">
            <v>5888.1</v>
          </cell>
          <cell r="M417">
            <v>6227.1</v>
          </cell>
          <cell r="N417">
            <v>6494</v>
          </cell>
          <cell r="O417">
            <v>6763.4</v>
          </cell>
          <cell r="P417">
            <v>7020.3</v>
          </cell>
          <cell r="Q417">
            <v>6947</v>
          </cell>
          <cell r="R417">
            <v>7156.9</v>
          </cell>
          <cell r="S417">
            <v>7744.7</v>
          </cell>
        </row>
        <row r="418">
          <cell r="A418" t="str">
            <v>no Norway</v>
          </cell>
          <cell r="B418" t="str">
            <v>no</v>
          </cell>
          <cell r="C418" t="str">
            <v>Norway</v>
          </cell>
          <cell r="E418">
            <v>93678</v>
          </cell>
          <cell r="F418">
            <v>97065.6</v>
          </cell>
          <cell r="G418">
            <v>100268.8</v>
          </cell>
          <cell r="H418">
            <v>103001.5</v>
          </cell>
          <cell r="I418">
            <v>108415.5</v>
          </cell>
          <cell r="J418">
            <v>113139.5</v>
          </cell>
          <cell r="K418">
            <v>119084</v>
          </cell>
          <cell r="L418">
            <v>125263</v>
          </cell>
          <cell r="M418">
            <v>128556.7</v>
          </cell>
          <cell r="N418">
            <v>131299.2</v>
          </cell>
          <cell r="O418">
            <v>135024.3</v>
          </cell>
          <cell r="P418">
            <v>138705.6</v>
          </cell>
          <cell r="Q418">
            <v>140240</v>
          </cell>
          <cell r="R418">
            <v>141822.4</v>
          </cell>
          <cell r="S418">
            <v>146187.8</v>
          </cell>
        </row>
        <row r="419">
          <cell r="A419" t="str">
            <v>ch Switzerland</v>
          </cell>
          <cell r="B419" t="str">
            <v>ch</v>
          </cell>
          <cell r="C419" t="str">
            <v>Switzerland</v>
          </cell>
          <cell r="E419">
            <v>239852.6</v>
          </cell>
          <cell r="F419">
            <v>237863.7</v>
          </cell>
          <cell r="G419">
            <v>237927.7</v>
          </cell>
          <cell r="H419">
            <v>237381.9</v>
          </cell>
          <cell r="I419">
            <v>239913.5</v>
          </cell>
          <cell r="J419">
            <v>240823.3</v>
          </cell>
          <cell r="K419">
            <v>242079.9</v>
          </cell>
          <cell r="L419">
            <v>246697.8</v>
          </cell>
          <cell r="M419">
            <v>253588.4</v>
          </cell>
          <cell r="N419">
            <v>256919</v>
          </cell>
          <cell r="O419">
            <v>266196.7</v>
          </cell>
          <cell r="P419">
            <v>268968.8</v>
          </cell>
          <cell r="Q419">
            <v>269792</v>
          </cell>
          <cell r="R419">
            <v>269052.1</v>
          </cell>
          <cell r="S419">
            <v>274608.1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34.00390625" style="6" customWidth="1"/>
    <col min="2" max="19" width="6.28125" style="6" bestFit="1" customWidth="1"/>
    <col min="20" max="16384" width="9.140625" style="6" customWidth="1"/>
  </cols>
  <sheetData>
    <row r="1" spans="1:18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2.75">
      <c r="A3" s="114" t="s">
        <v>1746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21" ht="12.75">
      <c r="A5" s="114"/>
      <c r="B5" s="77">
        <v>1990</v>
      </c>
      <c r="C5" s="77">
        <v>1991</v>
      </c>
      <c r="D5" s="77">
        <v>1992</v>
      </c>
      <c r="E5" s="77">
        <v>1993</v>
      </c>
      <c r="F5" s="77">
        <v>1994</v>
      </c>
      <c r="G5" s="77">
        <v>1995</v>
      </c>
      <c r="H5" s="77">
        <v>1996</v>
      </c>
      <c r="I5" s="77">
        <v>1997</v>
      </c>
      <c r="J5" s="77">
        <v>1998</v>
      </c>
      <c r="K5" s="77">
        <v>1999</v>
      </c>
      <c r="L5" s="77">
        <v>2000</v>
      </c>
      <c r="M5" s="77">
        <v>2001</v>
      </c>
      <c r="N5" s="77">
        <v>2002</v>
      </c>
      <c r="O5" s="77">
        <v>2003</v>
      </c>
      <c r="P5" s="77">
        <v>2004</v>
      </c>
      <c r="Q5" s="77">
        <v>2005</v>
      </c>
      <c r="R5" s="77">
        <v>2006</v>
      </c>
      <c r="S5" s="77">
        <v>2007</v>
      </c>
      <c r="U5" s="18" t="s">
        <v>985</v>
      </c>
    </row>
    <row r="6" spans="1:21" ht="12.75">
      <c r="A6" s="115" t="s">
        <v>1742</v>
      </c>
      <c r="B6" s="247">
        <v>100</v>
      </c>
      <c r="C6" s="247">
        <f>'Household EI'!C7/'Household EI'!$B7*100</f>
        <v>108.07870893047595</v>
      </c>
      <c r="D6" s="247">
        <f>'Household EI'!D7/'Household EI'!$B7*100</f>
        <v>104.71783473231142</v>
      </c>
      <c r="E6" s="247">
        <f>'Household EI'!E7/'Household EI'!$B7*100</f>
        <v>108.1322767987869</v>
      </c>
      <c r="F6" s="247">
        <f>'Household EI'!F7/'Household EI'!$B7*100</f>
        <v>103.88252792115856</v>
      </c>
      <c r="G6" s="247">
        <f>'Household EI'!G7/'Household EI'!$B7*100</f>
        <v>104.82609545180239</v>
      </c>
      <c r="H6" s="247">
        <f>'Household EI'!H7/'Household EI'!$B7*100</f>
        <v>112.99197700290911</v>
      </c>
      <c r="I6" s="247">
        <f>'Household EI'!I7/'Household EI'!$B7*100</f>
        <v>109.00855958368103</v>
      </c>
      <c r="J6" s="247">
        <f>'Household EI'!J7/'Household EI'!$B7*100</f>
        <v>108.55741905037483</v>
      </c>
      <c r="K6" s="247">
        <f>'Household EI'!K7/'Household EI'!$B7*100</f>
        <v>107.16291267844021</v>
      </c>
      <c r="L6" s="247">
        <f>'Household EI'!L7/'Household EI'!$B7*100</f>
        <v>106.12139137077159</v>
      </c>
      <c r="M6" s="247">
        <f>'Household EI'!M7/'Household EI'!$B7*100</f>
        <v>110.73236828722592</v>
      </c>
      <c r="N6" s="247">
        <f>'Household EI'!N7/'Household EI'!$B7*100</f>
        <v>107.80525915836017</v>
      </c>
      <c r="O6" s="247">
        <f>'Household EI'!O7/'Household EI'!$B7*100</f>
        <v>111.81104294985427</v>
      </c>
      <c r="P6" s="247">
        <f>'Household EI'!P7/'Household EI'!$B7*100</f>
        <v>111.93433606345897</v>
      </c>
      <c r="Q6" s="247">
        <f>'Household EI'!Q7/'Household EI'!$B7*100</f>
        <v>111.8219859524795</v>
      </c>
      <c r="R6" s="247">
        <f>'Household EI'!R7/'Household EI'!$B7*100</f>
        <v>110.35810337147444</v>
      </c>
      <c r="S6" s="247">
        <f>'Household EI'!S7/'Household EI'!$B7*100</f>
        <v>102.63169622643372</v>
      </c>
      <c r="U6" s="248">
        <f>S6-B6</f>
        <v>2.631696226433718</v>
      </c>
    </row>
    <row r="7" spans="1:21" ht="12.75">
      <c r="A7" s="115" t="s">
        <v>1743</v>
      </c>
      <c r="B7" s="247">
        <v>100</v>
      </c>
      <c r="C7" s="247">
        <f>'Transport EI'!C7/'Transport EI'!$B7*100</f>
        <v>99.12682112184567</v>
      </c>
      <c r="D7" s="247">
        <f>'Transport EI'!D7/'Transport EI'!$B7*100</f>
        <v>101.14191120005636</v>
      </c>
      <c r="E7" s="247">
        <f>'Transport EI'!E7/'Transport EI'!$B7*100</f>
        <v>103.060080112933</v>
      </c>
      <c r="F7" s="247">
        <f>'Transport EI'!F7/'Transport EI'!$B7*100</f>
        <v>100.66945471795961</v>
      </c>
      <c r="G7" s="247">
        <f>'Transport EI'!G7/'Transport EI'!$B7*100</f>
        <v>99.30506349714364</v>
      </c>
      <c r="H7" s="247">
        <f>'Transport EI'!H7/'Transport EI'!$B7*100</f>
        <v>100.93656854804031</v>
      </c>
      <c r="I7" s="247">
        <f>'Transport EI'!I7/'Transport EI'!$B7*100</f>
        <v>100.23101350637403</v>
      </c>
      <c r="J7" s="247">
        <f>'Transport EI'!J7/'Transport EI'!$B7*100</f>
        <v>100.93672704799019</v>
      </c>
      <c r="K7" s="247">
        <f>'Transport EI'!K7/'Transport EI'!$B7*100</f>
        <v>100.35271933152555</v>
      </c>
      <c r="L7" s="247">
        <f>'Transport EI'!L7/'Transport EI'!$B7*100</f>
        <v>97.04977907024815</v>
      </c>
      <c r="M7" s="247">
        <f>'Transport EI'!M7/'Transport EI'!$B7*100</f>
        <v>96.25732945835553</v>
      </c>
      <c r="N7" s="247">
        <f>'Transport EI'!N7/'Transport EI'!$B7*100</f>
        <v>95.87551742609574</v>
      </c>
      <c r="O7" s="247">
        <f>'Transport EI'!O7/'Transport EI'!$B7*100</f>
        <v>96.10322642451109</v>
      </c>
      <c r="P7" s="247">
        <f>'Transport EI'!P7/'Transport EI'!$B7*100</f>
        <v>96.03912195902649</v>
      </c>
      <c r="Q7" s="247">
        <f>'Transport EI'!Q7/'Transport EI'!$B7*100</f>
        <v>94.84498112285252</v>
      </c>
      <c r="R7" s="247">
        <f>'Transport EI'!R7/'Transport EI'!$B7*100</f>
        <v>93.98493218847143</v>
      </c>
      <c r="S7" s="247">
        <f>'Transport EI'!S7/'Transport EI'!$B7*100</f>
        <v>92.88004932950385</v>
      </c>
      <c r="U7" s="248">
        <f>S7-B7</f>
        <v>-7.119950670496152</v>
      </c>
    </row>
    <row r="8" spans="1:21" ht="12.75">
      <c r="A8" s="115" t="s">
        <v>1744</v>
      </c>
      <c r="B8" s="247">
        <v>100</v>
      </c>
      <c r="C8" s="247">
        <f>'Total final EI'!C6/'Total final EI'!$B6*100</f>
        <v>99.29487616688753</v>
      </c>
      <c r="D8" s="247">
        <f>'Total final EI'!D6/'Total final EI'!$B6*100</f>
        <v>95.82973637957654</v>
      </c>
      <c r="E8" s="247">
        <f>'Total final EI'!E6/'Total final EI'!$B6*100</f>
        <v>96.53022281053963</v>
      </c>
      <c r="F8" s="247">
        <f>'Total final EI'!F6/'Total final EI'!$B6*100</f>
        <v>93.42469486445532</v>
      </c>
      <c r="G8" s="247">
        <f>'Total final EI'!G6/'Total final EI'!$B6*100</f>
        <v>92.83875870269229</v>
      </c>
      <c r="H8" s="247">
        <f>'Total final EI'!H6/'Total final EI'!$B6*100</f>
        <v>94.86616594540992</v>
      </c>
      <c r="I8" s="247">
        <f>'Total final EI'!I6/'Total final EI'!$B6*100</f>
        <v>91.3632168175208</v>
      </c>
      <c r="J8" s="247">
        <f>'Total final EI'!J6/'Total final EI'!$B6*100</f>
        <v>89.26938377238466</v>
      </c>
      <c r="K8" s="247">
        <f>'Total final EI'!K6/'Total final EI'!$B6*100</f>
        <v>86.46200297540952</v>
      </c>
      <c r="L8" s="247">
        <f>'Total final EI'!L6/'Total final EI'!$B6*100</f>
        <v>83.5633694264699</v>
      </c>
      <c r="M8" s="247">
        <f>'Total final EI'!M6/'Total final EI'!$B6*100</f>
        <v>83.88622948224581</v>
      </c>
      <c r="N8" s="247">
        <f>'Total final EI'!N6/'Total final EI'!$B6*100</f>
        <v>81.87214554183609</v>
      </c>
      <c r="O8" s="247">
        <f>'Total final EI'!O6/'Total final EI'!$B6*100</f>
        <v>83.158464707952</v>
      </c>
      <c r="P8" s="247">
        <f>'Total final EI'!P6/'Total final EI'!$B6*100</f>
        <v>82.08385198518236</v>
      </c>
      <c r="Q8" s="247">
        <f>'Total final EI'!Q6/'Total final EI'!$B6*100</f>
        <v>80.45286512853106</v>
      </c>
      <c r="R8" s="247">
        <f>'Total final EI'!R6/'Total final EI'!$B6*100</f>
        <v>78.24483249507551</v>
      </c>
      <c r="S8" s="247">
        <f>'Total final EI'!S6/'Total final EI'!$B6*100</f>
        <v>74.91368736353539</v>
      </c>
      <c r="T8" s="248"/>
      <c r="U8" s="248">
        <f>S8-B8</f>
        <v>-25.086312636464612</v>
      </c>
    </row>
    <row r="9" spans="1:21" ht="12.75">
      <c r="A9" s="115" t="s">
        <v>1792</v>
      </c>
      <c r="B9" s="247">
        <v>100</v>
      </c>
      <c r="C9" s="247">
        <f>'Services, ea EI'!C7/'Services, ea EI'!$B7*100</f>
        <v>99.59130853096299</v>
      </c>
      <c r="D9" s="247">
        <f>'Services, ea EI'!D7/'Services, ea EI'!$B7*100</f>
        <v>91.65700517905161</v>
      </c>
      <c r="E9" s="247">
        <f>'Services, ea EI'!E7/'Services, ea EI'!$B7*100</f>
        <v>88.39274995366192</v>
      </c>
      <c r="F9" s="247">
        <f>'Services, ea EI'!F7/'Services, ea EI'!$B7*100</f>
        <v>86.30124657139</v>
      </c>
      <c r="G9" s="247">
        <f>'Services, ea EI'!G7/'Services, ea EI'!$B7*100</f>
        <v>86.06384009807383</v>
      </c>
      <c r="H9" s="247">
        <f>'Services, ea EI'!H7/'Services, ea EI'!$B7*100</f>
        <v>89.38699718644702</v>
      </c>
      <c r="I9" s="247">
        <f>'Services, ea EI'!I7/'Services, ea EI'!$B7*100</f>
        <v>83.49367856284702</v>
      </c>
      <c r="J9" s="247">
        <f>'Services, ea EI'!J7/'Services, ea EI'!$B7*100</f>
        <v>82.86508364502728</v>
      </c>
      <c r="K9" s="247">
        <f>'Services, ea EI'!K7/'Services, ea EI'!$B7*100</f>
        <v>81.20822573795324</v>
      </c>
      <c r="L9" s="247">
        <f>'Services, ea EI'!L7/'Services, ea EI'!$B7*100</f>
        <v>77.24490755908448</v>
      </c>
      <c r="M9" s="247">
        <f>'Services, ea EI'!M7/'Services, ea EI'!$B7*100</f>
        <v>77.87999134603189</v>
      </c>
      <c r="N9" s="247">
        <f>'Services, ea EI'!N7/'Services, ea EI'!$B7*100</f>
        <v>73.50568227197597</v>
      </c>
      <c r="O9" s="247">
        <f>'Services, ea EI'!O7/'Services, ea EI'!$B7*100</f>
        <v>75.5020177331593</v>
      </c>
      <c r="P9" s="247">
        <f>'Services, ea EI'!P7/'Services, ea EI'!$B7*100</f>
        <v>75.12030956302985</v>
      </c>
      <c r="Q9" s="247">
        <f>'Services, ea EI'!Q7/'Services, ea EI'!$B7*100</f>
        <v>74.63885221574637</v>
      </c>
      <c r="R9" s="247">
        <f>'Services, ea EI'!R7/'Services, ea EI'!$B7*100</f>
        <v>75.24004987495628</v>
      </c>
      <c r="S9" s="247">
        <f>'Services, ea EI'!S7/'Services, ea EI'!$B7*100</f>
        <v>70.54446475397278</v>
      </c>
      <c r="U9" s="248">
        <f>S9-B9</f>
        <v>-29.455535246027225</v>
      </c>
    </row>
    <row r="10" spans="1:21" ht="12.75">
      <c r="A10" s="115" t="s">
        <v>1745</v>
      </c>
      <c r="B10" s="247">
        <v>100</v>
      </c>
      <c r="C10" s="247">
        <f>'Industry EI'!C7/'Industry EI'!$B7*100</f>
        <v>92.61756379174349</v>
      </c>
      <c r="D10" s="247">
        <f>'Industry EI'!D7/'Industry EI'!$B7*100</f>
        <v>86.73353543490249</v>
      </c>
      <c r="E10" s="247">
        <f>'Industry EI'!E7/'Industry EI'!$B7*100</f>
        <v>82.60838339468346</v>
      </c>
      <c r="F10" s="247">
        <f>'Industry EI'!F7/'Industry EI'!$B7*100</f>
        <v>83.5762543260694</v>
      </c>
      <c r="G10" s="247">
        <f>'Industry EI'!G7/'Industry EI'!$B7*100</f>
        <v>83.12416632979495</v>
      </c>
      <c r="H10" s="247">
        <f>'Industry EI'!H7/'Industry EI'!$B7*100</f>
        <v>80.67360668845049</v>
      </c>
      <c r="I10" s="247">
        <f>'Industry EI'!I7/'Industry EI'!$B7*100</f>
        <v>80.15924638944725</v>
      </c>
      <c r="J10" s="247">
        <f>'Industry EI'!J7/'Industry EI'!$B7*100</f>
        <v>77.40839495391239</v>
      </c>
      <c r="K10" s="247">
        <f>'Industry EI'!K7/'Industry EI'!$B7*100</f>
        <v>77.04831939036785</v>
      </c>
      <c r="L10" s="247">
        <f>'Industry EI'!L7/'Industry EI'!$B7*100</f>
        <v>79.51771996075107</v>
      </c>
      <c r="M10" s="247">
        <f>'Industry EI'!M7/'Industry EI'!$B7*100</f>
        <v>78.81525607496435</v>
      </c>
      <c r="N10" s="247">
        <f>'Industry EI'!N7/'Industry EI'!$B7*100</f>
        <v>76.79012271922255</v>
      </c>
      <c r="O10" s="247">
        <f>'Industry EI'!O7/'Industry EI'!$B7*100</f>
        <v>77.79709334982176</v>
      </c>
      <c r="P10" s="247">
        <f>'Industry EI'!P7/'Industry EI'!$B7*100</f>
        <v>76.94306970259115</v>
      </c>
      <c r="Q10" s="247">
        <f>'Industry EI'!Q7/'Industry EI'!$B7*100</f>
        <v>73.90978069030186</v>
      </c>
      <c r="R10" s="247">
        <f>'Industry EI'!R7/'Industry EI'!$B7*100</f>
        <v>71.13807421182892</v>
      </c>
      <c r="S10" s="247">
        <f>'Industry EI'!S7/'Industry EI'!$B7*100</f>
        <v>70.56621818994535</v>
      </c>
      <c r="U10" s="248">
        <f>S10-B10</f>
        <v>-29.433781810054654</v>
      </c>
    </row>
    <row r="11" spans="1:18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</sheetData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U616"/>
  <sheetViews>
    <sheetView zoomScale="85" zoomScaleNormal="85" workbookViewId="0" topLeftCell="A1">
      <selection activeCell="U6" sqref="U6"/>
    </sheetView>
  </sheetViews>
  <sheetFormatPr defaultColWidth="9.140625" defaultRowHeight="12.75"/>
  <cols>
    <col min="1" max="1" width="42.140625" style="0" customWidth="1"/>
    <col min="2" max="2" width="8.140625" style="0" customWidth="1"/>
    <col min="3" max="4" width="10.7109375" style="0" bestFit="1" customWidth="1"/>
    <col min="5" max="5" width="8.7109375" style="0" customWidth="1"/>
    <col min="6" max="7" width="9.8515625" style="0" customWidth="1"/>
    <col min="8" max="8" width="11.421875" style="0" customWidth="1"/>
    <col min="9" max="9" width="11.57421875" style="0" customWidth="1"/>
    <col min="10" max="10" width="9.8515625" style="0" customWidth="1"/>
    <col min="11" max="11" width="10.7109375" style="0" customWidth="1"/>
    <col min="12" max="12" width="9.28125" style="0" customWidth="1"/>
    <col min="13" max="13" width="8.421875" style="0" customWidth="1"/>
    <col min="15" max="15" width="9.57421875" style="0" customWidth="1"/>
    <col min="17" max="17" width="8.7109375" style="0" customWidth="1"/>
    <col min="18" max="18" width="8.28125" style="0" customWidth="1"/>
    <col min="19" max="19" width="8.28125" style="0" bestFit="1" customWidth="1"/>
  </cols>
  <sheetData>
    <row r="1" spans="1:4" ht="12.75">
      <c r="A1" s="1"/>
      <c r="B1" s="92" t="s">
        <v>1781</v>
      </c>
      <c r="C1" s="79"/>
      <c r="D1" s="89">
        <f>(S6/B6)^(1/17)-1</f>
        <v>0.026124362278307167</v>
      </c>
    </row>
    <row r="2" spans="1:19" ht="15.75">
      <c r="A2" s="142" t="s">
        <v>1789</v>
      </c>
      <c r="B2" s="35" t="s">
        <v>1733</v>
      </c>
      <c r="C2" s="35"/>
      <c r="D2" s="232">
        <f>S6/B6-1</f>
        <v>0.5502437140036567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ht="13.5" thickBot="1"/>
    <row r="4" spans="1:21" ht="12.75">
      <c r="A4" s="183"/>
      <c r="B4" s="38">
        <v>1990</v>
      </c>
      <c r="C4" s="38">
        <v>1991</v>
      </c>
      <c r="D4" s="38">
        <v>1992</v>
      </c>
      <c r="E4" s="38">
        <v>1993</v>
      </c>
      <c r="F4" s="38">
        <v>1994</v>
      </c>
      <c r="G4" s="38">
        <v>1995</v>
      </c>
      <c r="H4" s="38">
        <v>1996</v>
      </c>
      <c r="I4" s="38">
        <v>1997</v>
      </c>
      <c r="J4" s="38">
        <v>1998</v>
      </c>
      <c r="K4" s="38">
        <v>1999</v>
      </c>
      <c r="L4" s="38">
        <v>2000</v>
      </c>
      <c r="M4" s="38">
        <v>2001</v>
      </c>
      <c r="N4" s="38">
        <v>2002</v>
      </c>
      <c r="O4" s="38">
        <v>2003</v>
      </c>
      <c r="P4" s="38">
        <v>2004</v>
      </c>
      <c r="Q4" s="38">
        <v>2005</v>
      </c>
      <c r="R4" s="56">
        <v>2006</v>
      </c>
      <c r="S4" s="56">
        <v>2007</v>
      </c>
      <c r="T4" t="s">
        <v>985</v>
      </c>
      <c r="U4" t="s">
        <v>987</v>
      </c>
    </row>
    <row r="5" spans="1:19" ht="12.75">
      <c r="A5" s="184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61"/>
    </row>
    <row r="6" spans="1:21" ht="12.75">
      <c r="A6" s="184" t="s">
        <v>1784</v>
      </c>
      <c r="B6" s="60">
        <f aca="true" t="shared" si="0" ref="B6:S6">B573+B428+B282+B138</f>
        <v>4532505.043548495</v>
      </c>
      <c r="C6" s="60">
        <f t="shared" si="0"/>
        <v>4734821.25297291</v>
      </c>
      <c r="D6" s="60">
        <f t="shared" si="0"/>
        <v>4938288.965333705</v>
      </c>
      <c r="E6" s="60">
        <f t="shared" si="0"/>
        <v>5096442.258973558</v>
      </c>
      <c r="F6" s="60">
        <f t="shared" si="0"/>
        <v>5205910.9926217785</v>
      </c>
      <c r="G6" s="60">
        <f t="shared" si="0"/>
        <v>5336854.526480147</v>
      </c>
      <c r="H6" s="60">
        <f t="shared" si="0"/>
        <v>5479775.344694624</v>
      </c>
      <c r="I6" s="60">
        <f t="shared" si="0"/>
        <v>5604975.138215577</v>
      </c>
      <c r="J6" s="60">
        <f t="shared" si="0"/>
        <v>5710005.658908555</v>
      </c>
      <c r="K6" s="60">
        <f t="shared" si="0"/>
        <v>5816625.886745646</v>
      </c>
      <c r="L6" s="60">
        <f t="shared" si="0"/>
        <v>5917335.200000001</v>
      </c>
      <c r="M6" s="60">
        <f t="shared" si="0"/>
        <v>6107692.7765999995</v>
      </c>
      <c r="N6" s="60">
        <f t="shared" si="0"/>
        <v>6304919.391558498</v>
      </c>
      <c r="O6" s="60">
        <f t="shared" si="0"/>
        <v>6495220.839138701</v>
      </c>
      <c r="P6" s="60">
        <f t="shared" si="0"/>
        <v>6624528.89019973</v>
      </c>
      <c r="Q6" s="60">
        <f t="shared" si="0"/>
        <v>6746911.724386189</v>
      </c>
      <c r="R6" s="61">
        <f t="shared" si="0"/>
        <v>6863901.933892344</v>
      </c>
      <c r="S6" s="61">
        <f t="shared" si="0"/>
        <v>7026487.452450924</v>
      </c>
      <c r="T6" s="295">
        <f>S6/B6-1</f>
        <v>0.5502437140036567</v>
      </c>
      <c r="U6" s="295">
        <f>(S6/B6)^(1/17)-1</f>
        <v>0.026124362278307167</v>
      </c>
    </row>
    <row r="7" spans="1:19" ht="12.75">
      <c r="A7" s="194" t="s">
        <v>72</v>
      </c>
      <c r="B7" s="60">
        <f aca="true" t="shared" si="1" ref="B7:S7">B574+B429+B283+B139</f>
        <v>105341.61441312789</v>
      </c>
      <c r="C7" s="60">
        <f t="shared" si="1"/>
        <v>109885.71713105768</v>
      </c>
      <c r="D7" s="60">
        <f t="shared" si="1"/>
        <v>114351.40454147352</v>
      </c>
      <c r="E7" s="60">
        <f t="shared" si="1"/>
        <v>118882.24790405616</v>
      </c>
      <c r="F7" s="60">
        <f t="shared" si="1"/>
        <v>122570.3519781772</v>
      </c>
      <c r="G7" s="60">
        <f t="shared" si="1"/>
        <v>126235.85712352933</v>
      </c>
      <c r="H7" s="60">
        <f t="shared" si="1"/>
        <v>127093.8593866372</v>
      </c>
      <c r="I7" s="60">
        <f t="shared" si="1"/>
        <v>125567.26317920205</v>
      </c>
      <c r="J7" s="60">
        <f t="shared" si="1"/>
        <v>126383.0197160159</v>
      </c>
      <c r="K7" s="60">
        <f t="shared" si="1"/>
        <v>126811.93181130552</v>
      </c>
      <c r="L7" s="60">
        <f t="shared" si="1"/>
        <v>129151.2</v>
      </c>
      <c r="M7" s="60">
        <f t="shared" si="1"/>
        <v>133268.5965</v>
      </c>
      <c r="N7" s="60">
        <f t="shared" si="1"/>
        <v>135318.4710458</v>
      </c>
      <c r="O7" s="60">
        <f t="shared" si="1"/>
        <v>137329.68330155077</v>
      </c>
      <c r="P7" s="60">
        <f t="shared" si="1"/>
        <v>139459.867333181</v>
      </c>
      <c r="Q7" s="60">
        <f t="shared" si="1"/>
        <v>142008.3576498883</v>
      </c>
      <c r="R7" s="61">
        <f t="shared" si="1"/>
        <v>145085.23440046952</v>
      </c>
      <c r="S7" s="61">
        <f t="shared" si="1"/>
        <v>147983.47975821764</v>
      </c>
    </row>
    <row r="8" spans="1:19" ht="12.75">
      <c r="A8" s="194" t="s">
        <v>73</v>
      </c>
      <c r="B8" s="60">
        <f aca="true" t="shared" si="2" ref="B8:S8">B575+B430+B284+B140</f>
        <v>140795.94408835704</v>
      </c>
      <c r="C8" s="60">
        <f t="shared" si="2"/>
        <v>143560.18928591124</v>
      </c>
      <c r="D8" s="60">
        <f t="shared" si="2"/>
        <v>145934.666475881</v>
      </c>
      <c r="E8" s="60">
        <f t="shared" si="2"/>
        <v>146471.6739573095</v>
      </c>
      <c r="F8" s="60">
        <f t="shared" si="2"/>
        <v>145962.62108579825</v>
      </c>
      <c r="G8" s="60">
        <f t="shared" si="2"/>
        <v>150160.7765980557</v>
      </c>
      <c r="H8" s="60">
        <f t="shared" si="2"/>
        <v>151613.06147522476</v>
      </c>
      <c r="I8" s="60">
        <f t="shared" si="2"/>
        <v>154070.60249177288</v>
      </c>
      <c r="J8" s="60">
        <f t="shared" si="2"/>
        <v>159006.589517456</v>
      </c>
      <c r="K8" s="60">
        <f t="shared" si="2"/>
        <v>160057.8342694753</v>
      </c>
      <c r="L8" s="60">
        <f t="shared" si="2"/>
        <v>163355</v>
      </c>
      <c r="M8" s="60">
        <f t="shared" si="2"/>
        <v>168099.408</v>
      </c>
      <c r="N8" s="60">
        <f t="shared" si="2"/>
        <v>171207.731756</v>
      </c>
      <c r="O8" s="60">
        <f t="shared" si="2"/>
        <v>174543.53905997996</v>
      </c>
      <c r="P8" s="60">
        <f t="shared" si="2"/>
        <v>179614.1871003293</v>
      </c>
      <c r="Q8" s="60">
        <f t="shared" si="2"/>
        <v>184558.17893168476</v>
      </c>
      <c r="R8" s="61">
        <f t="shared" si="2"/>
        <v>189262.1047687133</v>
      </c>
      <c r="S8" s="61">
        <f t="shared" si="2"/>
        <v>194988.16787668248</v>
      </c>
    </row>
    <row r="9" spans="1:19" ht="12.75">
      <c r="A9" s="194" t="s">
        <v>74</v>
      </c>
      <c r="B9" s="60">
        <f aca="true" t="shared" si="3" ref="B9:S9">B576+B431+B285+B141</f>
        <v>314.2451547347659</v>
      </c>
      <c r="C9" s="60">
        <f t="shared" si="3"/>
        <v>314.2451547347659</v>
      </c>
      <c r="D9" s="60">
        <f t="shared" si="3"/>
        <v>306.9991553087508</v>
      </c>
      <c r="E9" s="60">
        <f t="shared" si="3"/>
        <v>284.4823631166356</v>
      </c>
      <c r="F9" s="60">
        <f t="shared" si="3"/>
        <v>275.1705413641215</v>
      </c>
      <c r="G9" s="60">
        <f t="shared" si="3"/>
        <v>277.5269049274682</v>
      </c>
      <c r="H9" s="60">
        <f t="shared" si="3"/>
        <v>511.5728109455614</v>
      </c>
      <c r="I9" s="60">
        <f t="shared" si="3"/>
        <v>4235.703638439256</v>
      </c>
      <c r="J9" s="60">
        <f t="shared" si="3"/>
        <v>7884.685507256661</v>
      </c>
      <c r="K9" s="60">
        <f t="shared" si="3"/>
        <v>8278.418377268636</v>
      </c>
      <c r="L9" s="60">
        <f t="shared" si="3"/>
        <v>8490.2</v>
      </c>
      <c r="M9" s="60">
        <f t="shared" si="3"/>
        <v>9153.6141</v>
      </c>
      <c r="N9" s="60">
        <f t="shared" si="3"/>
        <v>9439.8389049</v>
      </c>
      <c r="O9" s="60">
        <f t="shared" si="3"/>
        <v>9554.382623247699</v>
      </c>
      <c r="P9" s="60">
        <f t="shared" si="3"/>
        <v>9933.979886918398</v>
      </c>
      <c r="Q9" s="60">
        <f t="shared" si="3"/>
        <v>10210.193053073748</v>
      </c>
      <c r="R9" s="61">
        <f t="shared" si="3"/>
        <v>10897.037206483748</v>
      </c>
      <c r="S9" s="61">
        <f t="shared" si="3"/>
        <v>12048.775795732658</v>
      </c>
    </row>
    <row r="10" spans="1:19" ht="12.75">
      <c r="A10" s="194" t="s">
        <v>76</v>
      </c>
      <c r="B10" s="60">
        <f aca="true" t="shared" si="4" ref="B10:S10">B577+B432+B286+B142</f>
        <v>5187.05173865586</v>
      </c>
      <c r="C10" s="60">
        <f t="shared" si="4"/>
        <v>5394.5338082020935</v>
      </c>
      <c r="D10" s="60">
        <f t="shared" si="4"/>
        <v>5610.315160530179</v>
      </c>
      <c r="E10" s="60">
        <f t="shared" si="4"/>
        <v>5834.727766951386</v>
      </c>
      <c r="F10" s="60">
        <f t="shared" si="4"/>
        <v>6068.116877629442</v>
      </c>
      <c r="G10" s="60">
        <f t="shared" si="4"/>
        <v>6481.309090958628</v>
      </c>
      <c r="H10" s="60">
        <f t="shared" si="4"/>
        <v>6698.729568807298</v>
      </c>
      <c r="I10" s="60">
        <f t="shared" si="4"/>
        <v>6906.855505947714</v>
      </c>
      <c r="J10" s="60">
        <f t="shared" si="4"/>
        <v>7158.229985004571</v>
      </c>
      <c r="K10" s="60">
        <f t="shared" si="4"/>
        <v>7402.783263503918</v>
      </c>
      <c r="L10" s="60">
        <f t="shared" si="4"/>
        <v>7549.000000000001</v>
      </c>
      <c r="M10" s="60">
        <f t="shared" si="4"/>
        <v>7761.0637</v>
      </c>
      <c r="N10" s="60">
        <f t="shared" si="4"/>
        <v>7782.3515246</v>
      </c>
      <c r="O10" s="60">
        <f t="shared" si="4"/>
        <v>8120.098839826599</v>
      </c>
      <c r="P10" s="60">
        <f t="shared" si="4"/>
        <v>8318.300279115352</v>
      </c>
      <c r="Q10" s="60">
        <f t="shared" si="4"/>
        <v>8468.156505152554</v>
      </c>
      <c r="R10" s="61">
        <f t="shared" si="4"/>
        <v>8684.287868016369</v>
      </c>
      <c r="S10" s="61">
        <f t="shared" si="4"/>
        <v>8871.220124927208</v>
      </c>
    </row>
    <row r="11" spans="1:19" ht="12.75">
      <c r="A11" s="194" t="s">
        <v>77</v>
      </c>
      <c r="B11" s="60">
        <f aca="true" t="shared" si="5" ref="B11:S11">B578+B433+B287+B143</f>
        <v>26032.901583168383</v>
      </c>
      <c r="C11" s="60">
        <f t="shared" si="5"/>
        <v>24834.414194471774</v>
      </c>
      <c r="D11" s="60">
        <f t="shared" si="5"/>
        <v>23158.967053766206</v>
      </c>
      <c r="E11" s="60">
        <f t="shared" si="5"/>
        <v>23094.20049839434</v>
      </c>
      <c r="F11" s="60">
        <f t="shared" si="5"/>
        <v>23307.34261886723</v>
      </c>
      <c r="G11" s="60">
        <f t="shared" si="5"/>
        <v>24027.059754986836</v>
      </c>
      <c r="H11" s="60">
        <f t="shared" si="5"/>
        <v>25936.47476219474</v>
      </c>
      <c r="I11" s="60">
        <f t="shared" si="5"/>
        <v>28549.386289494407</v>
      </c>
      <c r="J11" s="60">
        <f t="shared" si="5"/>
        <v>31623.623912004878</v>
      </c>
      <c r="K11" s="60">
        <f t="shared" si="5"/>
        <v>33140.01738482932</v>
      </c>
      <c r="L11" s="60">
        <f t="shared" si="5"/>
        <v>34503.9</v>
      </c>
      <c r="M11" s="60">
        <f t="shared" si="5"/>
        <v>35498.95530000001</v>
      </c>
      <c r="N11" s="60">
        <f t="shared" si="5"/>
        <v>37015.5210612</v>
      </c>
      <c r="O11" s="60">
        <f t="shared" si="5"/>
        <v>37480.463347799996</v>
      </c>
      <c r="P11" s="60">
        <f t="shared" si="5"/>
        <v>38590.85950653116</v>
      </c>
      <c r="Q11" s="60">
        <f t="shared" si="5"/>
        <v>39117.23740930896</v>
      </c>
      <c r="R11" s="61">
        <f t="shared" si="5"/>
        <v>40513.9008746529</v>
      </c>
      <c r="S11" s="61">
        <f t="shared" si="5"/>
        <v>42091.97501921738</v>
      </c>
    </row>
    <row r="12" spans="1:19" ht="12.75">
      <c r="A12" s="194" t="s">
        <v>78</v>
      </c>
      <c r="B12" s="60">
        <f aca="true" t="shared" si="6" ref="B12:S12">B579+B434+B288+B144</f>
        <v>1105063.0310850162</v>
      </c>
      <c r="C12" s="60">
        <f t="shared" si="6"/>
        <v>1127164.2917067164</v>
      </c>
      <c r="D12" s="60">
        <f t="shared" si="6"/>
        <v>1184712.5562588307</v>
      </c>
      <c r="E12" s="60">
        <f t="shared" si="6"/>
        <v>1237411.3508849617</v>
      </c>
      <c r="F12" s="60">
        <f t="shared" si="6"/>
        <v>1272746.2773197305</v>
      </c>
      <c r="G12" s="60">
        <f t="shared" si="6"/>
        <v>1293958.2941264047</v>
      </c>
      <c r="H12" s="60">
        <f t="shared" si="6"/>
        <v>1291989.019489761</v>
      </c>
      <c r="I12" s="60">
        <f t="shared" si="6"/>
        <v>1303328.1511599075</v>
      </c>
      <c r="J12" s="60">
        <f t="shared" si="6"/>
        <v>1300047.2273878376</v>
      </c>
      <c r="K12" s="60">
        <f t="shared" si="6"/>
        <v>1308507.2550503863</v>
      </c>
      <c r="L12" s="60">
        <f t="shared" si="6"/>
        <v>1294650</v>
      </c>
      <c r="M12" s="60">
        <f t="shared" si="6"/>
        <v>1311364.68</v>
      </c>
      <c r="N12" s="60">
        <f t="shared" si="6"/>
        <v>1326111.9843</v>
      </c>
      <c r="O12" s="60">
        <f t="shared" si="6"/>
        <v>1342887.164984</v>
      </c>
      <c r="P12" s="60">
        <f t="shared" si="6"/>
        <v>1357117.8811373452</v>
      </c>
      <c r="Q12" s="60">
        <f t="shared" si="6"/>
        <v>1364820.160147439</v>
      </c>
      <c r="R12" s="61">
        <f t="shared" si="6"/>
        <v>1374186.5117766433</v>
      </c>
      <c r="S12" s="61">
        <f t="shared" si="6"/>
        <v>1375998.9111402247</v>
      </c>
    </row>
    <row r="13" spans="1:19" ht="12.75">
      <c r="A13" s="194" t="s">
        <v>79</v>
      </c>
      <c r="B13" s="60">
        <f aca="true" t="shared" si="7" ref="B13:S13">B580+B435+B289+B145</f>
        <v>96501.7852735565</v>
      </c>
      <c r="C13" s="60">
        <f t="shared" si="7"/>
        <v>98843.13123896402</v>
      </c>
      <c r="D13" s="60">
        <f t="shared" si="7"/>
        <v>100651.03496784357</v>
      </c>
      <c r="E13" s="60">
        <f t="shared" si="7"/>
        <v>101248.63481999171</v>
      </c>
      <c r="F13" s="60">
        <f t="shared" si="7"/>
        <v>102254.37284830195</v>
      </c>
      <c r="G13" s="60">
        <f t="shared" si="7"/>
        <v>103021.9028846993</v>
      </c>
      <c r="H13" s="60">
        <f t="shared" si="7"/>
        <v>103687.28847398929</v>
      </c>
      <c r="I13" s="60">
        <f t="shared" si="7"/>
        <v>106266.01553511394</v>
      </c>
      <c r="J13" s="60">
        <f t="shared" si="7"/>
        <v>107513.27752948248</v>
      </c>
      <c r="K13" s="60">
        <f t="shared" si="7"/>
        <v>107872.41137103662</v>
      </c>
      <c r="L13" s="60">
        <f t="shared" si="7"/>
        <v>109081.2</v>
      </c>
      <c r="M13" s="60">
        <f t="shared" si="7"/>
        <v>112326.0951</v>
      </c>
      <c r="N13" s="60">
        <f t="shared" si="7"/>
        <v>114321.3666481</v>
      </c>
      <c r="O13" s="60">
        <f t="shared" si="7"/>
        <v>116719.8088383283</v>
      </c>
      <c r="P13" s="60">
        <f t="shared" si="7"/>
        <v>120403.73031261939</v>
      </c>
      <c r="Q13" s="60">
        <f t="shared" si="7"/>
        <v>122198.33943574969</v>
      </c>
      <c r="R13" s="61">
        <f t="shared" si="7"/>
        <v>123366.64217938085</v>
      </c>
      <c r="S13" s="61">
        <f t="shared" si="7"/>
        <v>125579.897679405</v>
      </c>
    </row>
    <row r="14" spans="1:19" ht="12.75">
      <c r="A14" s="194" t="s">
        <v>80</v>
      </c>
      <c r="B14" s="60">
        <f aca="true" t="shared" si="8" ref="B14:S14">B581+B436+B290+B146</f>
        <v>1221.1031693914103</v>
      </c>
      <c r="C14" s="60">
        <f t="shared" si="8"/>
        <v>1221.1031693914103</v>
      </c>
      <c r="D14" s="60">
        <f t="shared" si="8"/>
        <v>1221.1031693914103</v>
      </c>
      <c r="E14" s="60">
        <f t="shared" si="8"/>
        <v>1221.1031693914103</v>
      </c>
      <c r="F14" s="60">
        <f t="shared" si="8"/>
        <v>1634.966405595639</v>
      </c>
      <c r="G14" s="60">
        <f t="shared" si="8"/>
        <v>2218.8936284300657</v>
      </c>
      <c r="H14" s="60">
        <f t="shared" si="8"/>
        <v>2817.2127952353567</v>
      </c>
      <c r="I14" s="60">
        <f t="shared" si="8"/>
        <v>3214.8281415870338</v>
      </c>
      <c r="J14" s="60">
        <f t="shared" si="8"/>
        <v>3474.6479946735267</v>
      </c>
      <c r="K14" s="60">
        <f t="shared" si="8"/>
        <v>3807.412757911918</v>
      </c>
      <c r="L14" s="60">
        <f t="shared" si="8"/>
        <v>3932.4</v>
      </c>
      <c r="M14" s="60">
        <f t="shared" si="8"/>
        <v>4140.6612000000005</v>
      </c>
      <c r="N14" s="60">
        <f t="shared" si="8"/>
        <v>4295.5467607</v>
      </c>
      <c r="O14" s="60">
        <f t="shared" si="8"/>
        <v>4541.2024092253</v>
      </c>
      <c r="P14" s="60">
        <f t="shared" si="8"/>
        <v>4751.1371476928925</v>
      </c>
      <c r="Q14" s="60">
        <f t="shared" si="8"/>
        <v>4990.177758128928</v>
      </c>
      <c r="R14" s="61">
        <f t="shared" si="8"/>
        <v>5312.34144783955</v>
      </c>
      <c r="S14" s="61">
        <f t="shared" si="8"/>
        <v>5868.194242053723</v>
      </c>
    </row>
    <row r="15" spans="1:19" ht="12.75">
      <c r="A15" s="194" t="s">
        <v>81</v>
      </c>
      <c r="B15" s="60">
        <f aca="true" t="shared" si="9" ref="B15:S15">B582+B437+B291+B147</f>
        <v>255653.48912599083</v>
      </c>
      <c r="C15" s="60">
        <f t="shared" si="9"/>
        <v>277487.17735119315</v>
      </c>
      <c r="D15" s="60">
        <f t="shared" si="9"/>
        <v>300945.7531582741</v>
      </c>
      <c r="E15" s="60">
        <f t="shared" si="9"/>
        <v>318188.55002391856</v>
      </c>
      <c r="F15" s="60">
        <f t="shared" si="9"/>
        <v>331121.104855836</v>
      </c>
      <c r="G15" s="60">
        <f t="shared" si="9"/>
        <v>347758.11591457186</v>
      </c>
      <c r="H15" s="60">
        <f t="shared" si="9"/>
        <v>361699.1033930856</v>
      </c>
      <c r="I15" s="60">
        <f t="shared" si="9"/>
        <v>371017.6645638567</v>
      </c>
      <c r="J15" s="60">
        <f t="shared" si="9"/>
        <v>381071.79908154224</v>
      </c>
      <c r="K15" s="60">
        <f t="shared" si="9"/>
        <v>391055.8897371366</v>
      </c>
      <c r="L15" s="60">
        <f t="shared" si="9"/>
        <v>403759</v>
      </c>
      <c r="M15" s="60">
        <f t="shared" si="9"/>
        <v>424287.152</v>
      </c>
      <c r="N15" s="60">
        <f t="shared" si="9"/>
        <v>443053.52141299995</v>
      </c>
      <c r="O15" s="60">
        <f t="shared" si="9"/>
        <v>460751.789640821</v>
      </c>
      <c r="P15" s="60">
        <f t="shared" si="9"/>
        <v>475159.11666983546</v>
      </c>
      <c r="Q15" s="60">
        <f t="shared" si="9"/>
        <v>489108.53947022534</v>
      </c>
      <c r="R15" s="61">
        <f t="shared" si="9"/>
        <v>501730.3586047032</v>
      </c>
      <c r="S15" s="61">
        <f t="shared" si="9"/>
        <v>518159.2106534172</v>
      </c>
    </row>
    <row r="16" spans="1:19" ht="12.75">
      <c r="A16" s="194" t="s">
        <v>83</v>
      </c>
      <c r="B16" s="60">
        <f aca="true" t="shared" si="10" ref="B16:S16">B583+B438+B292+B148</f>
        <v>59561.144024564615</v>
      </c>
      <c r="C16" s="60">
        <f t="shared" si="10"/>
        <v>63133.474176819785</v>
      </c>
      <c r="D16" s="60">
        <f t="shared" si="10"/>
        <v>64310.08051839004</v>
      </c>
      <c r="E16" s="60">
        <f t="shared" si="10"/>
        <v>65301.887273461136</v>
      </c>
      <c r="F16" s="60">
        <f t="shared" si="10"/>
        <v>65548.00261973686</v>
      </c>
      <c r="G16" s="60">
        <f t="shared" si="10"/>
        <v>67191.88169718378</v>
      </c>
      <c r="H16" s="60">
        <f t="shared" si="10"/>
        <v>68212.24233509637</v>
      </c>
      <c r="I16" s="60">
        <f t="shared" si="10"/>
        <v>69789.04931779923</v>
      </c>
      <c r="J16" s="60">
        <f t="shared" si="10"/>
        <v>71740.3784666234</v>
      </c>
      <c r="K16" s="60">
        <f t="shared" si="10"/>
        <v>73179.62194505832</v>
      </c>
      <c r="L16" s="60">
        <f t="shared" si="10"/>
        <v>76349</v>
      </c>
      <c r="M16" s="60">
        <f t="shared" si="10"/>
        <v>79710.583</v>
      </c>
      <c r="N16" s="60">
        <f t="shared" si="10"/>
        <v>82510.875302</v>
      </c>
      <c r="O16" s="60">
        <f t="shared" si="10"/>
        <v>83612.284966144</v>
      </c>
      <c r="P16" s="60">
        <f t="shared" si="10"/>
        <v>85547.7850870711</v>
      </c>
      <c r="Q16" s="60">
        <f t="shared" si="10"/>
        <v>86414.42970953787</v>
      </c>
      <c r="R16" s="61">
        <f t="shared" si="10"/>
        <v>87901.15492776196</v>
      </c>
      <c r="S16" s="61">
        <f t="shared" si="10"/>
        <v>92384.42519690136</v>
      </c>
    </row>
    <row r="17" spans="1:19" ht="12.75">
      <c r="A17" s="194" t="s">
        <v>84</v>
      </c>
      <c r="B17" s="60">
        <f aca="true" t="shared" si="11" ref="B17:S17">B584+B439+B293+B149</f>
        <v>840852.0618178865</v>
      </c>
      <c r="C17" s="60">
        <f t="shared" si="11"/>
        <v>865305.7815962373</v>
      </c>
      <c r="D17" s="60">
        <f t="shared" si="11"/>
        <v>890144.9560995221</v>
      </c>
      <c r="E17" s="60">
        <f t="shared" si="11"/>
        <v>904855.4359060973</v>
      </c>
      <c r="F17" s="60">
        <f t="shared" si="11"/>
        <v>916251.8088730432</v>
      </c>
      <c r="G17" s="60">
        <f t="shared" si="11"/>
        <v>929824.0154104807</v>
      </c>
      <c r="H17" s="60">
        <f t="shared" si="11"/>
        <v>946423.9368970308</v>
      </c>
      <c r="I17" s="60">
        <f t="shared" si="11"/>
        <v>954462.1264582366</v>
      </c>
      <c r="J17" s="60">
        <f t="shared" si="11"/>
        <v>964738.0676081737</v>
      </c>
      <c r="K17" s="60">
        <f t="shared" si="11"/>
        <v>974070.1758476078</v>
      </c>
      <c r="L17" s="60">
        <f t="shared" si="11"/>
        <v>995149</v>
      </c>
      <c r="M17" s="60">
        <f t="shared" si="11"/>
        <v>1026938.209</v>
      </c>
      <c r="N17" s="60">
        <f t="shared" si="11"/>
        <v>1059177.541397</v>
      </c>
      <c r="O17" s="60">
        <f t="shared" si="11"/>
        <v>1089433.9123711959</v>
      </c>
      <c r="P17" s="60">
        <f t="shared" si="11"/>
        <v>1102980.0025869075</v>
      </c>
      <c r="Q17" s="60">
        <f t="shared" si="11"/>
        <v>1129068.5671295088</v>
      </c>
      <c r="R17" s="61">
        <f t="shared" si="11"/>
        <v>1151142.3321275916</v>
      </c>
      <c r="S17" s="61">
        <f t="shared" si="11"/>
        <v>1181076.131948126</v>
      </c>
    </row>
    <row r="18" spans="1:19" ht="12.75">
      <c r="A18" s="194" t="s">
        <v>85</v>
      </c>
      <c r="B18" s="60">
        <f aca="true" t="shared" si="12" ref="B18:S18">B585+B440+B294+B150</f>
        <v>66964.5743379878</v>
      </c>
      <c r="C18" s="60">
        <f t="shared" si="12"/>
        <v>69643.15731150731</v>
      </c>
      <c r="D18" s="60">
        <f t="shared" si="12"/>
        <v>72428.88360396761</v>
      </c>
      <c r="E18" s="60">
        <f t="shared" si="12"/>
        <v>75326.03894812631</v>
      </c>
      <c r="F18" s="60">
        <f t="shared" si="12"/>
        <v>78339.08050605138</v>
      </c>
      <c r="G18" s="60">
        <f t="shared" si="12"/>
        <v>81472.64372629345</v>
      </c>
      <c r="H18" s="60">
        <f t="shared" si="12"/>
        <v>84731.54947534518</v>
      </c>
      <c r="I18" s="60">
        <f t="shared" si="12"/>
        <v>87897.56811898215</v>
      </c>
      <c r="J18" s="60">
        <f t="shared" si="12"/>
        <v>90891.12698083934</v>
      </c>
      <c r="K18" s="60">
        <f t="shared" si="12"/>
        <v>93628.25640756403</v>
      </c>
      <c r="L18" s="60">
        <f t="shared" si="12"/>
        <v>96309.09999999999</v>
      </c>
      <c r="M18" s="60">
        <f t="shared" si="12"/>
        <v>100422.114</v>
      </c>
      <c r="N18" s="60">
        <f t="shared" si="12"/>
        <v>103558.90583999998</v>
      </c>
      <c r="O18" s="60">
        <f t="shared" si="12"/>
        <v>108087.30623177599</v>
      </c>
      <c r="P18" s="60">
        <f t="shared" si="12"/>
        <v>111616.64169430596</v>
      </c>
      <c r="Q18" s="60">
        <f t="shared" si="12"/>
        <v>116480.25834910612</v>
      </c>
      <c r="R18" s="61">
        <f t="shared" si="12"/>
        <v>119826.43515256088</v>
      </c>
      <c r="S18" s="61">
        <f t="shared" si="12"/>
        <v>124732.6441045091</v>
      </c>
    </row>
    <row r="19" spans="1:19" ht="12.75">
      <c r="A19" s="194" t="s">
        <v>86</v>
      </c>
      <c r="B19" s="60">
        <f aca="true" t="shared" si="13" ref="B19:S19">B586+B441+B295+B151</f>
        <v>6666.893830669299</v>
      </c>
      <c r="C19" s="60">
        <f t="shared" si="13"/>
        <v>6666.893830669299</v>
      </c>
      <c r="D19" s="60">
        <f t="shared" si="13"/>
        <v>8038.155337515416</v>
      </c>
      <c r="E19" s="60">
        <f t="shared" si="13"/>
        <v>9831.491560097425</v>
      </c>
      <c r="F19" s="60">
        <f t="shared" si="13"/>
        <v>11923.223510907093</v>
      </c>
      <c r="G19" s="60">
        <f t="shared" si="13"/>
        <v>15036.980193428457</v>
      </c>
      <c r="H19" s="60">
        <f t="shared" si="13"/>
        <v>18302.19602728801</v>
      </c>
      <c r="I19" s="60">
        <f t="shared" si="13"/>
        <v>21788.42085224068</v>
      </c>
      <c r="J19" s="60">
        <f t="shared" si="13"/>
        <v>24744.719368789087</v>
      </c>
      <c r="K19" s="60">
        <f t="shared" si="13"/>
        <v>27503.833973646208</v>
      </c>
      <c r="L19" s="60">
        <f t="shared" si="13"/>
        <v>30120.4</v>
      </c>
      <c r="M19" s="60">
        <f t="shared" si="13"/>
        <v>33469.9947</v>
      </c>
      <c r="N19" s="60">
        <f t="shared" si="13"/>
        <v>36711.731026500005</v>
      </c>
      <c r="O19" s="60">
        <f t="shared" si="13"/>
        <v>38556.5125687464</v>
      </c>
      <c r="P19" s="60">
        <f t="shared" si="13"/>
        <v>39793.9673830433</v>
      </c>
      <c r="Q19" s="60">
        <f t="shared" si="13"/>
        <v>40959.77420019876</v>
      </c>
      <c r="R19" s="61">
        <f t="shared" si="13"/>
        <v>43046.439426641955</v>
      </c>
      <c r="S19" s="61">
        <f t="shared" si="13"/>
        <v>46250.236597197</v>
      </c>
    </row>
    <row r="20" spans="1:19" ht="12.75">
      <c r="A20" s="194" t="s">
        <v>87</v>
      </c>
      <c r="B20" s="60">
        <f aca="true" t="shared" si="14" ref="B20:S20">B587+B442+B296+B152</f>
        <v>36061.02687811275</v>
      </c>
      <c r="C20" s="60">
        <f t="shared" si="14"/>
        <v>37688.021260741174</v>
      </c>
      <c r="D20" s="60">
        <f t="shared" si="14"/>
        <v>38286.55315626937</v>
      </c>
      <c r="E20" s="60">
        <f t="shared" si="14"/>
        <v>39378.09379720268</v>
      </c>
      <c r="F20" s="60">
        <f t="shared" si="14"/>
        <v>40839.27233158155</v>
      </c>
      <c r="G20" s="60">
        <f t="shared" si="14"/>
        <v>43582.174146672885</v>
      </c>
      <c r="H20" s="60">
        <f t="shared" si="14"/>
        <v>43870.543286585504</v>
      </c>
      <c r="I20" s="60">
        <f t="shared" si="14"/>
        <v>45716.41162163683</v>
      </c>
      <c r="J20" s="60">
        <f t="shared" si="14"/>
        <v>48935.22499456874</v>
      </c>
      <c r="K20" s="60">
        <f t="shared" si="14"/>
        <v>50783.96057189721</v>
      </c>
      <c r="L20" s="60">
        <f t="shared" si="14"/>
        <v>55394</v>
      </c>
      <c r="M20" s="60">
        <f t="shared" si="14"/>
        <v>58227.51</v>
      </c>
      <c r="N20" s="60">
        <f t="shared" si="14"/>
        <v>61268.350524</v>
      </c>
      <c r="O20" s="60">
        <f t="shared" si="14"/>
        <v>65936.308384716</v>
      </c>
      <c r="P20" s="60">
        <f t="shared" si="14"/>
        <v>68399.9913066947</v>
      </c>
      <c r="Q20" s="60">
        <f t="shared" si="14"/>
        <v>71471.77396643085</v>
      </c>
      <c r="R20" s="61">
        <f t="shared" si="14"/>
        <v>75242.58619058585</v>
      </c>
      <c r="S20" s="61">
        <f t="shared" si="14"/>
        <v>76579.1331813945</v>
      </c>
    </row>
    <row r="21" spans="1:19" ht="12.75">
      <c r="A21" s="194" t="s">
        <v>89</v>
      </c>
      <c r="B21" s="60">
        <f aca="true" t="shared" si="15" ref="B21:S21">B588+B443+B297+B153</f>
        <v>516387.4067136046</v>
      </c>
      <c r="C21" s="60">
        <f t="shared" si="15"/>
        <v>558224.4042101891</v>
      </c>
      <c r="D21" s="60">
        <f t="shared" si="15"/>
        <v>583879.3170890212</v>
      </c>
      <c r="E21" s="60">
        <f t="shared" si="15"/>
        <v>604713.3258764702</v>
      </c>
      <c r="F21" s="60">
        <f t="shared" si="15"/>
        <v>628025.6511587183</v>
      </c>
      <c r="G21" s="60">
        <f t="shared" si="15"/>
        <v>656860.714766253</v>
      </c>
      <c r="H21" s="60">
        <f t="shared" si="15"/>
        <v>693485.6121191315</v>
      </c>
      <c r="I21" s="60">
        <f t="shared" si="15"/>
        <v>710691.39200936</v>
      </c>
      <c r="J21" s="60">
        <f t="shared" si="15"/>
        <v>726627.1356536474</v>
      </c>
      <c r="K21" s="60">
        <f t="shared" si="15"/>
        <v>745804.961918401</v>
      </c>
      <c r="L21" s="60">
        <f t="shared" si="15"/>
        <v>761570.4</v>
      </c>
      <c r="M21" s="60">
        <f t="shared" si="15"/>
        <v>789519.9506999999</v>
      </c>
      <c r="N21" s="60">
        <f t="shared" si="15"/>
        <v>816932.1606720999</v>
      </c>
      <c r="O21" s="60">
        <f t="shared" si="15"/>
        <v>850112.0864282469</v>
      </c>
      <c r="P21" s="60">
        <f t="shared" si="15"/>
        <v>867909.6285488104</v>
      </c>
      <c r="Q21" s="60">
        <f t="shared" si="15"/>
        <v>883786.5047934505</v>
      </c>
      <c r="R21" s="61">
        <f t="shared" si="15"/>
        <v>892361.2078047993</v>
      </c>
      <c r="S21" s="61">
        <f t="shared" si="15"/>
        <v>909414.2486412629</v>
      </c>
    </row>
    <row r="22" spans="1:19" ht="12.75">
      <c r="A22" s="194" t="s">
        <v>90</v>
      </c>
      <c r="B22" s="60">
        <f aca="true" t="shared" si="16" ref="B22:S22">B589+B444+B298+B154</f>
        <v>25.036469286718912</v>
      </c>
      <c r="C22" s="60">
        <f t="shared" si="16"/>
        <v>49.97356507753938</v>
      </c>
      <c r="D22" s="60">
        <f t="shared" si="16"/>
        <v>507.15909483587956</v>
      </c>
      <c r="E22" s="60">
        <f t="shared" si="16"/>
        <v>1993.3383138175932</v>
      </c>
      <c r="F22" s="60">
        <f t="shared" si="16"/>
        <v>3559.662227926323</v>
      </c>
      <c r="G22" s="60">
        <f t="shared" si="16"/>
        <v>5098.207529120501</v>
      </c>
      <c r="H22" s="60">
        <f t="shared" si="16"/>
        <v>6403.325011941977</v>
      </c>
      <c r="I22" s="60">
        <f t="shared" si="16"/>
        <v>7185.848970257003</v>
      </c>
      <c r="J22" s="60">
        <f t="shared" si="16"/>
        <v>7663.674999036762</v>
      </c>
      <c r="K22" s="60">
        <f t="shared" si="16"/>
        <v>7640.936416038746</v>
      </c>
      <c r="L22" s="60">
        <f t="shared" si="16"/>
        <v>7715.599999999999</v>
      </c>
      <c r="M22" s="60">
        <f t="shared" si="16"/>
        <v>7769.968</v>
      </c>
      <c r="N22" s="60">
        <f t="shared" si="16"/>
        <v>7862.5961087999995</v>
      </c>
      <c r="O22" s="60">
        <f t="shared" si="16"/>
        <v>7858.6489395552</v>
      </c>
      <c r="P22" s="60">
        <f t="shared" si="16"/>
        <v>8056.238028527176</v>
      </c>
      <c r="Q22" s="60">
        <f t="shared" si="16"/>
        <v>8625.860394507195</v>
      </c>
      <c r="R22" s="61">
        <f t="shared" si="16"/>
        <v>9334.278849035578</v>
      </c>
      <c r="S22" s="61">
        <f t="shared" si="16"/>
        <v>10177.288641224599</v>
      </c>
    </row>
    <row r="23" spans="1:19" ht="12.75">
      <c r="A23" s="194" t="s">
        <v>91</v>
      </c>
      <c r="B23" s="60">
        <f aca="true" t="shared" si="17" ref="B23:S23">B590+B445+B299+B155</f>
        <v>11035.973600682179</v>
      </c>
      <c r="C23" s="60">
        <f t="shared" si="17"/>
        <v>11575.321051758443</v>
      </c>
      <c r="D23" s="60">
        <f t="shared" si="17"/>
        <v>11947.017409498798</v>
      </c>
      <c r="E23" s="60">
        <f t="shared" si="17"/>
        <v>11976.142030023691</v>
      </c>
      <c r="F23" s="60">
        <f t="shared" si="17"/>
        <v>13763.344155364672</v>
      </c>
      <c r="G23" s="60">
        <f t="shared" si="17"/>
        <v>14295.614171471232</v>
      </c>
      <c r="H23" s="60">
        <f t="shared" si="17"/>
        <v>15009.64134743618</v>
      </c>
      <c r="I23" s="60">
        <f t="shared" si="17"/>
        <v>14526.040710793106</v>
      </c>
      <c r="J23" s="60">
        <f t="shared" si="17"/>
        <v>14436.045913842432</v>
      </c>
      <c r="K23" s="60">
        <f t="shared" si="17"/>
        <v>15610.530825956557</v>
      </c>
      <c r="L23" s="60">
        <f t="shared" si="17"/>
        <v>16021.9</v>
      </c>
      <c r="M23" s="60">
        <f t="shared" si="17"/>
        <v>15848.952800000001</v>
      </c>
      <c r="N23" s="60">
        <f t="shared" si="17"/>
        <v>16314.3717126</v>
      </c>
      <c r="O23" s="60">
        <f t="shared" si="17"/>
        <v>17466.4340520576</v>
      </c>
      <c r="P23" s="60">
        <f t="shared" si="17"/>
        <v>17800.42924651349</v>
      </c>
      <c r="Q23" s="60">
        <f t="shared" si="17"/>
        <v>18724.86404300251</v>
      </c>
      <c r="R23" s="61">
        <f t="shared" si="17"/>
        <v>19744.514840847256</v>
      </c>
      <c r="S23" s="61">
        <f t="shared" si="17"/>
        <v>19960.079707307606</v>
      </c>
    </row>
    <row r="24" spans="1:19" ht="12.75">
      <c r="A24" s="194" t="s">
        <v>92</v>
      </c>
      <c r="B24" s="60">
        <f aca="true" t="shared" si="18" ref="B24:S24">B591+B446+B300+B156</f>
        <v>68.173630322984</v>
      </c>
      <c r="C24" s="60">
        <f t="shared" si="18"/>
        <v>154.67298732801672</v>
      </c>
      <c r="D24" s="60">
        <f t="shared" si="18"/>
        <v>1622.9548208383837</v>
      </c>
      <c r="E24" s="60">
        <f t="shared" si="18"/>
        <v>2580.2745091622414</v>
      </c>
      <c r="F24" s="60">
        <f t="shared" si="18"/>
        <v>3461.8120103523893</v>
      </c>
      <c r="G24" s="60">
        <f t="shared" si="18"/>
        <v>3814.3007680168853</v>
      </c>
      <c r="H24" s="60">
        <f t="shared" si="18"/>
        <v>4544.890485384394</v>
      </c>
      <c r="I24" s="60">
        <f t="shared" si="18"/>
        <v>4985.519068820685</v>
      </c>
      <c r="J24" s="60">
        <f t="shared" si="18"/>
        <v>5206.2469585613435</v>
      </c>
      <c r="K24" s="60">
        <f t="shared" si="18"/>
        <v>5498.938760868707</v>
      </c>
      <c r="L24" s="60">
        <f t="shared" si="18"/>
        <v>5812.6</v>
      </c>
      <c r="M24" s="60">
        <f t="shared" si="18"/>
        <v>5978.1141</v>
      </c>
      <c r="N24" s="60">
        <f t="shared" si="18"/>
        <v>6259.389016</v>
      </c>
      <c r="O24" s="60">
        <f t="shared" si="18"/>
        <v>6505.3069973376</v>
      </c>
      <c r="P24" s="60">
        <f t="shared" si="18"/>
        <v>6980.371502425623</v>
      </c>
      <c r="Q24" s="60">
        <f t="shared" si="18"/>
        <v>7621.125569661498</v>
      </c>
      <c r="R24" s="61">
        <f t="shared" si="18"/>
        <v>8354.907902936135</v>
      </c>
      <c r="S24" s="61">
        <f t="shared" si="18"/>
        <v>10038.40349608603</v>
      </c>
    </row>
    <row r="25" spans="1:19" ht="12.75">
      <c r="A25" s="194" t="s">
        <v>94</v>
      </c>
      <c r="B25" s="60">
        <f aca="true" t="shared" si="19" ref="B25:S25">B592+B447+B301+B157</f>
        <v>223685.94682609386</v>
      </c>
      <c r="C25" s="60">
        <f t="shared" si="19"/>
        <v>231201.4574725922</v>
      </c>
      <c r="D25" s="60">
        <f t="shared" si="19"/>
        <v>239401.37893643754</v>
      </c>
      <c r="E25" s="60">
        <f t="shared" si="19"/>
        <v>243445.6511926921</v>
      </c>
      <c r="F25" s="60">
        <f t="shared" si="19"/>
        <v>247907.76434458245</v>
      </c>
      <c r="G25" s="60">
        <f t="shared" si="19"/>
        <v>249704.60927608545</v>
      </c>
      <c r="H25" s="60">
        <f t="shared" si="19"/>
        <v>252590.37365888542</v>
      </c>
      <c r="I25" s="60">
        <f t="shared" si="19"/>
        <v>258184.0489496894</v>
      </c>
      <c r="J25" s="60">
        <f t="shared" si="19"/>
        <v>264396.0748465572</v>
      </c>
      <c r="K25" s="60">
        <f t="shared" si="19"/>
        <v>271055.6158378145</v>
      </c>
      <c r="L25" s="60">
        <f t="shared" si="19"/>
        <v>280272</v>
      </c>
      <c r="M25" s="60">
        <f t="shared" si="19"/>
        <v>293390.48</v>
      </c>
      <c r="N25" s="60">
        <f t="shared" si="19"/>
        <v>307106.03379499994</v>
      </c>
      <c r="O25" s="60">
        <f t="shared" si="19"/>
        <v>311765.10940995</v>
      </c>
      <c r="P25" s="60">
        <f t="shared" si="19"/>
        <v>313285.9417643085</v>
      </c>
      <c r="Q25" s="60">
        <f t="shared" si="19"/>
        <v>318157.505085668</v>
      </c>
      <c r="R25" s="61">
        <f t="shared" si="19"/>
        <v>320360.7435870188</v>
      </c>
      <c r="S25" s="61">
        <f t="shared" si="19"/>
        <v>325029.2857911815</v>
      </c>
    </row>
    <row r="26" spans="1:19" ht="12.75">
      <c r="A26" s="194" t="s">
        <v>96</v>
      </c>
      <c r="B26" s="60">
        <f aca="true" t="shared" si="20" ref="B26:S26">B593+B448+B302+B158</f>
        <v>57030.748488643665</v>
      </c>
      <c r="C26" s="60">
        <f t="shared" si="20"/>
        <v>55223.458453321065</v>
      </c>
      <c r="D26" s="60">
        <f t="shared" si="20"/>
        <v>53195.55874307194</v>
      </c>
      <c r="E26" s="60">
        <f t="shared" si="20"/>
        <v>54766.953616913896</v>
      </c>
      <c r="F26" s="60">
        <f t="shared" si="20"/>
        <v>57015.32444163852</v>
      </c>
      <c r="G26" s="60">
        <f t="shared" si="20"/>
        <v>60220.634529507544</v>
      </c>
      <c r="H26" s="60">
        <f t="shared" si="20"/>
        <v>72906.32537059548</v>
      </c>
      <c r="I26" s="60">
        <f t="shared" si="20"/>
        <v>86434.41745413865</v>
      </c>
      <c r="J26" s="60">
        <f t="shared" si="20"/>
        <v>97960.69577776646</v>
      </c>
      <c r="K26" s="60">
        <f t="shared" si="20"/>
        <v>103184.47939813862</v>
      </c>
      <c r="L26" s="60">
        <f t="shared" si="20"/>
        <v>112830.9</v>
      </c>
      <c r="M26" s="60">
        <f t="shared" si="20"/>
        <v>118759.2177</v>
      </c>
      <c r="N26" s="60">
        <f t="shared" si="20"/>
        <v>120030.48842750001</v>
      </c>
      <c r="O26" s="60">
        <f t="shared" si="20"/>
        <v>119989.1019890464</v>
      </c>
      <c r="P26" s="60">
        <f t="shared" si="20"/>
        <v>125559.05661240869</v>
      </c>
      <c r="Q26" s="60">
        <f t="shared" si="20"/>
        <v>128883.99450711318</v>
      </c>
      <c r="R26" s="61">
        <f t="shared" si="20"/>
        <v>132416.61123439047</v>
      </c>
      <c r="S26" s="61">
        <f t="shared" si="20"/>
        <v>137376.41814733556</v>
      </c>
    </row>
    <row r="27" spans="1:19" ht="12.75">
      <c r="A27" s="194" t="s">
        <v>97</v>
      </c>
      <c r="B27" s="60">
        <f aca="true" t="shared" si="21" ref="B27:S27">B594+B449+B303+B159</f>
        <v>59667.907337922195</v>
      </c>
      <c r="C27" s="60">
        <f t="shared" si="21"/>
        <v>61060.17274247474</v>
      </c>
      <c r="D27" s="60">
        <f t="shared" si="21"/>
        <v>62522.1842699828</v>
      </c>
      <c r="E27" s="60">
        <f t="shared" si="21"/>
        <v>62879.82555613692</v>
      </c>
      <c r="F27" s="60">
        <f t="shared" si="21"/>
        <v>62717.1696910007</v>
      </c>
      <c r="G27" s="60">
        <f t="shared" si="21"/>
        <v>63677.046050677214</v>
      </c>
      <c r="H27" s="60">
        <f t="shared" si="21"/>
        <v>65682.8190553827</v>
      </c>
      <c r="I27" s="60">
        <f t="shared" si="21"/>
        <v>68766.21782030418</v>
      </c>
      <c r="J27" s="60">
        <f t="shared" si="21"/>
        <v>71391.81973826964</v>
      </c>
      <c r="K27" s="60">
        <f t="shared" si="21"/>
        <v>74216.4869913445</v>
      </c>
      <c r="L27" s="60">
        <f t="shared" si="21"/>
        <v>77161.8</v>
      </c>
      <c r="M27" s="60">
        <f t="shared" si="21"/>
        <v>79999.88089999999</v>
      </c>
      <c r="N27" s="60">
        <f t="shared" si="21"/>
        <v>82703.2418332</v>
      </c>
      <c r="O27" s="60">
        <f t="shared" si="21"/>
        <v>85523.6437756416</v>
      </c>
      <c r="P27" s="60">
        <f t="shared" si="21"/>
        <v>87635.13937295237</v>
      </c>
      <c r="Q27" s="60">
        <f t="shared" si="21"/>
        <v>89296.56863934055</v>
      </c>
      <c r="R27" s="61">
        <f t="shared" si="21"/>
        <v>91263.09034757943</v>
      </c>
      <c r="S27" s="61">
        <f t="shared" si="21"/>
        <v>93968.3739955253</v>
      </c>
    </row>
    <row r="28" spans="1:19" ht="12.75">
      <c r="A28" s="194" t="s">
        <v>98</v>
      </c>
      <c r="B28" s="60">
        <f aca="true" t="shared" si="22" ref="B28:S28">B595+B450+B304+B160</f>
        <v>14369.987680699234</v>
      </c>
      <c r="C28" s="60">
        <f t="shared" si="22"/>
        <v>13728.774934757083</v>
      </c>
      <c r="D28" s="60">
        <f t="shared" si="22"/>
        <v>12242.686005108528</v>
      </c>
      <c r="E28" s="60">
        <f t="shared" si="22"/>
        <v>11628.055615725563</v>
      </c>
      <c r="F28" s="60">
        <f t="shared" si="22"/>
        <v>11929.844408110235</v>
      </c>
      <c r="G28" s="60">
        <f t="shared" si="22"/>
        <v>12551.417564694482</v>
      </c>
      <c r="H28" s="60">
        <f t="shared" si="22"/>
        <v>13264.081047016458</v>
      </c>
      <c r="I28" s="60">
        <f t="shared" si="22"/>
        <v>13217.777834382165</v>
      </c>
      <c r="J28" s="60">
        <f t="shared" si="22"/>
        <v>12345.158414923173</v>
      </c>
      <c r="K28" s="60">
        <f t="shared" si="22"/>
        <v>16462.70013152858</v>
      </c>
      <c r="L28" s="60">
        <f t="shared" si="22"/>
        <v>23962.1</v>
      </c>
      <c r="M28" s="60">
        <f t="shared" si="22"/>
        <v>32512.2359</v>
      </c>
      <c r="N28" s="60">
        <f t="shared" si="22"/>
        <v>39609.622883100004</v>
      </c>
      <c r="O28" s="60">
        <f t="shared" si="22"/>
        <v>50052.65191350241</v>
      </c>
      <c r="P28" s="60">
        <f t="shared" si="22"/>
        <v>57658.17139398643</v>
      </c>
      <c r="Q28" s="60">
        <f t="shared" si="22"/>
        <v>63727.99892886526</v>
      </c>
      <c r="R28" s="61">
        <f t="shared" si="22"/>
        <v>71560.25752442695</v>
      </c>
      <c r="S28" s="61">
        <f t="shared" si="22"/>
        <v>81690.33468141184</v>
      </c>
    </row>
    <row r="29" spans="1:19" ht="12.75">
      <c r="A29" s="194" t="s">
        <v>99</v>
      </c>
      <c r="B29" s="60">
        <f aca="true" t="shared" si="23" ref="B29:S29">B596+B451+B305+B161</f>
        <v>127630.52961667387</v>
      </c>
      <c r="C29" s="60">
        <f t="shared" si="23"/>
        <v>135437.2241633248</v>
      </c>
      <c r="D29" s="60">
        <f t="shared" si="23"/>
        <v>139801.04761137138</v>
      </c>
      <c r="E29" s="60">
        <f t="shared" si="23"/>
        <v>138315.04048293934</v>
      </c>
      <c r="F29" s="60">
        <f t="shared" si="23"/>
        <v>142302.0029400656</v>
      </c>
      <c r="G29" s="60">
        <f t="shared" si="23"/>
        <v>147453.64434853374</v>
      </c>
      <c r="H29" s="60">
        <f t="shared" si="23"/>
        <v>152814.17155258943</v>
      </c>
      <c r="I29" s="60">
        <f t="shared" si="23"/>
        <v>156745.38591418468</v>
      </c>
      <c r="J29" s="60">
        <f t="shared" si="23"/>
        <v>158458.00191739222</v>
      </c>
      <c r="K29" s="60">
        <f t="shared" si="23"/>
        <v>163283.1486246164</v>
      </c>
      <c r="L29" s="60">
        <f t="shared" si="23"/>
        <v>166701.7</v>
      </c>
      <c r="M29" s="60">
        <f t="shared" si="23"/>
        <v>171128.68709999998</v>
      </c>
      <c r="N29" s="60">
        <f t="shared" si="23"/>
        <v>176180.3665025</v>
      </c>
      <c r="O29" s="60">
        <f t="shared" si="23"/>
        <v>181023.9520233438</v>
      </c>
      <c r="P29" s="60">
        <f t="shared" si="23"/>
        <v>183088.42999307442</v>
      </c>
      <c r="Q29" s="60">
        <f t="shared" si="23"/>
        <v>184668.79896675938</v>
      </c>
      <c r="R29" s="61">
        <f t="shared" si="23"/>
        <v>187660.86874044334</v>
      </c>
      <c r="S29" s="61">
        <f t="shared" si="23"/>
        <v>192839.63015819044</v>
      </c>
    </row>
    <row r="30" spans="1:19" ht="12.75">
      <c r="A30" s="194" t="s">
        <v>100</v>
      </c>
      <c r="B30" s="60">
        <f aca="true" t="shared" si="24" ref="B30:S30">B597+B452+B306+B162</f>
        <v>661.909337184157</v>
      </c>
      <c r="C30" s="60">
        <f t="shared" si="24"/>
        <v>1145.7137562720852</v>
      </c>
      <c r="D30" s="60">
        <f t="shared" si="24"/>
        <v>3452.305360712531</v>
      </c>
      <c r="E30" s="60">
        <f t="shared" si="24"/>
        <v>4985.24138473673</v>
      </c>
      <c r="F30" s="60">
        <f t="shared" si="24"/>
        <v>6078.228377876702</v>
      </c>
      <c r="G30" s="60">
        <f t="shared" si="24"/>
        <v>7924.540235178871</v>
      </c>
      <c r="H30" s="60">
        <f t="shared" si="24"/>
        <v>8985.882888622387</v>
      </c>
      <c r="I30" s="60">
        <f t="shared" si="24"/>
        <v>9897.06379307558</v>
      </c>
      <c r="J30" s="60">
        <f t="shared" si="24"/>
        <v>10397.199870242746</v>
      </c>
      <c r="K30" s="60">
        <f t="shared" si="24"/>
        <v>11158.369726474908</v>
      </c>
      <c r="L30" s="60">
        <f t="shared" si="24"/>
        <v>11979.1</v>
      </c>
      <c r="M30" s="60">
        <f t="shared" si="24"/>
        <v>13016.798900000002</v>
      </c>
      <c r="N30" s="60">
        <f t="shared" si="24"/>
        <v>14104.5603317</v>
      </c>
      <c r="O30" s="60">
        <f t="shared" si="24"/>
        <v>14949.540051272099</v>
      </c>
      <c r="P30" s="60">
        <f t="shared" si="24"/>
        <v>15647.660985730517</v>
      </c>
      <c r="Q30" s="60">
        <f t="shared" si="24"/>
        <v>16066.12031025684</v>
      </c>
      <c r="R30" s="61">
        <f t="shared" si="24"/>
        <v>16490.3481933151</v>
      </c>
      <c r="S30" s="61">
        <f t="shared" si="24"/>
        <v>17328.15495165845</v>
      </c>
    </row>
    <row r="31" spans="1:19" ht="12.75">
      <c r="A31" s="194" t="s">
        <v>101</v>
      </c>
      <c r="B31" s="60">
        <f aca="true" t="shared" si="25" ref="B31:S31">B598+B453+B307+B163</f>
        <v>6436.285303514684</v>
      </c>
      <c r="C31" s="60">
        <f t="shared" si="25"/>
        <v>6758.099568690419</v>
      </c>
      <c r="D31" s="60">
        <f t="shared" si="25"/>
        <v>7096.0045471249405</v>
      </c>
      <c r="E31" s="60">
        <f t="shared" si="25"/>
        <v>7450.804774481187</v>
      </c>
      <c r="F31" s="60">
        <f t="shared" si="25"/>
        <v>8191.52306917492</v>
      </c>
      <c r="G31" s="60">
        <f t="shared" si="25"/>
        <v>9143.423381209243</v>
      </c>
      <c r="H31" s="60">
        <f t="shared" si="25"/>
        <v>9623.915641351367</v>
      </c>
      <c r="I31" s="60">
        <f t="shared" si="25"/>
        <v>10166.1962714265</v>
      </c>
      <c r="J31" s="60">
        <f t="shared" si="25"/>
        <v>11008.619326281454</v>
      </c>
      <c r="K31" s="60">
        <f t="shared" si="25"/>
        <v>11543.483358162088</v>
      </c>
      <c r="L31" s="60">
        <f t="shared" si="25"/>
        <v>12536.1</v>
      </c>
      <c r="M31" s="60">
        <f t="shared" si="25"/>
        <v>13354.894800000002</v>
      </c>
      <c r="N31" s="60">
        <f t="shared" si="25"/>
        <v>14384.716663500001</v>
      </c>
      <c r="O31" s="60">
        <f t="shared" si="25"/>
        <v>15438.134773609801</v>
      </c>
      <c r="P31" s="60">
        <f t="shared" si="25"/>
        <v>17009.10512788753</v>
      </c>
      <c r="Q31" s="60">
        <f t="shared" si="25"/>
        <v>17934.340242217953</v>
      </c>
      <c r="R31" s="61">
        <f t="shared" si="25"/>
        <v>18504.087378486016</v>
      </c>
      <c r="S31" s="61">
        <f t="shared" si="25"/>
        <v>18752.491062426212</v>
      </c>
    </row>
    <row r="32" spans="1:19" ht="12.75">
      <c r="A32" s="194" t="s">
        <v>103</v>
      </c>
      <c r="B32" s="60">
        <f aca="true" t="shared" si="26" ref="B32:S32">B599+B454+B308+B164</f>
        <v>769288.2720226453</v>
      </c>
      <c r="C32" s="60">
        <f t="shared" si="26"/>
        <v>829119.8488505076</v>
      </c>
      <c r="D32" s="60">
        <f t="shared" si="26"/>
        <v>872519.9227887369</v>
      </c>
      <c r="E32" s="60">
        <f t="shared" si="26"/>
        <v>904377.686747383</v>
      </c>
      <c r="F32" s="60">
        <f t="shared" si="26"/>
        <v>902116.9534243464</v>
      </c>
      <c r="G32" s="60">
        <f t="shared" si="26"/>
        <v>914862.9426587737</v>
      </c>
      <c r="H32" s="60">
        <f t="shared" si="26"/>
        <v>950877.5163390593</v>
      </c>
      <c r="I32" s="60">
        <f t="shared" si="26"/>
        <v>981365.182544928</v>
      </c>
      <c r="J32" s="60">
        <f t="shared" si="26"/>
        <v>1004902.3674417665</v>
      </c>
      <c r="K32" s="60">
        <f t="shared" si="26"/>
        <v>1025066.4319876736</v>
      </c>
      <c r="L32" s="60">
        <f t="shared" si="26"/>
        <v>1030859.2000000001</v>
      </c>
      <c r="M32" s="60">
        <f t="shared" si="26"/>
        <v>1061744.9591</v>
      </c>
      <c r="N32" s="60">
        <f t="shared" si="26"/>
        <v>1111658.1061087</v>
      </c>
      <c r="O32" s="60">
        <f t="shared" si="26"/>
        <v>1156981.7712177793</v>
      </c>
      <c r="P32" s="60">
        <f t="shared" si="26"/>
        <v>1182211.2701915146</v>
      </c>
      <c r="Q32" s="60">
        <f t="shared" si="26"/>
        <v>1199543.8991899122</v>
      </c>
      <c r="R32" s="61">
        <f t="shared" si="26"/>
        <v>1219653.6505370208</v>
      </c>
      <c r="S32" s="61">
        <f t="shared" si="26"/>
        <v>1257300.3398593077</v>
      </c>
    </row>
    <row r="33" spans="1:19" ht="12.75">
      <c r="A33" s="194" t="s">
        <v>102</v>
      </c>
      <c r="B33" s="60">
        <f aca="true" t="shared" si="27" ref="B33:S33">B600+B455+B309+B165</f>
        <v>721.2894322219006</v>
      </c>
      <c r="C33" s="60">
        <f t="shared" si="27"/>
        <v>1220.119587058029</v>
      </c>
      <c r="D33" s="60">
        <f t="shared" si="27"/>
        <v>1986.558888251899</v>
      </c>
      <c r="E33" s="60">
        <f t="shared" si="27"/>
        <v>3340.081704912354</v>
      </c>
      <c r="F33" s="60">
        <f t="shared" si="27"/>
        <v>6471.574285493954</v>
      </c>
      <c r="G33" s="60">
        <f t="shared" si="27"/>
        <v>12646.881631908007</v>
      </c>
      <c r="H33" s="60">
        <f t="shared" si="27"/>
        <v>23883.71712305695</v>
      </c>
      <c r="I33" s="60">
        <f t="shared" si="27"/>
        <v>45243.993507639105</v>
      </c>
      <c r="J33" s="60">
        <f t="shared" si="27"/>
        <v>77131.14309716021</v>
      </c>
      <c r="K33" s="60">
        <f t="shared" si="27"/>
        <v>132145.39085708995</v>
      </c>
      <c r="L33" s="60">
        <f t="shared" si="27"/>
        <v>190023.4</v>
      </c>
      <c r="M33" s="60">
        <f t="shared" si="27"/>
        <v>285830.89</v>
      </c>
      <c r="N33" s="60">
        <f t="shared" si="27"/>
        <v>385749.14311129996</v>
      </c>
      <c r="O33" s="60">
        <f t="shared" si="27"/>
        <v>476388.1355520225</v>
      </c>
      <c r="P33" s="60">
        <f t="shared" si="27"/>
        <v>537619.0828386908</v>
      </c>
      <c r="Q33" s="60">
        <f t="shared" si="27"/>
        <v>573786.3478469129</v>
      </c>
      <c r="R33" s="61">
        <f t="shared" si="27"/>
        <v>629206.0671306364</v>
      </c>
      <c r="S33" s="61">
        <f t="shared" si="27"/>
        <v>684907.0045653528</v>
      </c>
    </row>
    <row r="34" spans="1:19" ht="12.75">
      <c r="A34" s="194" t="s">
        <v>88</v>
      </c>
      <c r="B34" s="60">
        <f aca="true" t="shared" si="28" ref="B34:S34">B601+B456+B310+B166</f>
        <v>4562.739010154498</v>
      </c>
      <c r="C34" s="60">
        <f t="shared" si="28"/>
        <v>4767.89215914489</v>
      </c>
      <c r="D34" s="60">
        <f t="shared" si="28"/>
        <v>5036.678123637738</v>
      </c>
      <c r="E34" s="60">
        <f t="shared" si="28"/>
        <v>5074.128040154081</v>
      </c>
      <c r="F34" s="60">
        <f t="shared" si="28"/>
        <v>5264.172464302834</v>
      </c>
      <c r="G34" s="60">
        <f t="shared" si="28"/>
        <v>5298.608451871266</v>
      </c>
      <c r="H34" s="60">
        <f t="shared" si="28"/>
        <v>5312.044384752692</v>
      </c>
      <c r="I34" s="60">
        <f t="shared" si="28"/>
        <v>5304.284179037515</v>
      </c>
      <c r="J34" s="60">
        <f t="shared" si="28"/>
        <v>5483.3036240787</v>
      </c>
      <c r="K34" s="60">
        <f t="shared" si="28"/>
        <v>5708.850785265036</v>
      </c>
      <c r="L34" s="60">
        <f t="shared" si="28"/>
        <v>5886.8</v>
      </c>
      <c r="M34" s="60">
        <f t="shared" si="28"/>
        <v>6459.7812</v>
      </c>
      <c r="N34" s="60">
        <f t="shared" si="28"/>
        <v>7003.475256400001</v>
      </c>
      <c r="O34" s="60">
        <f t="shared" si="28"/>
        <v>7006.991957410001</v>
      </c>
      <c r="P34" s="60">
        <f t="shared" si="28"/>
        <v>7056.75917134268</v>
      </c>
      <c r="Q34" s="60">
        <f t="shared" si="28"/>
        <v>7268.46194648296</v>
      </c>
      <c r="R34" s="61">
        <f t="shared" si="28"/>
        <v>7486.51580487745</v>
      </c>
      <c r="S34" s="61">
        <f t="shared" si="28"/>
        <v>7711.111279023773</v>
      </c>
    </row>
    <row r="35" spans="1:19" ht="12.75">
      <c r="A35" s="194" t="s">
        <v>95</v>
      </c>
      <c r="B35" s="60">
        <f aca="true" t="shared" si="29" ref="B35:S35">B602+B457+B311+B167</f>
        <v>77255.97601353323</v>
      </c>
      <c r="C35" s="60">
        <f t="shared" si="29"/>
        <v>80344.68581315521</v>
      </c>
      <c r="D35" s="60">
        <f t="shared" si="29"/>
        <v>80221.86596824891</v>
      </c>
      <c r="E35" s="60">
        <f t="shared" si="29"/>
        <v>81945.83511103275</v>
      </c>
      <c r="F35" s="60">
        <f t="shared" si="29"/>
        <v>80765.65890884635</v>
      </c>
      <c r="G35" s="60">
        <f t="shared" si="29"/>
        <v>81922.18481751555</v>
      </c>
      <c r="H35" s="60">
        <f t="shared" si="29"/>
        <v>82872.28034793808</v>
      </c>
      <c r="I35" s="60">
        <f t="shared" si="29"/>
        <v>84394.58447284008</v>
      </c>
      <c r="J35" s="60">
        <f t="shared" si="29"/>
        <v>87298.08268611916</v>
      </c>
      <c r="K35" s="60">
        <f t="shared" si="29"/>
        <v>89609.69940620041</v>
      </c>
      <c r="L35" s="60">
        <f t="shared" si="29"/>
        <v>93215.3</v>
      </c>
      <c r="M35" s="60">
        <f t="shared" si="29"/>
        <v>97730.2824</v>
      </c>
      <c r="N35" s="60">
        <f t="shared" si="29"/>
        <v>99568.0283466</v>
      </c>
      <c r="O35" s="60">
        <f t="shared" si="29"/>
        <v>102763.15634083541</v>
      </c>
      <c r="P35" s="60">
        <f t="shared" si="29"/>
        <v>104885.96116515664</v>
      </c>
      <c r="Q35" s="60">
        <f t="shared" si="29"/>
        <v>107907.24262192281</v>
      </c>
      <c r="R35" s="61">
        <f t="shared" si="29"/>
        <v>110246.0718035998</v>
      </c>
      <c r="S35" s="61">
        <f t="shared" si="29"/>
        <v>114002.21491570785</v>
      </c>
    </row>
    <row r="36" spans="1:19" ht="13.5" thickBot="1">
      <c r="A36" s="194" t="s">
        <v>75</v>
      </c>
      <c r="B36" s="62">
        <f aca="true" t="shared" si="30" ref="B36:S36">B603+B458+B312+B168</f>
        <v>155211.51693059457</v>
      </c>
      <c r="C36" s="62">
        <f t="shared" si="30"/>
        <v>165269.13327434545</v>
      </c>
      <c r="D36" s="62">
        <f t="shared" si="30"/>
        <v>171226.39674334688</v>
      </c>
      <c r="E36" s="62">
        <f t="shared" si="30"/>
        <v>176830.64544101362</v>
      </c>
      <c r="F36" s="62">
        <f t="shared" si="30"/>
        <v>178551.79305552732</v>
      </c>
      <c r="G36" s="62">
        <f t="shared" si="30"/>
        <v>179891.71927702017</v>
      </c>
      <c r="H36" s="62">
        <f t="shared" si="30"/>
        <v>181950.26917732117</v>
      </c>
      <c r="I36" s="62">
        <f t="shared" si="30"/>
        <v>182631.52547007636</v>
      </c>
      <c r="J36" s="62">
        <f t="shared" si="30"/>
        <v>183337.42892445487</v>
      </c>
      <c r="K36" s="62">
        <f t="shared" si="30"/>
        <v>183602.17410209498</v>
      </c>
      <c r="L36" s="62">
        <f t="shared" si="30"/>
        <v>184814.2</v>
      </c>
      <c r="M36" s="62">
        <f t="shared" si="30"/>
        <v>186335.41919999997</v>
      </c>
      <c r="N36" s="62">
        <f t="shared" si="30"/>
        <v>188846.71942679997</v>
      </c>
      <c r="O36" s="62">
        <f t="shared" si="30"/>
        <v>192194.10260278196</v>
      </c>
      <c r="P36" s="62">
        <f t="shared" si="30"/>
        <v>192827.25555709118</v>
      </c>
      <c r="Q36" s="62">
        <f t="shared" si="30"/>
        <v>192591.36823065236</v>
      </c>
      <c r="R36" s="63">
        <f t="shared" si="30"/>
        <v>196064.66145815453</v>
      </c>
      <c r="S36" s="63">
        <f t="shared" si="30"/>
        <v>199063.0885330704</v>
      </c>
    </row>
    <row r="37" spans="2:18" ht="12.7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2.75">
      <c r="A38" t="s">
        <v>1790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2.75">
      <c r="A39" t="s">
        <v>1798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3" ht="12.75">
      <c r="A40" s="159"/>
      <c r="B40" s="159"/>
      <c r="C40" s="159"/>
    </row>
    <row r="42" s="156" customFormat="1" ht="12.75">
      <c r="A42" s="156" t="s">
        <v>1785</v>
      </c>
    </row>
    <row r="43" s="48" customFormat="1" ht="12.75"/>
    <row r="44" s="54" customFormat="1" ht="12.75"/>
    <row r="45" spans="1:19" s="54" customFormat="1" ht="12.75">
      <c r="A45" s="191" t="s">
        <v>40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</row>
    <row r="46" spans="1:19" s="54" customFormat="1" ht="12.75">
      <c r="A46" s="192" t="s">
        <v>43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1:19" ht="12.75">
      <c r="A47" s="192" t="s">
        <v>44</v>
      </c>
      <c r="B47" s="193">
        <v>39986.87425925926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1:19" ht="12.7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1:19" ht="12.75">
      <c r="A49" s="192" t="s">
        <v>45</v>
      </c>
      <c r="B49" s="192" t="s">
        <v>46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</row>
    <row r="50" spans="1:19" ht="12.75">
      <c r="A50" s="192" t="s">
        <v>3653</v>
      </c>
      <c r="B50" s="192" t="s">
        <v>33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1:19" ht="12.75">
      <c r="A51" s="192" t="s">
        <v>34</v>
      </c>
      <c r="B51" s="192" t="s">
        <v>35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1:19" ht="12.75">
      <c r="A52" s="192" t="s">
        <v>51</v>
      </c>
      <c r="B52" s="192" t="s">
        <v>41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ht="12.7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1:19" ht="12.75">
      <c r="A54" s="194" t="s">
        <v>82</v>
      </c>
      <c r="B54" s="195" t="s">
        <v>43</v>
      </c>
      <c r="C54" s="195" t="s">
        <v>43</v>
      </c>
      <c r="D54" s="195" t="s">
        <v>43</v>
      </c>
      <c r="E54" s="195" t="s">
        <v>43</v>
      </c>
      <c r="F54" s="195" t="s">
        <v>43</v>
      </c>
      <c r="G54" s="195">
        <v>183969.1</v>
      </c>
      <c r="H54" s="195">
        <v>193201.5</v>
      </c>
      <c r="I54" s="195">
        <v>195427.2</v>
      </c>
      <c r="J54" s="195">
        <v>193029.1</v>
      </c>
      <c r="K54" s="195">
        <v>189707.4</v>
      </c>
      <c r="L54" s="195">
        <v>195662.9</v>
      </c>
      <c r="M54" s="195">
        <v>205854.3</v>
      </c>
      <c r="N54" s="195">
        <v>199104.9</v>
      </c>
      <c r="O54" s="195">
        <v>195502.5</v>
      </c>
      <c r="P54" s="195">
        <v>205666.1</v>
      </c>
      <c r="Q54" s="195">
        <v>186137.2</v>
      </c>
      <c r="R54" s="195">
        <v>187258.2</v>
      </c>
      <c r="S54" s="195">
        <v>198755.9</v>
      </c>
    </row>
    <row r="55" spans="1:19" ht="12.75">
      <c r="A55" s="194" t="s">
        <v>53</v>
      </c>
      <c r="B55" s="194" t="s">
        <v>54</v>
      </c>
      <c r="C55" s="194" t="s">
        <v>55</v>
      </c>
      <c r="D55" s="194" t="s">
        <v>56</v>
      </c>
      <c r="E55" s="194" t="s">
        <v>57</v>
      </c>
      <c r="F55" s="194" t="s">
        <v>58</v>
      </c>
      <c r="G55" s="194" t="s">
        <v>59</v>
      </c>
      <c r="H55" s="194" t="s">
        <v>60</v>
      </c>
      <c r="I55" s="194" t="s">
        <v>61</v>
      </c>
      <c r="J55" s="194" t="s">
        <v>62</v>
      </c>
      <c r="K55" s="194" t="s">
        <v>63</v>
      </c>
      <c r="L55" s="194" t="s">
        <v>64</v>
      </c>
      <c r="M55" s="194" t="s">
        <v>65</v>
      </c>
      <c r="N55" s="194" t="s">
        <v>66</v>
      </c>
      <c r="O55" s="194" t="s">
        <v>67</v>
      </c>
      <c r="P55" s="194" t="s">
        <v>68</v>
      </c>
      <c r="Q55" s="194" t="s">
        <v>69</v>
      </c>
      <c r="R55" s="194" t="s">
        <v>70</v>
      </c>
      <c r="S55" s="194" t="s">
        <v>71</v>
      </c>
    </row>
    <row r="56" spans="1:19" ht="12.75">
      <c r="A56" s="194" t="s">
        <v>72</v>
      </c>
      <c r="B56" s="195">
        <v>4277.6</v>
      </c>
      <c r="C56" s="195">
        <v>4261.7</v>
      </c>
      <c r="D56" s="195">
        <v>4002.7</v>
      </c>
      <c r="E56" s="195">
        <v>3868.4</v>
      </c>
      <c r="F56" s="195">
        <v>4343</v>
      </c>
      <c r="G56" s="195">
        <v>4313.4</v>
      </c>
      <c r="H56" s="195">
        <v>3912.1</v>
      </c>
      <c r="I56" s="195">
        <v>3843.6</v>
      </c>
      <c r="J56" s="195">
        <v>3739.9</v>
      </c>
      <c r="K56" s="195">
        <v>3767.8</v>
      </c>
      <c r="L56" s="195">
        <v>3799.9</v>
      </c>
      <c r="M56" s="195">
        <v>3959.5</v>
      </c>
      <c r="N56" s="195">
        <v>3858.2</v>
      </c>
      <c r="O56" s="195">
        <v>3769</v>
      </c>
      <c r="P56" s="195">
        <v>3927.5</v>
      </c>
      <c r="Q56" s="195">
        <v>3549.8</v>
      </c>
      <c r="R56" s="195">
        <v>3850.9</v>
      </c>
      <c r="S56" s="195">
        <v>4346</v>
      </c>
    </row>
    <row r="57" spans="1:19" ht="12.75">
      <c r="A57" s="194" t="s">
        <v>73</v>
      </c>
      <c r="B57" s="195" t="s">
        <v>43</v>
      </c>
      <c r="C57" s="195" t="s">
        <v>43</v>
      </c>
      <c r="D57" s="195" t="s">
        <v>43</v>
      </c>
      <c r="E57" s="195" t="s">
        <v>43</v>
      </c>
      <c r="F57" s="195" t="s">
        <v>43</v>
      </c>
      <c r="G57" s="195">
        <v>2967.5</v>
      </c>
      <c r="H57" s="195">
        <v>3009.7</v>
      </c>
      <c r="I57" s="195">
        <v>3075.3</v>
      </c>
      <c r="J57" s="195">
        <v>2973.3</v>
      </c>
      <c r="K57" s="195">
        <v>2743</v>
      </c>
      <c r="L57" s="195">
        <v>3096</v>
      </c>
      <c r="M57" s="195">
        <v>3060</v>
      </c>
      <c r="N57" s="195">
        <v>2820</v>
      </c>
      <c r="O57" s="195">
        <v>2753</v>
      </c>
      <c r="P57" s="195">
        <v>2869</v>
      </c>
      <c r="Q57" s="195">
        <v>2242</v>
      </c>
      <c r="R57" s="195">
        <v>2229</v>
      </c>
      <c r="S57" s="195">
        <v>2352</v>
      </c>
    </row>
    <row r="58" spans="1:19" ht="12.75">
      <c r="A58" s="194" t="s">
        <v>74</v>
      </c>
      <c r="B58" s="195" t="s">
        <v>43</v>
      </c>
      <c r="C58" s="195" t="s">
        <v>43</v>
      </c>
      <c r="D58" s="195" t="s">
        <v>43</v>
      </c>
      <c r="E58" s="195" t="s">
        <v>43</v>
      </c>
      <c r="F58" s="195" t="s">
        <v>43</v>
      </c>
      <c r="G58" s="195">
        <v>1480.6</v>
      </c>
      <c r="H58" s="195">
        <v>1125.2</v>
      </c>
      <c r="I58" s="195">
        <v>2158.9</v>
      </c>
      <c r="J58" s="195">
        <v>1914.3</v>
      </c>
      <c r="K58" s="195">
        <v>1768</v>
      </c>
      <c r="L58" s="195">
        <v>1691</v>
      </c>
      <c r="M58" s="195">
        <v>1813.2</v>
      </c>
      <c r="N58" s="195">
        <v>1763.8</v>
      </c>
      <c r="O58" s="195">
        <v>1784.4</v>
      </c>
      <c r="P58" s="195">
        <v>1822.5</v>
      </c>
      <c r="Q58" s="195">
        <v>1698.7</v>
      </c>
      <c r="R58" s="195">
        <v>1760.9</v>
      </c>
      <c r="S58" s="195">
        <v>1481.6</v>
      </c>
    </row>
    <row r="59" spans="1:19" ht="12.75">
      <c r="A59" s="194" t="s">
        <v>76</v>
      </c>
      <c r="B59" s="195" t="s">
        <v>43</v>
      </c>
      <c r="C59" s="195" t="s">
        <v>43</v>
      </c>
      <c r="D59" s="195" t="s">
        <v>43</v>
      </c>
      <c r="E59" s="195" t="s">
        <v>43</v>
      </c>
      <c r="F59" s="195" t="s">
        <v>43</v>
      </c>
      <c r="G59" s="195">
        <v>327.5</v>
      </c>
      <c r="H59" s="195">
        <v>309.7</v>
      </c>
      <c r="I59" s="195">
        <v>293.8</v>
      </c>
      <c r="J59" s="195">
        <v>331.8</v>
      </c>
      <c r="K59" s="195">
        <v>340.2</v>
      </c>
      <c r="L59" s="195">
        <v>336.1</v>
      </c>
      <c r="M59" s="195">
        <v>372.8</v>
      </c>
      <c r="N59" s="195">
        <v>381.2</v>
      </c>
      <c r="O59" s="195">
        <v>363.8</v>
      </c>
      <c r="P59" s="195">
        <v>344.6</v>
      </c>
      <c r="Q59" s="195">
        <v>342.5</v>
      </c>
      <c r="R59" s="195">
        <v>315.4</v>
      </c>
      <c r="S59" s="195">
        <v>307.5</v>
      </c>
    </row>
    <row r="60" spans="1:19" ht="12.75">
      <c r="A60" s="194" t="s">
        <v>77</v>
      </c>
      <c r="B60" s="195" t="s">
        <v>43</v>
      </c>
      <c r="C60" s="195" t="s">
        <v>43</v>
      </c>
      <c r="D60" s="195" t="s">
        <v>43</v>
      </c>
      <c r="E60" s="195" t="s">
        <v>43</v>
      </c>
      <c r="F60" s="195" t="s">
        <v>43</v>
      </c>
      <c r="G60" s="195">
        <v>1911.3</v>
      </c>
      <c r="H60" s="195">
        <v>2072.7</v>
      </c>
      <c r="I60" s="195">
        <v>1927.1</v>
      </c>
      <c r="J60" s="195">
        <v>2118.6</v>
      </c>
      <c r="K60" s="195">
        <v>1962.5</v>
      </c>
      <c r="L60" s="195">
        <v>2167.4</v>
      </c>
      <c r="M60" s="195">
        <v>2470.6</v>
      </c>
      <c r="N60" s="195">
        <v>2414.2</v>
      </c>
      <c r="O60" s="195">
        <v>2302.7</v>
      </c>
      <c r="P60" s="195">
        <v>2614</v>
      </c>
      <c r="Q60" s="195">
        <v>2719.6</v>
      </c>
      <c r="R60" s="195">
        <v>2613.2</v>
      </c>
      <c r="S60" s="195">
        <v>2749.3</v>
      </c>
    </row>
    <row r="61" spans="1:19" ht="12.75">
      <c r="A61" s="194" t="s">
        <v>78</v>
      </c>
      <c r="B61" s="195" t="s">
        <v>43</v>
      </c>
      <c r="C61" s="195">
        <v>18273.1</v>
      </c>
      <c r="D61" s="195">
        <v>18587.2</v>
      </c>
      <c r="E61" s="195">
        <v>18958.5</v>
      </c>
      <c r="F61" s="195">
        <v>20305</v>
      </c>
      <c r="G61" s="195">
        <v>22201.7</v>
      </c>
      <c r="H61" s="195">
        <v>22881.5</v>
      </c>
      <c r="I61" s="195">
        <v>22571.4</v>
      </c>
      <c r="J61" s="195">
        <v>21891.2</v>
      </c>
      <c r="K61" s="195">
        <v>22230</v>
      </c>
      <c r="L61" s="195">
        <v>23460</v>
      </c>
      <c r="M61" s="195">
        <v>25940</v>
      </c>
      <c r="N61" s="195">
        <v>22160</v>
      </c>
      <c r="O61" s="195">
        <v>19080</v>
      </c>
      <c r="P61" s="195">
        <v>21900</v>
      </c>
      <c r="Q61" s="195">
        <v>17290</v>
      </c>
      <c r="R61" s="195">
        <v>17860</v>
      </c>
      <c r="S61" s="195">
        <v>20020</v>
      </c>
    </row>
    <row r="62" spans="1:19" ht="12.75">
      <c r="A62" s="194" t="s">
        <v>79</v>
      </c>
      <c r="B62" s="195">
        <v>3690.1</v>
      </c>
      <c r="C62" s="195">
        <v>3525.2</v>
      </c>
      <c r="D62" s="195">
        <v>3406.5</v>
      </c>
      <c r="E62" s="195">
        <v>3403.8</v>
      </c>
      <c r="F62" s="195">
        <v>3555.5</v>
      </c>
      <c r="G62" s="195">
        <v>4174.4</v>
      </c>
      <c r="H62" s="195">
        <v>4237.5</v>
      </c>
      <c r="I62" s="195">
        <v>4100.6</v>
      </c>
      <c r="J62" s="195">
        <v>3504.2</v>
      </c>
      <c r="K62" s="195">
        <v>3276</v>
      </c>
      <c r="L62" s="195">
        <v>3890.4</v>
      </c>
      <c r="M62" s="195">
        <v>4350.9</v>
      </c>
      <c r="N62" s="195">
        <v>3486</v>
      </c>
      <c r="O62" s="195">
        <v>3204.7</v>
      </c>
      <c r="P62" s="195">
        <v>3245.5</v>
      </c>
      <c r="Q62" s="195">
        <v>2512.3</v>
      </c>
      <c r="R62" s="195">
        <v>2635.7</v>
      </c>
      <c r="S62" s="195">
        <v>2238.7</v>
      </c>
    </row>
    <row r="63" spans="1:19" ht="12.75">
      <c r="A63" s="194" t="s">
        <v>80</v>
      </c>
      <c r="B63" s="195" t="s">
        <v>43</v>
      </c>
      <c r="C63" s="195" t="s">
        <v>43</v>
      </c>
      <c r="D63" s="195" t="s">
        <v>43</v>
      </c>
      <c r="E63" s="195">
        <v>136.1</v>
      </c>
      <c r="F63" s="195">
        <v>172.3</v>
      </c>
      <c r="G63" s="195">
        <v>148.1</v>
      </c>
      <c r="H63" s="195">
        <v>178.2</v>
      </c>
      <c r="I63" s="195">
        <v>203.3</v>
      </c>
      <c r="J63" s="195">
        <v>268.1</v>
      </c>
      <c r="K63" s="195">
        <v>213.2</v>
      </c>
      <c r="L63" s="195">
        <v>265.3</v>
      </c>
      <c r="M63" s="195">
        <v>290.2</v>
      </c>
      <c r="N63" s="195">
        <v>288.5</v>
      </c>
      <c r="O63" s="195">
        <v>310.5</v>
      </c>
      <c r="P63" s="195">
        <v>331</v>
      </c>
      <c r="Q63" s="195">
        <v>347.9</v>
      </c>
      <c r="R63" s="195">
        <v>358</v>
      </c>
      <c r="S63" s="195">
        <v>368.2</v>
      </c>
    </row>
    <row r="64" spans="1:19" ht="12.75">
      <c r="A64" s="194" t="s">
        <v>81</v>
      </c>
      <c r="B64" s="195">
        <v>21036</v>
      </c>
      <c r="C64" s="195">
        <v>21714.2</v>
      </c>
      <c r="D64" s="195">
        <v>19926.7</v>
      </c>
      <c r="E64" s="195">
        <v>19577</v>
      </c>
      <c r="F64" s="195">
        <v>19337.6</v>
      </c>
      <c r="G64" s="195">
        <v>18953.7</v>
      </c>
      <c r="H64" s="195">
        <v>22977.7</v>
      </c>
      <c r="I64" s="195">
        <v>23222.7</v>
      </c>
      <c r="J64" s="195">
        <v>23795.8</v>
      </c>
      <c r="K64" s="195">
        <v>23470</v>
      </c>
      <c r="L64" s="195">
        <v>24984</v>
      </c>
      <c r="M64" s="195">
        <v>26310</v>
      </c>
      <c r="N64" s="195">
        <v>26586</v>
      </c>
      <c r="O64" s="195">
        <v>28008</v>
      </c>
      <c r="P64" s="195">
        <v>27365</v>
      </c>
      <c r="Q64" s="195">
        <v>26011</v>
      </c>
      <c r="R64" s="195">
        <v>25249</v>
      </c>
      <c r="S64" s="195">
        <v>27087</v>
      </c>
    </row>
    <row r="65" spans="1:19" ht="12.75">
      <c r="A65" s="194" t="s">
        <v>83</v>
      </c>
      <c r="B65" s="195">
        <v>6030.3</v>
      </c>
      <c r="C65" s="195">
        <v>4924.6</v>
      </c>
      <c r="D65" s="195">
        <v>3682.9</v>
      </c>
      <c r="E65" s="195">
        <v>3285.3</v>
      </c>
      <c r="F65" s="195">
        <v>3449.8</v>
      </c>
      <c r="G65" s="195">
        <v>3790.2</v>
      </c>
      <c r="H65" s="195">
        <v>3560.4</v>
      </c>
      <c r="I65" s="195">
        <v>3805.7</v>
      </c>
      <c r="J65" s="195">
        <v>3524.2</v>
      </c>
      <c r="K65" s="195">
        <v>3660</v>
      </c>
      <c r="L65" s="195">
        <v>4067</v>
      </c>
      <c r="M65" s="195">
        <v>4138</v>
      </c>
      <c r="N65" s="195">
        <v>4205</v>
      </c>
      <c r="O65" s="195">
        <v>4020</v>
      </c>
      <c r="P65" s="195">
        <v>4041</v>
      </c>
      <c r="Q65" s="195">
        <v>4048</v>
      </c>
      <c r="R65" s="195">
        <v>3923</v>
      </c>
      <c r="S65" s="195">
        <v>5095</v>
      </c>
    </row>
    <row r="66" spans="1:19" ht="12.75">
      <c r="A66" s="194" t="s">
        <v>84</v>
      </c>
      <c r="B66" s="195">
        <v>36881.5</v>
      </c>
      <c r="C66" s="195">
        <v>32002.4</v>
      </c>
      <c r="D66" s="195">
        <v>33322.8</v>
      </c>
      <c r="E66" s="195">
        <v>30988.9</v>
      </c>
      <c r="F66" s="195">
        <v>33704.6</v>
      </c>
      <c r="G66" s="195">
        <v>35718.9</v>
      </c>
      <c r="H66" s="195">
        <v>36226.7</v>
      </c>
      <c r="I66" s="195">
        <v>35824.4</v>
      </c>
      <c r="J66" s="195">
        <v>37607.1</v>
      </c>
      <c r="K66" s="195">
        <v>37065</v>
      </c>
      <c r="L66" s="195">
        <v>36611</v>
      </c>
      <c r="M66" s="195">
        <v>38330</v>
      </c>
      <c r="N66" s="195">
        <v>37664</v>
      </c>
      <c r="O66" s="195">
        <v>35534</v>
      </c>
      <c r="P66" s="195">
        <v>36514</v>
      </c>
      <c r="Q66" s="195">
        <v>35313</v>
      </c>
      <c r="R66" s="195">
        <v>33883</v>
      </c>
      <c r="S66" s="195">
        <v>37591</v>
      </c>
    </row>
    <row r="67" spans="1:19" ht="12.75">
      <c r="A67" s="194" t="s">
        <v>85</v>
      </c>
      <c r="B67" s="195" t="s">
        <v>43</v>
      </c>
      <c r="C67" s="195" t="s">
        <v>43</v>
      </c>
      <c r="D67" s="195" t="s">
        <v>43</v>
      </c>
      <c r="E67" s="195" t="s">
        <v>43</v>
      </c>
      <c r="F67" s="195" t="s">
        <v>43</v>
      </c>
      <c r="G67" s="195" t="s">
        <v>43</v>
      </c>
      <c r="H67" s="195" t="s">
        <v>43</v>
      </c>
      <c r="I67" s="195" t="s">
        <v>43</v>
      </c>
      <c r="J67" s="195" t="s">
        <v>43</v>
      </c>
      <c r="K67" s="195" t="s">
        <v>43</v>
      </c>
      <c r="L67" s="195">
        <v>8029.2</v>
      </c>
      <c r="M67" s="195">
        <v>8260.3</v>
      </c>
      <c r="N67" s="195">
        <v>8184</v>
      </c>
      <c r="O67" s="195">
        <v>8733.2</v>
      </c>
      <c r="P67" s="195">
        <v>8562.6</v>
      </c>
      <c r="Q67" s="195">
        <v>8994.5</v>
      </c>
      <c r="R67" s="195">
        <v>7663.9</v>
      </c>
      <c r="S67" s="195">
        <v>7648.7</v>
      </c>
    </row>
    <row r="68" spans="1:19" ht="12.75">
      <c r="A68" s="194" t="s">
        <v>86</v>
      </c>
      <c r="B68" s="195" t="s">
        <v>43</v>
      </c>
      <c r="C68" s="195">
        <v>1372.3</v>
      </c>
      <c r="D68" s="195">
        <v>1099</v>
      </c>
      <c r="E68" s="195">
        <v>1915.2</v>
      </c>
      <c r="F68" s="195">
        <v>2097.7</v>
      </c>
      <c r="G68" s="195">
        <v>2023.5</v>
      </c>
      <c r="H68" s="195">
        <v>2076.8</v>
      </c>
      <c r="I68" s="195">
        <v>2103.1</v>
      </c>
      <c r="J68" s="195">
        <v>2043.1</v>
      </c>
      <c r="K68" s="195">
        <v>1912.9</v>
      </c>
      <c r="L68" s="195">
        <v>2398.9</v>
      </c>
      <c r="M68" s="195">
        <v>2692.3</v>
      </c>
      <c r="N68" s="195">
        <v>2839.6</v>
      </c>
      <c r="O68" s="195">
        <v>2751</v>
      </c>
      <c r="P68" s="195">
        <v>3366</v>
      </c>
      <c r="Q68" s="195">
        <v>3212.4</v>
      </c>
      <c r="R68" s="195">
        <v>3151.7</v>
      </c>
      <c r="S68" s="195">
        <v>3440.3</v>
      </c>
    </row>
    <row r="69" spans="1:19" ht="12.75">
      <c r="A69" s="194" t="s">
        <v>87</v>
      </c>
      <c r="B69" s="195" t="s">
        <v>43</v>
      </c>
      <c r="C69" s="195" t="s">
        <v>43</v>
      </c>
      <c r="D69" s="195" t="s">
        <v>43</v>
      </c>
      <c r="E69" s="195" t="s">
        <v>43</v>
      </c>
      <c r="F69" s="195" t="s">
        <v>43</v>
      </c>
      <c r="G69" s="195">
        <v>3229.1</v>
      </c>
      <c r="H69" s="195">
        <v>3337.7</v>
      </c>
      <c r="I69" s="195">
        <v>3304.3</v>
      </c>
      <c r="J69" s="195">
        <v>3148.2</v>
      </c>
      <c r="K69" s="195">
        <v>2918.7</v>
      </c>
      <c r="L69" s="195">
        <v>3258</v>
      </c>
      <c r="M69" s="195">
        <v>3256</v>
      </c>
      <c r="N69" s="195">
        <v>3086</v>
      </c>
      <c r="O69" s="195">
        <v>3154</v>
      </c>
      <c r="P69" s="195">
        <v>3256</v>
      </c>
      <c r="Q69" s="195">
        <v>2747</v>
      </c>
      <c r="R69" s="195">
        <v>2532</v>
      </c>
      <c r="S69" s="195">
        <v>2819</v>
      </c>
    </row>
    <row r="70" spans="1:19" ht="12.75">
      <c r="A70" s="194" t="s">
        <v>89</v>
      </c>
      <c r="B70" s="195">
        <v>28409.5</v>
      </c>
      <c r="C70" s="195">
        <v>31393.1</v>
      </c>
      <c r="D70" s="195">
        <v>30532</v>
      </c>
      <c r="E70" s="195">
        <v>26282.8</v>
      </c>
      <c r="F70" s="195">
        <v>26583.1</v>
      </c>
      <c r="G70" s="195">
        <v>25677.2</v>
      </c>
      <c r="H70" s="195">
        <v>29552</v>
      </c>
      <c r="I70" s="195">
        <v>30257.1</v>
      </c>
      <c r="J70" s="195">
        <v>30039.7</v>
      </c>
      <c r="K70" s="195">
        <v>30344.5</v>
      </c>
      <c r="L70" s="195">
        <v>29756.9</v>
      </c>
      <c r="M70" s="195">
        <v>30015.3</v>
      </c>
      <c r="N70" s="195">
        <v>29891.9</v>
      </c>
      <c r="O70" s="195">
        <v>30468.8</v>
      </c>
      <c r="P70" s="195">
        <v>31575.7</v>
      </c>
      <c r="Q70" s="195">
        <v>28274.9</v>
      </c>
      <c r="R70" s="195">
        <v>28081.3</v>
      </c>
      <c r="S70" s="195">
        <v>28341</v>
      </c>
    </row>
    <row r="71" spans="1:19" ht="12.75">
      <c r="A71" s="194" t="s">
        <v>90</v>
      </c>
      <c r="B71" s="195" t="s">
        <v>43</v>
      </c>
      <c r="C71" s="195" t="s">
        <v>43</v>
      </c>
      <c r="D71" s="195">
        <v>207.2</v>
      </c>
      <c r="E71" s="195">
        <v>316.2</v>
      </c>
      <c r="F71" s="195">
        <v>360.6</v>
      </c>
      <c r="G71" s="195">
        <v>505.1</v>
      </c>
      <c r="H71" s="195">
        <v>721</v>
      </c>
      <c r="I71" s="195">
        <v>879.8</v>
      </c>
      <c r="J71" s="195">
        <v>854.6</v>
      </c>
      <c r="K71" s="195">
        <v>750.9</v>
      </c>
      <c r="L71" s="195">
        <v>697.7</v>
      </c>
      <c r="M71" s="195">
        <v>668</v>
      </c>
      <c r="N71" s="195">
        <v>725.6</v>
      </c>
      <c r="O71" s="195">
        <v>738</v>
      </c>
      <c r="P71" s="195">
        <v>764.8</v>
      </c>
      <c r="Q71" s="195">
        <v>908.8</v>
      </c>
      <c r="R71" s="195">
        <v>930.2</v>
      </c>
      <c r="S71" s="195">
        <v>1140.7</v>
      </c>
    </row>
    <row r="72" spans="1:19" ht="12.75">
      <c r="A72" s="194" t="s">
        <v>91</v>
      </c>
      <c r="B72" s="195">
        <v>135.1</v>
      </c>
      <c r="C72" s="195">
        <v>109.8</v>
      </c>
      <c r="D72" s="195">
        <v>123.7</v>
      </c>
      <c r="E72" s="195">
        <v>133.7</v>
      </c>
      <c r="F72" s="195">
        <v>137</v>
      </c>
      <c r="G72" s="195">
        <v>147.1</v>
      </c>
      <c r="H72" s="195">
        <v>134.3</v>
      </c>
      <c r="I72" s="195">
        <v>121.7</v>
      </c>
      <c r="J72" s="195">
        <v>136.6</v>
      </c>
      <c r="K72" s="195">
        <v>143.6</v>
      </c>
      <c r="L72" s="195">
        <v>134.3</v>
      </c>
      <c r="M72" s="195">
        <v>136.5</v>
      </c>
      <c r="N72" s="195">
        <v>143.6</v>
      </c>
      <c r="O72" s="195">
        <v>141.5</v>
      </c>
      <c r="P72" s="195">
        <v>139.2</v>
      </c>
      <c r="Q72" s="195">
        <v>116</v>
      </c>
      <c r="R72" s="195">
        <v>116.3</v>
      </c>
      <c r="S72" s="195">
        <v>137.5</v>
      </c>
    </row>
    <row r="73" spans="1:19" ht="12.75">
      <c r="A73" s="194" t="s">
        <v>92</v>
      </c>
      <c r="B73" s="195" t="s">
        <v>43</v>
      </c>
      <c r="C73" s="195" t="s">
        <v>43</v>
      </c>
      <c r="D73" s="195">
        <v>186.7</v>
      </c>
      <c r="E73" s="195">
        <v>201.3</v>
      </c>
      <c r="F73" s="195">
        <v>264</v>
      </c>
      <c r="G73" s="195">
        <v>302.7</v>
      </c>
      <c r="H73" s="195">
        <v>293.8</v>
      </c>
      <c r="I73" s="195">
        <v>249.1</v>
      </c>
      <c r="J73" s="195">
        <v>210.7</v>
      </c>
      <c r="K73" s="195">
        <v>238.8</v>
      </c>
      <c r="L73" s="195">
        <v>350.1</v>
      </c>
      <c r="M73" s="195">
        <v>378.2</v>
      </c>
      <c r="N73" s="195">
        <v>411</v>
      </c>
      <c r="O73" s="195">
        <v>368.5</v>
      </c>
      <c r="P73" s="195">
        <v>442.7</v>
      </c>
      <c r="Q73" s="195">
        <v>457.4</v>
      </c>
      <c r="R73" s="195">
        <v>495.6</v>
      </c>
      <c r="S73" s="195">
        <v>667.9</v>
      </c>
    </row>
    <row r="74" spans="1:19" ht="12.75">
      <c r="A74" s="194" t="s">
        <v>94</v>
      </c>
      <c r="B74" s="195">
        <v>9331.9</v>
      </c>
      <c r="C74" s="195">
        <v>9605.5</v>
      </c>
      <c r="D74" s="195">
        <v>9511.1</v>
      </c>
      <c r="E74" s="195">
        <v>9008.5</v>
      </c>
      <c r="F74" s="195">
        <v>9613.2</v>
      </c>
      <c r="G74" s="195">
        <v>10065.7</v>
      </c>
      <c r="H74" s="195">
        <v>9724.3</v>
      </c>
      <c r="I74" s="195">
        <v>10562</v>
      </c>
      <c r="J74" s="195">
        <v>9554.8</v>
      </c>
      <c r="K74" s="195">
        <v>9182</v>
      </c>
      <c r="L74" s="195">
        <v>9870</v>
      </c>
      <c r="M74" s="195">
        <v>10177</v>
      </c>
      <c r="N74" s="195">
        <v>9633</v>
      </c>
      <c r="O74" s="195">
        <v>9978</v>
      </c>
      <c r="P74" s="195">
        <v>9399</v>
      </c>
      <c r="Q74" s="195">
        <v>9535</v>
      </c>
      <c r="R74" s="195">
        <v>10353</v>
      </c>
      <c r="S74" s="195">
        <v>10169</v>
      </c>
    </row>
    <row r="75" spans="1:19" ht="12.75">
      <c r="A75" s="194" t="s">
        <v>96</v>
      </c>
      <c r="B75" s="195" t="s">
        <v>43</v>
      </c>
      <c r="C75" s="195" t="s">
        <v>43</v>
      </c>
      <c r="D75" s="195" t="s">
        <v>43</v>
      </c>
      <c r="E75" s="195" t="s">
        <v>43</v>
      </c>
      <c r="F75" s="195" t="s">
        <v>43</v>
      </c>
      <c r="G75" s="195">
        <v>7507.7</v>
      </c>
      <c r="H75" s="195">
        <v>8192.7</v>
      </c>
      <c r="I75" s="195">
        <v>8105.3</v>
      </c>
      <c r="J75" s="195">
        <v>8111.9</v>
      </c>
      <c r="K75" s="195">
        <v>7253.4</v>
      </c>
      <c r="L75" s="195">
        <v>8191.2</v>
      </c>
      <c r="M75" s="195">
        <v>9656.3</v>
      </c>
      <c r="N75" s="195">
        <v>8373.5</v>
      </c>
      <c r="O75" s="195">
        <v>7432.3</v>
      </c>
      <c r="P75" s="195">
        <v>9264.8</v>
      </c>
      <c r="Q75" s="195">
        <v>9752.7</v>
      </c>
      <c r="R75" s="195">
        <v>10249.2</v>
      </c>
      <c r="S75" s="195">
        <v>11764.7</v>
      </c>
    </row>
    <row r="76" spans="1:19" ht="12.75">
      <c r="A76" s="194" t="s">
        <v>97</v>
      </c>
      <c r="B76" s="195" t="s">
        <v>43</v>
      </c>
      <c r="C76" s="195" t="s">
        <v>43</v>
      </c>
      <c r="D76" s="195" t="s">
        <v>43</v>
      </c>
      <c r="E76" s="195" t="s">
        <v>43</v>
      </c>
      <c r="F76" s="195" t="s">
        <v>43</v>
      </c>
      <c r="G76" s="195">
        <v>4422.2</v>
      </c>
      <c r="H76" s="195">
        <v>4484.7</v>
      </c>
      <c r="I76" s="195">
        <v>4011.1</v>
      </c>
      <c r="J76" s="195">
        <v>3959.2</v>
      </c>
      <c r="K76" s="195">
        <v>3950.3</v>
      </c>
      <c r="L76" s="195">
        <v>4026.2</v>
      </c>
      <c r="M76" s="195">
        <v>4056.3</v>
      </c>
      <c r="N76" s="195">
        <v>3908.9</v>
      </c>
      <c r="O76" s="195">
        <v>3909.6</v>
      </c>
      <c r="P76" s="195">
        <v>3970.6</v>
      </c>
      <c r="Q76" s="195">
        <v>3641.8</v>
      </c>
      <c r="R76" s="195">
        <v>3755.8</v>
      </c>
      <c r="S76" s="195">
        <v>3499.4</v>
      </c>
    </row>
    <row r="77" spans="1:19" ht="12.75">
      <c r="A77" s="194" t="s">
        <v>98</v>
      </c>
      <c r="B77" s="195" t="s">
        <v>43</v>
      </c>
      <c r="C77" s="195" t="s">
        <v>43</v>
      </c>
      <c r="D77" s="195" t="s">
        <v>43</v>
      </c>
      <c r="E77" s="195" t="s">
        <v>43</v>
      </c>
      <c r="F77" s="195" t="s">
        <v>43</v>
      </c>
      <c r="G77" s="195" t="s">
        <v>43</v>
      </c>
      <c r="H77" s="195" t="s">
        <v>43</v>
      </c>
      <c r="I77" s="195" t="s">
        <v>43</v>
      </c>
      <c r="J77" s="195">
        <v>5385.4</v>
      </c>
      <c r="K77" s="195">
        <v>4454.2</v>
      </c>
      <c r="L77" s="195">
        <v>4403.9</v>
      </c>
      <c r="M77" s="195">
        <v>6015.1</v>
      </c>
      <c r="N77" s="195">
        <v>5529.1</v>
      </c>
      <c r="O77" s="195">
        <v>6084.5</v>
      </c>
      <c r="P77" s="195">
        <v>7666.1</v>
      </c>
      <c r="Q77" s="195">
        <v>6708.8</v>
      </c>
      <c r="R77" s="195">
        <v>7618.7</v>
      </c>
      <c r="S77" s="195">
        <v>7043.3</v>
      </c>
    </row>
    <row r="78" spans="1:19" ht="12.75">
      <c r="A78" s="194" t="s">
        <v>99</v>
      </c>
      <c r="B78" s="195">
        <v>5655.1</v>
      </c>
      <c r="C78" s="195">
        <v>5300.4</v>
      </c>
      <c r="D78" s="195">
        <v>4864.4</v>
      </c>
      <c r="E78" s="195">
        <v>4133.6</v>
      </c>
      <c r="F78" s="195">
        <v>4509.8</v>
      </c>
      <c r="G78" s="195">
        <v>4871.6</v>
      </c>
      <c r="H78" s="195">
        <v>4901.5</v>
      </c>
      <c r="I78" s="195">
        <v>4881.8</v>
      </c>
      <c r="J78" s="195">
        <v>4642.8</v>
      </c>
      <c r="K78" s="195">
        <v>4625.7</v>
      </c>
      <c r="L78" s="195">
        <v>4650.2</v>
      </c>
      <c r="M78" s="195">
        <v>4433.2</v>
      </c>
      <c r="N78" s="195">
        <v>4397.7</v>
      </c>
      <c r="O78" s="195">
        <v>4545.3</v>
      </c>
      <c r="P78" s="195">
        <v>4656.5</v>
      </c>
      <c r="Q78" s="195">
        <v>2822.6</v>
      </c>
      <c r="R78" s="195">
        <v>3917.5</v>
      </c>
      <c r="S78" s="195">
        <v>4110.6</v>
      </c>
    </row>
    <row r="79" spans="1:19" ht="12.75">
      <c r="A79" s="194" t="s">
        <v>100</v>
      </c>
      <c r="B79" s="195" t="s">
        <v>43</v>
      </c>
      <c r="C79" s="195">
        <v>486.9</v>
      </c>
      <c r="D79" s="195">
        <v>502.7</v>
      </c>
      <c r="E79" s="195">
        <v>488.5</v>
      </c>
      <c r="F79" s="195">
        <v>480.4</v>
      </c>
      <c r="G79" s="195">
        <v>602.5</v>
      </c>
      <c r="H79" s="195">
        <v>591.7</v>
      </c>
      <c r="I79" s="195">
        <v>649.8</v>
      </c>
      <c r="J79" s="195">
        <v>667.3</v>
      </c>
      <c r="K79" s="195">
        <v>597.3</v>
      </c>
      <c r="L79" s="195">
        <v>618.4</v>
      </c>
      <c r="M79" s="195">
        <v>604.9</v>
      </c>
      <c r="N79" s="195">
        <v>708.6</v>
      </c>
      <c r="O79" s="195">
        <v>562.7</v>
      </c>
      <c r="P79" s="195">
        <v>639.6</v>
      </c>
      <c r="Q79" s="195">
        <v>680.1</v>
      </c>
      <c r="R79" s="195">
        <v>646.5</v>
      </c>
      <c r="S79" s="195">
        <v>715.4</v>
      </c>
    </row>
    <row r="80" spans="1:19" ht="12.75">
      <c r="A80" s="194" t="s">
        <v>101</v>
      </c>
      <c r="B80" s="195" t="s">
        <v>43</v>
      </c>
      <c r="C80" s="195" t="s">
        <v>43</v>
      </c>
      <c r="D80" s="195" t="s">
        <v>43</v>
      </c>
      <c r="E80" s="195">
        <v>656.4</v>
      </c>
      <c r="F80" s="195">
        <v>793.4</v>
      </c>
      <c r="G80" s="195">
        <v>793.6</v>
      </c>
      <c r="H80" s="195">
        <v>827.3</v>
      </c>
      <c r="I80" s="195">
        <v>903.4</v>
      </c>
      <c r="J80" s="195">
        <v>960.2</v>
      </c>
      <c r="K80" s="195">
        <v>819</v>
      </c>
      <c r="L80" s="195">
        <v>880</v>
      </c>
      <c r="M80" s="195">
        <v>998.4</v>
      </c>
      <c r="N80" s="195">
        <v>1188.1</v>
      </c>
      <c r="O80" s="195">
        <v>1194.1</v>
      </c>
      <c r="P80" s="195">
        <v>1237</v>
      </c>
      <c r="Q80" s="195">
        <v>1248.4</v>
      </c>
      <c r="R80" s="195">
        <v>1428.6</v>
      </c>
      <c r="S80" s="195">
        <v>1751.6</v>
      </c>
    </row>
    <row r="81" spans="1:19" ht="12.75">
      <c r="A81" s="194" t="s">
        <v>103</v>
      </c>
      <c r="B81" s="195">
        <v>13079.8</v>
      </c>
      <c r="C81" s="195">
        <v>13225.2</v>
      </c>
      <c r="D81" s="195">
        <v>13297.6</v>
      </c>
      <c r="E81" s="195">
        <v>13623.3</v>
      </c>
      <c r="F81" s="195">
        <v>14098.4</v>
      </c>
      <c r="G81" s="195">
        <v>14556.2</v>
      </c>
      <c r="H81" s="195">
        <v>14527</v>
      </c>
      <c r="I81" s="195">
        <v>14454.6</v>
      </c>
      <c r="J81" s="195">
        <v>13633.3</v>
      </c>
      <c r="K81" s="195">
        <v>13697.4</v>
      </c>
      <c r="L81" s="195">
        <v>13998.8</v>
      </c>
      <c r="M81" s="195">
        <v>13401.5</v>
      </c>
      <c r="N81" s="195">
        <v>14325</v>
      </c>
      <c r="O81" s="195">
        <v>14172.2</v>
      </c>
      <c r="P81" s="195">
        <v>15619</v>
      </c>
      <c r="Q81" s="195">
        <v>10854.1</v>
      </c>
      <c r="R81" s="195">
        <v>11536.8</v>
      </c>
      <c r="S81" s="195">
        <v>11770.5</v>
      </c>
    </row>
    <row r="82" spans="1:19" ht="12.75">
      <c r="A82" s="194" t="s">
        <v>102</v>
      </c>
      <c r="B82" s="195">
        <v>20634.1</v>
      </c>
      <c r="C82" s="195">
        <v>18643.3</v>
      </c>
      <c r="D82" s="195">
        <v>18343.7</v>
      </c>
      <c r="E82" s="195">
        <v>23722.2</v>
      </c>
      <c r="F82" s="195">
        <v>16833.1</v>
      </c>
      <c r="G82" s="195">
        <v>20332.8</v>
      </c>
      <c r="H82" s="195">
        <v>24122.4</v>
      </c>
      <c r="I82" s="195">
        <v>24265.6</v>
      </c>
      <c r="J82" s="195">
        <v>29814.2</v>
      </c>
      <c r="K82" s="195">
        <v>24544.3</v>
      </c>
      <c r="L82" s="195">
        <v>29256.9</v>
      </c>
      <c r="M82" s="195">
        <v>19263.6</v>
      </c>
      <c r="N82" s="195">
        <v>25046</v>
      </c>
      <c r="O82" s="195">
        <v>26632.4</v>
      </c>
      <c r="P82" s="195">
        <v>29823.3</v>
      </c>
      <c r="Q82" s="195">
        <v>36201.6</v>
      </c>
      <c r="R82" s="195">
        <v>34639.4</v>
      </c>
      <c r="S82" s="195">
        <v>36009.9</v>
      </c>
    </row>
    <row r="83" spans="1:19" ht="12.75">
      <c r="A83" s="194" t="s">
        <v>88</v>
      </c>
      <c r="B83" s="195">
        <v>490.3</v>
      </c>
      <c r="C83" s="195">
        <v>535.8</v>
      </c>
      <c r="D83" s="195">
        <v>508.8</v>
      </c>
      <c r="E83" s="195">
        <v>491.4</v>
      </c>
      <c r="F83" s="195">
        <v>473.3</v>
      </c>
      <c r="G83" s="195">
        <v>497.7</v>
      </c>
      <c r="H83" s="195">
        <v>520.7</v>
      </c>
      <c r="I83" s="195">
        <v>566.6</v>
      </c>
      <c r="J83" s="195">
        <v>639</v>
      </c>
      <c r="K83" s="195">
        <v>664.9</v>
      </c>
      <c r="L83" s="195">
        <v>713.7</v>
      </c>
      <c r="M83" s="195">
        <v>704.9</v>
      </c>
      <c r="N83" s="195">
        <v>763.3</v>
      </c>
      <c r="O83" s="195">
        <v>658</v>
      </c>
      <c r="P83" s="195">
        <v>613.7</v>
      </c>
      <c r="Q83" s="195">
        <v>677.9</v>
      </c>
      <c r="R83" s="195">
        <v>671.6</v>
      </c>
      <c r="S83" s="195" t="s">
        <v>43</v>
      </c>
    </row>
    <row r="84" spans="1:19" ht="12.75">
      <c r="A84" s="194" t="s">
        <v>95</v>
      </c>
      <c r="B84" s="195">
        <v>2811.7</v>
      </c>
      <c r="C84" s="195">
        <v>2865.4</v>
      </c>
      <c r="D84" s="195">
        <v>2653.5</v>
      </c>
      <c r="E84" s="195">
        <v>2681.5</v>
      </c>
      <c r="F84" s="195">
        <v>2783.9</v>
      </c>
      <c r="G84" s="195">
        <v>3003.7</v>
      </c>
      <c r="H84" s="195">
        <v>2861.4</v>
      </c>
      <c r="I84" s="195">
        <v>2932.9</v>
      </c>
      <c r="J84" s="195">
        <v>3103.4</v>
      </c>
      <c r="K84" s="195">
        <v>3110.4</v>
      </c>
      <c r="L84" s="195">
        <v>3366.6</v>
      </c>
      <c r="M84" s="195">
        <v>3059.6</v>
      </c>
      <c r="N84" s="195">
        <v>3139.1</v>
      </c>
      <c r="O84" s="195">
        <v>2708.9</v>
      </c>
      <c r="P84" s="195">
        <v>2988.2</v>
      </c>
      <c r="Q84" s="195">
        <v>3315.4</v>
      </c>
      <c r="R84" s="195">
        <v>3589.8</v>
      </c>
      <c r="S84" s="195">
        <v>3508.4</v>
      </c>
    </row>
    <row r="85" spans="1:19" ht="12.75">
      <c r="A85" s="194" t="s">
        <v>75</v>
      </c>
      <c r="B85" s="195">
        <v>5288.9</v>
      </c>
      <c r="C85" s="195">
        <v>5035.8</v>
      </c>
      <c r="D85" s="195">
        <v>4676.8</v>
      </c>
      <c r="E85" s="195">
        <v>4583.7</v>
      </c>
      <c r="F85" s="195">
        <v>4636.5</v>
      </c>
      <c r="G85" s="195">
        <v>4744.3</v>
      </c>
      <c r="H85" s="195">
        <v>4249.4</v>
      </c>
      <c r="I85" s="195">
        <v>3952.5</v>
      </c>
      <c r="J85" s="195">
        <v>4000</v>
      </c>
      <c r="K85" s="195">
        <v>3746.4</v>
      </c>
      <c r="L85" s="195">
        <v>4084.2</v>
      </c>
      <c r="M85" s="195">
        <v>3764.6</v>
      </c>
      <c r="N85" s="195">
        <v>3889.3</v>
      </c>
      <c r="O85" s="195">
        <v>3554.1</v>
      </c>
      <c r="P85" s="195">
        <v>3843.9</v>
      </c>
      <c r="Q85" s="195">
        <v>3538.1</v>
      </c>
      <c r="R85" s="195">
        <v>3458.9</v>
      </c>
      <c r="S85" s="195">
        <v>3413.2</v>
      </c>
    </row>
    <row r="87" spans="1:19" ht="12.75">
      <c r="A87" s="191" t="s">
        <v>32</v>
      </c>
      <c r="B87" s="192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ht="12.75">
      <c r="A88" s="192" t="s">
        <v>43</v>
      </c>
      <c r="B88" s="192"/>
      <c r="C88" s="103"/>
      <c r="D88" s="103"/>
      <c r="E88" s="10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192" t="s">
        <v>44</v>
      </c>
      <c r="B89" s="193">
        <v>39986.86858796296</v>
      </c>
      <c r="C89" s="103"/>
      <c r="D89" s="103"/>
      <c r="E89" s="10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192"/>
      <c r="B90" s="192"/>
      <c r="C90" s="103"/>
      <c r="D90" s="103"/>
      <c r="E90" s="10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192" t="s">
        <v>45</v>
      </c>
      <c r="B91" s="192" t="s">
        <v>46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ht="12.75">
      <c r="A92" s="192" t="s">
        <v>3653</v>
      </c>
      <c r="B92" s="192" t="s">
        <v>33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ht="12.75">
      <c r="A93" s="192" t="s">
        <v>34</v>
      </c>
      <c r="B93" s="192" t="s">
        <v>35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46"/>
    </row>
    <row r="94" spans="1:18" ht="12.75">
      <c r="A94" s="192" t="s">
        <v>51</v>
      </c>
      <c r="B94" s="196" t="s">
        <v>36</v>
      </c>
      <c r="C94" s="51"/>
      <c r="D94" s="51"/>
      <c r="E94" s="51"/>
      <c r="F94" s="51"/>
      <c r="G94" s="51"/>
      <c r="H94" s="51"/>
      <c r="I94" s="51"/>
      <c r="J94" s="51"/>
      <c r="K94" s="51"/>
      <c r="L94" s="39"/>
      <c r="M94" s="51"/>
      <c r="N94" s="51"/>
      <c r="O94" s="51"/>
      <c r="P94" s="51"/>
      <c r="Q94" s="51"/>
      <c r="R94" s="116"/>
    </row>
    <row r="95" spans="1:19" ht="12.75">
      <c r="A95" s="194" t="s">
        <v>82</v>
      </c>
      <c r="B95" s="195" t="s">
        <v>43</v>
      </c>
      <c r="C95" s="195" t="s">
        <v>43</v>
      </c>
      <c r="D95" s="195" t="s">
        <v>43</v>
      </c>
      <c r="E95" s="195" t="s">
        <v>43</v>
      </c>
      <c r="F95" s="195" t="s">
        <v>43</v>
      </c>
      <c r="G95" s="195" t="s">
        <v>43</v>
      </c>
      <c r="H95" s="195" t="s">
        <v>849</v>
      </c>
      <c r="I95" s="195" t="s">
        <v>961</v>
      </c>
      <c r="J95" s="195" t="s">
        <v>961</v>
      </c>
      <c r="K95" s="195" t="s">
        <v>956</v>
      </c>
      <c r="L95" s="39" t="s">
        <v>864</v>
      </c>
      <c r="M95" s="195" t="s">
        <v>967</v>
      </c>
      <c r="N95" s="195" t="s">
        <v>1031</v>
      </c>
      <c r="O95" s="195" t="s">
        <v>801</v>
      </c>
      <c r="P95" s="195" t="s">
        <v>1019</v>
      </c>
      <c r="Q95" s="195" t="s">
        <v>1033</v>
      </c>
      <c r="R95" s="195" t="s">
        <v>813</v>
      </c>
      <c r="S95" s="195" t="s">
        <v>883</v>
      </c>
    </row>
    <row r="96" spans="1:19" ht="12.75">
      <c r="A96" s="194" t="s">
        <v>53</v>
      </c>
      <c r="B96" s="194" t="s">
        <v>54</v>
      </c>
      <c r="C96" s="194" t="s">
        <v>55</v>
      </c>
      <c r="D96" s="194" t="s">
        <v>56</v>
      </c>
      <c r="E96" s="194" t="s">
        <v>57</v>
      </c>
      <c r="F96" s="194" t="s">
        <v>58</v>
      </c>
      <c r="G96" s="194" t="s">
        <v>59</v>
      </c>
      <c r="H96" s="194" t="s">
        <v>60</v>
      </c>
      <c r="I96" s="194" t="s">
        <v>61</v>
      </c>
      <c r="J96" s="194" t="s">
        <v>62</v>
      </c>
      <c r="K96" s="194" t="s">
        <v>63</v>
      </c>
      <c r="L96" s="194" t="s">
        <v>64</v>
      </c>
      <c r="M96" s="194" t="s">
        <v>65</v>
      </c>
      <c r="N96" s="194" t="s">
        <v>66</v>
      </c>
      <c r="O96" s="194" t="s">
        <v>67</v>
      </c>
      <c r="P96" s="194" t="s">
        <v>68</v>
      </c>
      <c r="Q96" s="194" t="s">
        <v>69</v>
      </c>
      <c r="R96" s="194" t="s">
        <v>70</v>
      </c>
      <c r="S96" s="194" t="s">
        <v>71</v>
      </c>
    </row>
    <row r="97" spans="1:19" ht="12.75">
      <c r="A97" s="194" t="s">
        <v>72</v>
      </c>
      <c r="B97" s="195">
        <v>2.6</v>
      </c>
      <c r="C97" s="195">
        <v>0.3</v>
      </c>
      <c r="D97" s="195">
        <v>-5.5</v>
      </c>
      <c r="E97" s="195">
        <v>-5.8</v>
      </c>
      <c r="F97" s="195">
        <v>4.8</v>
      </c>
      <c r="G97" s="195">
        <v>-3</v>
      </c>
      <c r="H97" s="195">
        <v>-3.9</v>
      </c>
      <c r="I97" s="195">
        <v>1.5</v>
      </c>
      <c r="J97" s="195">
        <v>-4.4</v>
      </c>
      <c r="K97" s="195">
        <v>-1.4</v>
      </c>
      <c r="L97" s="195">
        <v>6.6</v>
      </c>
      <c r="M97" s="195">
        <v>8.3</v>
      </c>
      <c r="N97" s="195">
        <v>1.8</v>
      </c>
      <c r="O97" s="195">
        <v>-0.6</v>
      </c>
      <c r="P97" s="195">
        <v>-3.2</v>
      </c>
      <c r="Q97" s="195">
        <v>-8</v>
      </c>
      <c r="R97" s="195">
        <v>8.9</v>
      </c>
      <c r="S97" s="195">
        <v>4</v>
      </c>
    </row>
    <row r="98" spans="1:19" ht="12.75">
      <c r="A98" s="194" t="s">
        <v>73</v>
      </c>
      <c r="B98" s="195" t="s">
        <v>43</v>
      </c>
      <c r="C98" s="195" t="s">
        <v>43</v>
      </c>
      <c r="D98" s="195" t="s">
        <v>43</v>
      </c>
      <c r="E98" s="195" t="s">
        <v>43</v>
      </c>
      <c r="F98" s="195" t="s">
        <v>43</v>
      </c>
      <c r="G98" s="195" t="s">
        <v>43</v>
      </c>
      <c r="H98" s="195">
        <v>3.6</v>
      </c>
      <c r="I98" s="195">
        <v>2.6</v>
      </c>
      <c r="J98" s="195">
        <v>-5.8</v>
      </c>
      <c r="K98" s="195">
        <v>-11</v>
      </c>
      <c r="L98" s="195">
        <v>8.3</v>
      </c>
      <c r="M98" s="195">
        <v>4.6</v>
      </c>
      <c r="N98" s="195">
        <v>-11.7</v>
      </c>
      <c r="O98" s="195">
        <v>5.7</v>
      </c>
      <c r="P98" s="195">
        <v>-1</v>
      </c>
      <c r="Q98" s="195">
        <v>-11.5</v>
      </c>
      <c r="R98" s="195">
        <v>3.8</v>
      </c>
      <c r="S98" s="195">
        <v>2.1</v>
      </c>
    </row>
    <row r="99" spans="1:19" ht="12.75">
      <c r="A99" s="194" t="s">
        <v>74</v>
      </c>
      <c r="B99" s="195" t="s">
        <v>43</v>
      </c>
      <c r="C99" s="195" t="s">
        <v>43</v>
      </c>
      <c r="D99" s="195" t="s">
        <v>43</v>
      </c>
      <c r="E99" s="195" t="s">
        <v>43</v>
      </c>
      <c r="F99" s="195" t="s">
        <v>43</v>
      </c>
      <c r="G99" s="195" t="s">
        <v>43</v>
      </c>
      <c r="H99" s="195">
        <v>104.4</v>
      </c>
      <c r="I99" s="195">
        <v>1104.6</v>
      </c>
      <c r="J99" s="195">
        <v>-8.8</v>
      </c>
      <c r="K99" s="195">
        <v>-13</v>
      </c>
      <c r="L99" s="195">
        <v>6.4</v>
      </c>
      <c r="M99" s="195">
        <v>6.7</v>
      </c>
      <c r="N99" s="195">
        <v>-6.6</v>
      </c>
      <c r="O99" s="195">
        <v>3.6</v>
      </c>
      <c r="P99" s="195">
        <v>0.1</v>
      </c>
      <c r="Q99" s="195">
        <v>3.1</v>
      </c>
      <c r="R99" s="195">
        <v>4.7</v>
      </c>
      <c r="S99" s="195">
        <v>19.8</v>
      </c>
    </row>
    <row r="100" spans="1:19" ht="12.75">
      <c r="A100" s="194" t="s">
        <v>76</v>
      </c>
      <c r="B100" s="195" t="s">
        <v>43</v>
      </c>
      <c r="C100" s="195" t="s">
        <v>43</v>
      </c>
      <c r="D100" s="195" t="s">
        <v>43</v>
      </c>
      <c r="E100" s="195" t="s">
        <v>43</v>
      </c>
      <c r="F100" s="195" t="s">
        <v>43</v>
      </c>
      <c r="G100" s="195" t="s">
        <v>43</v>
      </c>
      <c r="H100" s="195">
        <v>-3.8</v>
      </c>
      <c r="I100" s="195">
        <v>7.7</v>
      </c>
      <c r="J100" s="195">
        <v>5.2</v>
      </c>
      <c r="K100" s="195">
        <v>-8</v>
      </c>
      <c r="L100" s="195">
        <v>5</v>
      </c>
      <c r="M100" s="195">
        <v>7.1</v>
      </c>
      <c r="N100" s="195">
        <v>-2.6</v>
      </c>
      <c r="O100" s="195">
        <v>4.3</v>
      </c>
      <c r="P100" s="195">
        <v>-3</v>
      </c>
      <c r="Q100" s="195">
        <v>1.6</v>
      </c>
      <c r="R100" s="195">
        <v>2.1</v>
      </c>
      <c r="S100" s="195">
        <v>1.9</v>
      </c>
    </row>
    <row r="101" spans="1:19" ht="12.75">
      <c r="A101" s="194" t="s">
        <v>77</v>
      </c>
      <c r="B101" s="195" t="s">
        <v>43</v>
      </c>
      <c r="C101" s="195" t="s">
        <v>43</v>
      </c>
      <c r="D101" s="195" t="s">
        <v>43</v>
      </c>
      <c r="E101" s="195" t="s">
        <v>43</v>
      </c>
      <c r="F101" s="195" t="s">
        <v>43</v>
      </c>
      <c r="G101" s="195" t="s">
        <v>43</v>
      </c>
      <c r="H101" s="195">
        <v>11.2</v>
      </c>
      <c r="I101" s="195">
        <v>11.9</v>
      </c>
      <c r="J101" s="195">
        <v>3.9</v>
      </c>
      <c r="K101" s="195">
        <v>-10</v>
      </c>
      <c r="L101" s="195">
        <v>2.4</v>
      </c>
      <c r="M101" s="195">
        <v>12.2</v>
      </c>
      <c r="N101" s="195">
        <v>-14.6</v>
      </c>
      <c r="O101" s="195">
        <v>-5</v>
      </c>
      <c r="P101" s="195">
        <v>5.5</v>
      </c>
      <c r="Q101" s="195">
        <v>-12.5</v>
      </c>
      <c r="R101" s="195">
        <v>9.1</v>
      </c>
      <c r="S101" s="195">
        <v>16.3</v>
      </c>
    </row>
    <row r="102" spans="1:19" ht="12.75">
      <c r="A102" s="194" t="s">
        <v>78</v>
      </c>
      <c r="B102" s="195" t="s">
        <v>43</v>
      </c>
      <c r="C102" s="195" t="s">
        <v>43</v>
      </c>
      <c r="D102" s="195">
        <v>3.5</v>
      </c>
      <c r="E102" s="195">
        <v>-0.6</v>
      </c>
      <c r="F102" s="195">
        <v>17.5</v>
      </c>
      <c r="G102" s="195">
        <v>1.2</v>
      </c>
      <c r="H102" s="195">
        <v>1</v>
      </c>
      <c r="I102" s="195">
        <v>-1.8</v>
      </c>
      <c r="J102" s="195">
        <v>3.4</v>
      </c>
      <c r="K102" s="195">
        <v>-10.5</v>
      </c>
      <c r="L102" s="195">
        <v>6</v>
      </c>
      <c r="M102" s="195">
        <v>6.5</v>
      </c>
      <c r="N102" s="195">
        <v>-8.2</v>
      </c>
      <c r="O102" s="195">
        <v>-8.9</v>
      </c>
      <c r="P102" s="195">
        <v>-11.3</v>
      </c>
      <c r="Q102" s="195">
        <v>-5.9</v>
      </c>
      <c r="R102" s="195">
        <v>6.7</v>
      </c>
      <c r="S102" s="195">
        <v>7.6</v>
      </c>
    </row>
    <row r="103" spans="1:19" ht="12.75">
      <c r="A103" s="194" t="s">
        <v>79</v>
      </c>
      <c r="B103" s="195">
        <v>-7.8</v>
      </c>
      <c r="C103" s="195">
        <v>-2.8</v>
      </c>
      <c r="D103" s="195">
        <v>-6.5</v>
      </c>
      <c r="E103" s="195">
        <v>-21.3</v>
      </c>
      <c r="F103" s="195">
        <v>0.1</v>
      </c>
      <c r="G103" s="195">
        <v>8.4</v>
      </c>
      <c r="H103" s="195">
        <v>-0.3</v>
      </c>
      <c r="I103" s="195">
        <v>-3.7</v>
      </c>
      <c r="J103" s="195">
        <v>-16.3</v>
      </c>
      <c r="K103" s="195">
        <v>-3.9</v>
      </c>
      <c r="L103" s="195">
        <v>9.9</v>
      </c>
      <c r="M103" s="195">
        <v>7.7</v>
      </c>
      <c r="N103" s="195">
        <v>-17.1</v>
      </c>
      <c r="O103" s="195">
        <v>-9</v>
      </c>
      <c r="P103" s="195">
        <v>2.1</v>
      </c>
      <c r="Q103" s="195">
        <v>-16.3</v>
      </c>
      <c r="R103" s="195">
        <v>11</v>
      </c>
      <c r="S103" s="195">
        <v>5.8</v>
      </c>
    </row>
    <row r="104" spans="1:19" ht="12.75">
      <c r="A104" s="194" t="s">
        <v>80</v>
      </c>
      <c r="B104" s="195" t="s">
        <v>43</v>
      </c>
      <c r="C104" s="195" t="s">
        <v>43</v>
      </c>
      <c r="D104" s="195" t="s">
        <v>43</v>
      </c>
      <c r="E104" s="195" t="s">
        <v>43</v>
      </c>
      <c r="F104" s="195">
        <v>36.7</v>
      </c>
      <c r="G104" s="195">
        <v>41</v>
      </c>
      <c r="H104" s="195">
        <v>21.9</v>
      </c>
      <c r="I104" s="195">
        <v>-5.3</v>
      </c>
      <c r="J104" s="195">
        <v>9.5</v>
      </c>
      <c r="K104" s="195">
        <v>-12.9</v>
      </c>
      <c r="L104" s="195">
        <v>6.9</v>
      </c>
      <c r="M104" s="195">
        <v>15.3</v>
      </c>
      <c r="N104" s="195">
        <v>-7</v>
      </c>
      <c r="O104" s="195">
        <v>4.7</v>
      </c>
      <c r="P104" s="195">
        <v>17.4</v>
      </c>
      <c r="Q104" s="195">
        <v>9.8</v>
      </c>
      <c r="R104" s="195">
        <v>6.5</v>
      </c>
      <c r="S104" s="195">
        <v>14.7</v>
      </c>
    </row>
    <row r="105" spans="1:19" ht="12.75">
      <c r="A105" s="194" t="s">
        <v>81</v>
      </c>
      <c r="B105" s="195">
        <v>4.5</v>
      </c>
      <c r="C105" s="195">
        <v>-1.2</v>
      </c>
      <c r="D105" s="195">
        <v>-6.3</v>
      </c>
      <c r="E105" s="195">
        <v>7.5</v>
      </c>
      <c r="F105" s="195">
        <v>10.5</v>
      </c>
      <c r="G105" s="195">
        <v>7.5</v>
      </c>
      <c r="H105" s="195">
        <v>-0.8</v>
      </c>
      <c r="I105" s="195">
        <v>-2.6</v>
      </c>
      <c r="J105" s="195">
        <v>0.2</v>
      </c>
      <c r="K105" s="195">
        <v>-0.8</v>
      </c>
      <c r="L105" s="195">
        <v>-0.8</v>
      </c>
      <c r="M105" s="195">
        <v>7.4</v>
      </c>
      <c r="N105" s="195">
        <v>0.6</v>
      </c>
      <c r="O105" s="195">
        <v>5.9</v>
      </c>
      <c r="P105" s="195">
        <v>0</v>
      </c>
      <c r="Q105" s="195">
        <v>3.5</v>
      </c>
      <c r="R105" s="195">
        <v>-5.3</v>
      </c>
      <c r="S105" s="195">
        <v>4.2</v>
      </c>
    </row>
    <row r="106" spans="1:19" ht="12.75">
      <c r="A106" s="194" t="s">
        <v>83</v>
      </c>
      <c r="B106" s="195">
        <v>3.8</v>
      </c>
      <c r="C106" s="195">
        <v>-9.5</v>
      </c>
      <c r="D106" s="195">
        <v>-8.4</v>
      </c>
      <c r="E106" s="195">
        <v>-2.1</v>
      </c>
      <c r="F106" s="195">
        <v>-0.7</v>
      </c>
      <c r="G106" s="195">
        <v>5.3</v>
      </c>
      <c r="H106" s="195">
        <v>-1.2</v>
      </c>
      <c r="I106" s="195">
        <v>-1</v>
      </c>
      <c r="J106" s="195">
        <v>3.6</v>
      </c>
      <c r="K106" s="195">
        <v>4.5</v>
      </c>
      <c r="L106" s="195">
        <v>2.2</v>
      </c>
      <c r="M106" s="195">
        <v>-0.1</v>
      </c>
      <c r="N106" s="195">
        <v>-0.4</v>
      </c>
      <c r="O106" s="195">
        <v>2.8</v>
      </c>
      <c r="P106" s="195">
        <v>-0.9</v>
      </c>
      <c r="Q106" s="195">
        <v>-3.4</v>
      </c>
      <c r="R106" s="195">
        <v>-5.9</v>
      </c>
      <c r="S106" s="195">
        <v>16.8</v>
      </c>
    </row>
    <row r="107" spans="1:19" ht="12.75">
      <c r="A107" s="194" t="s">
        <v>84</v>
      </c>
      <c r="B107" s="195">
        <v>-1.1</v>
      </c>
      <c r="C107" s="195">
        <v>-4.1</v>
      </c>
      <c r="D107" s="195">
        <v>-10.3</v>
      </c>
      <c r="E107" s="195">
        <v>-4.5</v>
      </c>
      <c r="F107" s="195">
        <v>7.6</v>
      </c>
      <c r="G107" s="195">
        <v>1</v>
      </c>
      <c r="H107" s="195">
        <v>-4.9</v>
      </c>
      <c r="I107" s="195">
        <v>0.8</v>
      </c>
      <c r="J107" s="195">
        <v>2</v>
      </c>
      <c r="K107" s="195">
        <v>-6.6</v>
      </c>
      <c r="L107" s="195">
        <v>0.1</v>
      </c>
      <c r="M107" s="195">
        <v>7.7</v>
      </c>
      <c r="N107" s="195">
        <v>-6.4</v>
      </c>
      <c r="O107" s="195">
        <v>11.3</v>
      </c>
      <c r="P107" s="195">
        <v>-14.7</v>
      </c>
      <c r="Q107" s="195">
        <v>2.2</v>
      </c>
      <c r="R107" s="195">
        <v>-3.7</v>
      </c>
      <c r="S107" s="195">
        <v>13.7</v>
      </c>
    </row>
    <row r="108" spans="1:19" ht="12.75">
      <c r="A108" s="194" t="s">
        <v>85</v>
      </c>
      <c r="B108" s="195" t="s">
        <v>43</v>
      </c>
      <c r="C108" s="195" t="s">
        <v>43</v>
      </c>
      <c r="D108" s="195" t="s">
        <v>43</v>
      </c>
      <c r="E108" s="195" t="s">
        <v>43</v>
      </c>
      <c r="F108" s="195" t="s">
        <v>43</v>
      </c>
      <c r="G108" s="195" t="s">
        <v>43</v>
      </c>
      <c r="H108" s="195" t="s">
        <v>43</v>
      </c>
      <c r="I108" s="195" t="s">
        <v>43</v>
      </c>
      <c r="J108" s="195" t="s">
        <v>43</v>
      </c>
      <c r="K108" s="195" t="s">
        <v>43</v>
      </c>
      <c r="L108" s="195" t="s">
        <v>43</v>
      </c>
      <c r="M108" s="195">
        <v>5.4</v>
      </c>
      <c r="N108" s="195">
        <v>3</v>
      </c>
      <c r="O108" s="195">
        <v>13.2</v>
      </c>
      <c r="P108" s="195">
        <v>-6.6</v>
      </c>
      <c r="Q108" s="195">
        <v>3.6</v>
      </c>
      <c r="R108" s="195">
        <v>4</v>
      </c>
      <c r="S108" s="195">
        <v>11.9</v>
      </c>
    </row>
    <row r="109" spans="1:19" ht="12.75">
      <c r="A109" s="194" t="s">
        <v>86</v>
      </c>
      <c r="B109" s="195" t="s">
        <v>43</v>
      </c>
      <c r="C109" s="195" t="s">
        <v>43</v>
      </c>
      <c r="D109" s="195">
        <v>16.6</v>
      </c>
      <c r="E109" s="195">
        <v>17.9</v>
      </c>
      <c r="F109" s="195">
        <v>27.8</v>
      </c>
      <c r="G109" s="195">
        <v>29</v>
      </c>
      <c r="H109" s="195">
        <v>16</v>
      </c>
      <c r="I109" s="195">
        <v>11.2</v>
      </c>
      <c r="J109" s="195">
        <v>12</v>
      </c>
      <c r="K109" s="195">
        <v>-2.5</v>
      </c>
      <c r="L109" s="195">
        <v>39.3</v>
      </c>
      <c r="M109" s="195">
        <v>-4.7</v>
      </c>
      <c r="N109" s="195">
        <v>10.8</v>
      </c>
      <c r="O109" s="195">
        <v>1.3</v>
      </c>
      <c r="P109" s="195">
        <v>-20.9</v>
      </c>
      <c r="Q109" s="195">
        <v>-2.1</v>
      </c>
      <c r="R109" s="195">
        <v>11.8</v>
      </c>
      <c r="S109" s="195">
        <v>31.5</v>
      </c>
    </row>
    <row r="110" spans="1:19" ht="12.75">
      <c r="A110" s="194" t="s">
        <v>87</v>
      </c>
      <c r="B110" s="195" t="s">
        <v>43</v>
      </c>
      <c r="C110" s="195" t="s">
        <v>43</v>
      </c>
      <c r="D110" s="195" t="s">
        <v>43</v>
      </c>
      <c r="E110" s="195" t="s">
        <v>43</v>
      </c>
      <c r="F110" s="195" t="s">
        <v>43</v>
      </c>
      <c r="G110" s="195" t="s">
        <v>43</v>
      </c>
      <c r="H110" s="195">
        <v>-6.6</v>
      </c>
      <c r="I110" s="195">
        <v>-8.6</v>
      </c>
      <c r="J110" s="195">
        <v>1.3</v>
      </c>
      <c r="K110" s="195">
        <v>-6</v>
      </c>
      <c r="L110" s="195">
        <v>10.3</v>
      </c>
      <c r="M110" s="195">
        <v>-0.9</v>
      </c>
      <c r="N110" s="195">
        <v>0.6</v>
      </c>
      <c r="O110" s="195">
        <v>-0.5</v>
      </c>
      <c r="P110" s="195">
        <v>1.9</v>
      </c>
      <c r="Q110" s="195">
        <v>-0.5</v>
      </c>
      <c r="R110" s="195">
        <v>-3.1</v>
      </c>
      <c r="S110" s="195">
        <v>-19.2</v>
      </c>
    </row>
    <row r="111" spans="1:19" ht="12.75">
      <c r="A111" s="194" t="s">
        <v>89</v>
      </c>
      <c r="B111" s="195">
        <v>2.9</v>
      </c>
      <c r="C111" s="195">
        <v>1.9</v>
      </c>
      <c r="D111" s="195">
        <v>-1.5</v>
      </c>
      <c r="E111" s="195">
        <v>-0.1</v>
      </c>
      <c r="F111" s="195">
        <v>3.9</v>
      </c>
      <c r="G111" s="195">
        <v>5.9</v>
      </c>
      <c r="H111" s="195">
        <v>4.2</v>
      </c>
      <c r="I111" s="195">
        <v>-1.9</v>
      </c>
      <c r="J111" s="195">
        <v>-2.4</v>
      </c>
      <c r="K111" s="195">
        <v>-5.1</v>
      </c>
      <c r="L111" s="195">
        <v>0.5</v>
      </c>
      <c r="M111" s="195">
        <v>3.4</v>
      </c>
      <c r="N111" s="195">
        <v>2.8</v>
      </c>
      <c r="O111" s="195">
        <v>7.2</v>
      </c>
      <c r="P111" s="195">
        <v>-8.3</v>
      </c>
      <c r="Q111" s="195">
        <v>-6.3</v>
      </c>
      <c r="R111" s="195">
        <v>0.5</v>
      </c>
      <c r="S111" s="195">
        <v>1.2</v>
      </c>
    </row>
    <row r="112" spans="1:19" ht="12.75">
      <c r="A112" s="194" t="s">
        <v>90</v>
      </c>
      <c r="B112" s="195" t="s">
        <v>43</v>
      </c>
      <c r="C112" s="195">
        <v>75.4</v>
      </c>
      <c r="D112" s="195">
        <v>779.1</v>
      </c>
      <c r="E112" s="195">
        <v>249.9</v>
      </c>
      <c r="F112" s="195">
        <v>29.5</v>
      </c>
      <c r="G112" s="195">
        <v>42.7</v>
      </c>
      <c r="H112" s="195">
        <v>23.8</v>
      </c>
      <c r="I112" s="195">
        <v>-0.4</v>
      </c>
      <c r="J112" s="195">
        <v>1.2</v>
      </c>
      <c r="K112" s="195">
        <v>-2.4</v>
      </c>
      <c r="L112" s="195">
        <v>-6.8</v>
      </c>
      <c r="M112" s="195">
        <v>-2.9</v>
      </c>
      <c r="N112" s="195">
        <v>-3.1</v>
      </c>
      <c r="O112" s="195">
        <v>-5.5</v>
      </c>
      <c r="P112" s="195">
        <v>4.2</v>
      </c>
      <c r="Q112" s="195">
        <v>16.5</v>
      </c>
      <c r="R112" s="195">
        <v>13.8</v>
      </c>
      <c r="S112" s="195">
        <v>8.3</v>
      </c>
    </row>
    <row r="113" spans="1:19" ht="12.75">
      <c r="A113" s="194" t="s">
        <v>91</v>
      </c>
      <c r="B113" s="195">
        <v>-1.4</v>
      </c>
      <c r="C113" s="195">
        <v>-9.7</v>
      </c>
      <c r="D113" s="195">
        <v>-19.3</v>
      </c>
      <c r="E113" s="195">
        <v>2.2</v>
      </c>
      <c r="F113" s="195">
        <v>6.5</v>
      </c>
      <c r="G113" s="195">
        <v>-0.9</v>
      </c>
      <c r="H113" s="195">
        <v>-3.9</v>
      </c>
      <c r="I113" s="195">
        <v>11.7</v>
      </c>
      <c r="J113" s="195">
        <v>-2.3</v>
      </c>
      <c r="K113" s="195">
        <v>-8.8</v>
      </c>
      <c r="L113" s="195">
        <v>7.5</v>
      </c>
      <c r="M113" s="195">
        <v>18.6</v>
      </c>
      <c r="N113" s="195">
        <v>-5.5</v>
      </c>
      <c r="O113" s="195">
        <v>12.4</v>
      </c>
      <c r="P113" s="195">
        <v>-1.9</v>
      </c>
      <c r="Q113" s="195">
        <v>-2.8</v>
      </c>
      <c r="R113" s="195">
        <v>6.9</v>
      </c>
      <c r="S113" s="195">
        <v>18.1</v>
      </c>
    </row>
    <row r="114" spans="1:19" ht="12.75">
      <c r="A114" s="194" t="s">
        <v>92</v>
      </c>
      <c r="B114" s="195" t="s">
        <v>43</v>
      </c>
      <c r="C114" s="195">
        <v>148.5</v>
      </c>
      <c r="D114" s="195">
        <v>624.4</v>
      </c>
      <c r="E114" s="195">
        <v>16.9</v>
      </c>
      <c r="F114" s="195">
        <v>28.8</v>
      </c>
      <c r="G114" s="195">
        <v>0.1</v>
      </c>
      <c r="H114" s="195">
        <v>8.8</v>
      </c>
      <c r="I114" s="195">
        <v>-25.1</v>
      </c>
      <c r="J114" s="195">
        <v>-12.3</v>
      </c>
      <c r="K114" s="195">
        <v>11.1</v>
      </c>
      <c r="L114" s="195">
        <v>17.6</v>
      </c>
      <c r="M114" s="195">
        <v>1.7</v>
      </c>
      <c r="N114" s="195">
        <v>8</v>
      </c>
      <c r="O114" s="195">
        <v>1.3</v>
      </c>
      <c r="P114" s="195">
        <v>20.6</v>
      </c>
      <c r="Q114" s="195">
        <v>-1.1</v>
      </c>
      <c r="R114" s="195">
        <v>14.3</v>
      </c>
      <c r="S114" s="195">
        <v>25.5</v>
      </c>
    </row>
    <row r="115" spans="1:19" ht="12.75">
      <c r="A115" s="194" t="s">
        <v>94</v>
      </c>
      <c r="B115" s="195">
        <v>-5.8</v>
      </c>
      <c r="C115" s="195">
        <v>0.4</v>
      </c>
      <c r="D115" s="195">
        <v>-5.8</v>
      </c>
      <c r="E115" s="195">
        <v>-11.9</v>
      </c>
      <c r="F115" s="195">
        <v>3.2</v>
      </c>
      <c r="G115" s="195">
        <v>-0.1</v>
      </c>
      <c r="H115" s="195">
        <v>0.9</v>
      </c>
      <c r="I115" s="195">
        <v>4.5</v>
      </c>
      <c r="J115" s="195">
        <v>-3.7</v>
      </c>
      <c r="K115" s="195">
        <v>-9.9</v>
      </c>
      <c r="L115" s="195">
        <v>5.3</v>
      </c>
      <c r="M115" s="195">
        <v>7.9</v>
      </c>
      <c r="N115" s="195">
        <v>-3.9</v>
      </c>
      <c r="O115" s="195">
        <v>-0.5</v>
      </c>
      <c r="P115" s="195">
        <v>-10.9</v>
      </c>
      <c r="Q115" s="195">
        <v>1.9</v>
      </c>
      <c r="R115" s="195">
        <v>10.8</v>
      </c>
      <c r="S115" s="195">
        <v>-3.5</v>
      </c>
    </row>
    <row r="116" spans="1:19" ht="12.75">
      <c r="A116" s="194" t="s">
        <v>96</v>
      </c>
      <c r="B116" s="195" t="s">
        <v>43</v>
      </c>
      <c r="C116" s="195" t="s">
        <v>43</v>
      </c>
      <c r="D116" s="195" t="s">
        <v>43</v>
      </c>
      <c r="E116" s="195" t="s">
        <v>43</v>
      </c>
      <c r="F116" s="195" t="s">
        <v>43</v>
      </c>
      <c r="G116" s="195" t="s">
        <v>43</v>
      </c>
      <c r="H116" s="195">
        <v>15.8</v>
      </c>
      <c r="I116" s="195">
        <v>7.2</v>
      </c>
      <c r="J116" s="195">
        <v>1.8</v>
      </c>
      <c r="K116" s="195">
        <v>-3</v>
      </c>
      <c r="L116" s="195">
        <v>11.7</v>
      </c>
      <c r="M116" s="195">
        <v>1.3</v>
      </c>
      <c r="N116" s="195">
        <v>-9.8</v>
      </c>
      <c r="O116" s="195">
        <v>-1.4</v>
      </c>
      <c r="P116" s="195">
        <v>20</v>
      </c>
      <c r="Q116" s="195">
        <v>-5.5</v>
      </c>
      <c r="R116" s="195">
        <v>4.1</v>
      </c>
      <c r="S116" s="195">
        <v>10.8</v>
      </c>
    </row>
    <row r="117" spans="1:19" ht="12.75">
      <c r="A117" s="194" t="s">
        <v>97</v>
      </c>
      <c r="B117" s="195" t="s">
        <v>43</v>
      </c>
      <c r="C117" s="195" t="s">
        <v>43</v>
      </c>
      <c r="D117" s="195" t="s">
        <v>43</v>
      </c>
      <c r="E117" s="195" t="s">
        <v>43</v>
      </c>
      <c r="F117" s="195" t="s">
        <v>43</v>
      </c>
      <c r="G117" s="195" t="s">
        <v>43</v>
      </c>
      <c r="H117" s="195">
        <v>-3.2</v>
      </c>
      <c r="I117" s="195">
        <v>-1.1</v>
      </c>
      <c r="J117" s="195">
        <v>3.9</v>
      </c>
      <c r="K117" s="195">
        <v>-5.4</v>
      </c>
      <c r="L117" s="195">
        <v>6.4</v>
      </c>
      <c r="M117" s="195">
        <v>4.1</v>
      </c>
      <c r="N117" s="195">
        <v>-5.8</v>
      </c>
      <c r="O117" s="195">
        <v>2.3</v>
      </c>
      <c r="P117" s="195">
        <v>-4</v>
      </c>
      <c r="Q117" s="195">
        <v>-2.9</v>
      </c>
      <c r="R117" s="195">
        <v>0.6</v>
      </c>
      <c r="S117" s="195">
        <v>-2.8</v>
      </c>
    </row>
    <row r="118" spans="1:19" ht="12.75">
      <c r="A118" s="194" t="s">
        <v>98</v>
      </c>
      <c r="B118" s="195" t="s">
        <v>43</v>
      </c>
      <c r="C118" s="195" t="s">
        <v>43</v>
      </c>
      <c r="D118" s="195" t="s">
        <v>43</v>
      </c>
      <c r="E118" s="195" t="s">
        <v>43</v>
      </c>
      <c r="F118" s="195" t="s">
        <v>43</v>
      </c>
      <c r="G118" s="195" t="s">
        <v>43</v>
      </c>
      <c r="H118" s="195" t="s">
        <v>43</v>
      </c>
      <c r="I118" s="195" t="s">
        <v>43</v>
      </c>
      <c r="J118" s="195" t="s">
        <v>43</v>
      </c>
      <c r="K118" s="195">
        <v>31.1</v>
      </c>
      <c r="L118" s="195">
        <v>47.1</v>
      </c>
      <c r="M118" s="195">
        <v>39</v>
      </c>
      <c r="N118" s="195">
        <v>18.8</v>
      </c>
      <c r="O118" s="195">
        <v>25.8</v>
      </c>
      <c r="P118" s="195">
        <v>14.6</v>
      </c>
      <c r="Q118" s="195">
        <v>-5.6</v>
      </c>
      <c r="R118" s="195">
        <v>6.9</v>
      </c>
      <c r="S118" s="195">
        <v>4.7</v>
      </c>
    </row>
    <row r="119" spans="1:19" ht="12.75">
      <c r="A119" s="194" t="s">
        <v>99</v>
      </c>
      <c r="B119" s="195">
        <v>-6.8</v>
      </c>
      <c r="C119" s="195">
        <v>-1.9</v>
      </c>
      <c r="D119" s="195">
        <v>-6</v>
      </c>
      <c r="E119" s="195">
        <v>-6</v>
      </c>
      <c r="F119" s="195">
        <v>13.8</v>
      </c>
      <c r="G119" s="195">
        <v>9.8</v>
      </c>
      <c r="H119" s="195">
        <v>-7.3</v>
      </c>
      <c r="I119" s="195">
        <v>-0.6</v>
      </c>
      <c r="J119" s="195">
        <v>3.8</v>
      </c>
      <c r="K119" s="195">
        <v>-3.7</v>
      </c>
      <c r="L119" s="195">
        <v>-6.1</v>
      </c>
      <c r="M119" s="195">
        <v>-0.4</v>
      </c>
      <c r="N119" s="195">
        <v>-2.3</v>
      </c>
      <c r="O119" s="195">
        <v>2</v>
      </c>
      <c r="P119" s="195">
        <v>-4.9</v>
      </c>
      <c r="Q119" s="195">
        <v>-35.1</v>
      </c>
      <c r="R119" s="195">
        <v>14.2</v>
      </c>
      <c r="S119" s="195">
        <v>6.3</v>
      </c>
    </row>
    <row r="120" spans="1:19" ht="12.75">
      <c r="A120" s="194" t="s">
        <v>100</v>
      </c>
      <c r="B120" s="195" t="s">
        <v>43</v>
      </c>
      <c r="C120" s="195">
        <v>87.2</v>
      </c>
      <c r="D120" s="195">
        <v>214.8</v>
      </c>
      <c r="E120" s="195">
        <v>27.8</v>
      </c>
      <c r="F120" s="195">
        <v>8.8</v>
      </c>
      <c r="G120" s="195">
        <v>16</v>
      </c>
      <c r="H120" s="195">
        <v>3.5</v>
      </c>
      <c r="I120" s="195">
        <v>9.4</v>
      </c>
      <c r="J120" s="195">
        <v>7.3</v>
      </c>
      <c r="K120" s="195">
        <v>-0.6</v>
      </c>
      <c r="L120" s="195">
        <v>8.5</v>
      </c>
      <c r="M120" s="195">
        <v>3.9</v>
      </c>
      <c r="N120" s="195">
        <v>5.5</v>
      </c>
      <c r="O120" s="195">
        <v>2.6</v>
      </c>
      <c r="P120" s="195">
        <v>4.8</v>
      </c>
      <c r="Q120" s="195">
        <v>7.7</v>
      </c>
      <c r="R120" s="195">
        <v>-0.9</v>
      </c>
      <c r="S120" s="195">
        <v>24.4</v>
      </c>
    </row>
    <row r="121" spans="1:19" ht="12.75">
      <c r="A121" s="194" t="s">
        <v>101</v>
      </c>
      <c r="B121" s="195" t="s">
        <v>43</v>
      </c>
      <c r="C121" s="195" t="s">
        <v>43</v>
      </c>
      <c r="D121" s="195" t="s">
        <v>43</v>
      </c>
      <c r="E121" s="195" t="s">
        <v>43</v>
      </c>
      <c r="F121" s="195">
        <v>18.3</v>
      </c>
      <c r="G121" s="195">
        <v>-5</v>
      </c>
      <c r="H121" s="195">
        <v>8.8</v>
      </c>
      <c r="I121" s="195">
        <v>-6</v>
      </c>
      <c r="J121" s="195">
        <v>12</v>
      </c>
      <c r="K121" s="195">
        <v>4.2</v>
      </c>
      <c r="L121" s="195">
        <v>1.8</v>
      </c>
      <c r="M121" s="195">
        <v>1.1</v>
      </c>
      <c r="N121" s="195">
        <v>-1.7</v>
      </c>
      <c r="O121" s="195">
        <v>-7.2</v>
      </c>
      <c r="P121" s="195">
        <v>2.5</v>
      </c>
      <c r="Q121" s="195">
        <v>-5.4</v>
      </c>
      <c r="R121" s="195">
        <v>-1.2</v>
      </c>
      <c r="S121" s="195">
        <v>1.8</v>
      </c>
    </row>
    <row r="122" spans="1:19" ht="12.75">
      <c r="A122" s="194" t="s">
        <v>103</v>
      </c>
      <c r="B122" s="195">
        <v>2.6</v>
      </c>
      <c r="C122" s="195">
        <v>-5.4</v>
      </c>
      <c r="D122" s="195">
        <v>1.5</v>
      </c>
      <c r="E122" s="195">
        <v>17.9</v>
      </c>
      <c r="F122" s="195">
        <v>3.6</v>
      </c>
      <c r="G122" s="195">
        <v>12.6</v>
      </c>
      <c r="H122" s="195">
        <v>0.9</v>
      </c>
      <c r="I122" s="195">
        <v>-18.2</v>
      </c>
      <c r="J122" s="195">
        <v>-10.9</v>
      </c>
      <c r="K122" s="195">
        <v>-3.7</v>
      </c>
      <c r="L122" s="195">
        <v>-4.6</v>
      </c>
      <c r="M122" s="195">
        <v>7.3</v>
      </c>
      <c r="N122" s="195">
        <v>-3.2</v>
      </c>
      <c r="O122" s="195">
        <v>10.8</v>
      </c>
      <c r="P122" s="195">
        <v>8.3</v>
      </c>
      <c r="Q122" s="195">
        <v>-33.5</v>
      </c>
      <c r="R122" s="195">
        <v>3.1</v>
      </c>
      <c r="S122" s="195">
        <v>7.1</v>
      </c>
    </row>
    <row r="123" spans="1:19" ht="12.75">
      <c r="A123" s="194" t="s">
        <v>102</v>
      </c>
      <c r="B123" s="195">
        <v>70.6</v>
      </c>
      <c r="C123" s="195">
        <v>41.1</v>
      </c>
      <c r="D123" s="195">
        <v>63.5</v>
      </c>
      <c r="E123" s="195">
        <v>88.9</v>
      </c>
      <c r="F123" s="195">
        <v>97.2</v>
      </c>
      <c r="G123" s="195">
        <v>99.7</v>
      </c>
      <c r="H123" s="195">
        <v>95.8</v>
      </c>
      <c r="I123" s="195">
        <v>71.5</v>
      </c>
      <c r="J123" s="195">
        <v>106.9</v>
      </c>
      <c r="K123" s="195">
        <v>32.9</v>
      </c>
      <c r="L123" s="195">
        <v>43.1</v>
      </c>
      <c r="M123" s="195">
        <v>37.1</v>
      </c>
      <c r="N123" s="195">
        <v>56.1</v>
      </c>
      <c r="O123" s="195">
        <v>27.7</v>
      </c>
      <c r="P123" s="195">
        <v>14.2</v>
      </c>
      <c r="Q123" s="195">
        <v>6.9</v>
      </c>
      <c r="R123" s="195">
        <v>1.8</v>
      </c>
      <c r="S123" s="195">
        <v>10.2</v>
      </c>
    </row>
    <row r="124" spans="1:19" ht="12.75">
      <c r="A124" s="194" t="s">
        <v>88</v>
      </c>
      <c r="B124" s="195">
        <v>16.6</v>
      </c>
      <c r="C124" s="195">
        <v>19.1</v>
      </c>
      <c r="D124" s="195">
        <v>-2.9</v>
      </c>
      <c r="E124" s="195">
        <v>-3</v>
      </c>
      <c r="F124" s="195">
        <v>6</v>
      </c>
      <c r="G124" s="195">
        <v>7.9</v>
      </c>
      <c r="H124" s="195">
        <v>0.8</v>
      </c>
      <c r="I124" s="195">
        <v>4</v>
      </c>
      <c r="J124" s="195">
        <v>16.2</v>
      </c>
      <c r="K124" s="195">
        <v>3.7</v>
      </c>
      <c r="L124" s="195">
        <v>3</v>
      </c>
      <c r="M124" s="195">
        <v>17.2</v>
      </c>
      <c r="N124" s="195">
        <v>4.1</v>
      </c>
      <c r="O124" s="195">
        <v>-10.5</v>
      </c>
      <c r="P124" s="195">
        <v>-9.6</v>
      </c>
      <c r="Q124" s="195" t="s">
        <v>43</v>
      </c>
      <c r="R124" s="195" t="s">
        <v>43</v>
      </c>
      <c r="S124" s="195" t="s">
        <v>43</v>
      </c>
    </row>
    <row r="125" spans="1:19" ht="12.75">
      <c r="A125" s="194" t="s">
        <v>95</v>
      </c>
      <c r="B125" s="195">
        <v>3.7</v>
      </c>
      <c r="C125" s="195">
        <v>-6.8</v>
      </c>
      <c r="D125" s="195">
        <v>-2</v>
      </c>
      <c r="E125" s="195">
        <v>-9.1</v>
      </c>
      <c r="F125" s="195">
        <v>1.8</v>
      </c>
      <c r="G125" s="195">
        <v>0</v>
      </c>
      <c r="H125" s="195">
        <v>-5.5</v>
      </c>
      <c r="I125" s="195">
        <v>1.6</v>
      </c>
      <c r="J125" s="195">
        <v>9.9</v>
      </c>
      <c r="K125" s="195">
        <v>-1.4</v>
      </c>
      <c r="L125" s="195">
        <v>8.6</v>
      </c>
      <c r="M125" s="195">
        <v>-7.3</v>
      </c>
      <c r="N125" s="195">
        <v>-12.2</v>
      </c>
      <c r="O125" s="195">
        <v>-8.5</v>
      </c>
      <c r="P125" s="195">
        <v>2.7</v>
      </c>
      <c r="Q125" s="195">
        <v>11.1</v>
      </c>
      <c r="R125" s="195">
        <v>8.8</v>
      </c>
      <c r="S125" s="195">
        <v>-9.8</v>
      </c>
    </row>
    <row r="126" spans="1:19" ht="12.75">
      <c r="A126" s="194" t="s">
        <v>75</v>
      </c>
      <c r="B126" s="195">
        <v>2</v>
      </c>
      <c r="C126" s="195">
        <v>1.7</v>
      </c>
      <c r="D126" s="195">
        <v>-7.1</v>
      </c>
      <c r="E126" s="195">
        <v>-2.2</v>
      </c>
      <c r="F126" s="195">
        <v>0.4</v>
      </c>
      <c r="G126" s="195">
        <v>-7</v>
      </c>
      <c r="H126" s="195">
        <v>-8.6</v>
      </c>
      <c r="I126" s="195">
        <v>2.5</v>
      </c>
      <c r="J126" s="195">
        <v>-3</v>
      </c>
      <c r="K126" s="195">
        <v>-6</v>
      </c>
      <c r="L126" s="195">
        <v>-1.5</v>
      </c>
      <c r="M126" s="195">
        <v>-2.6</v>
      </c>
      <c r="N126" s="195">
        <v>-1.2</v>
      </c>
      <c r="O126" s="195">
        <v>4.3</v>
      </c>
      <c r="P126" s="195">
        <v>-1.5</v>
      </c>
      <c r="Q126" s="195">
        <v>-5.1</v>
      </c>
      <c r="R126" s="195">
        <v>3.8</v>
      </c>
      <c r="S126" s="195">
        <v>-2</v>
      </c>
    </row>
    <row r="127" spans="1:18" ht="12.75">
      <c r="A127" s="198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55"/>
      <c r="M127" s="145"/>
      <c r="N127" s="145"/>
      <c r="O127" s="145"/>
      <c r="P127" s="145"/>
      <c r="Q127" s="145"/>
      <c r="R127" s="145"/>
    </row>
    <row r="128" spans="1:18" ht="12.7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</row>
    <row r="129" spans="1:18" ht="12.75">
      <c r="A129" s="150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</row>
    <row r="131" spans="1:18" ht="15.75">
      <c r="A131" s="142" t="s">
        <v>1683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</row>
    <row r="133" ht="12.75">
      <c r="G133" s="157" t="s">
        <v>1797</v>
      </c>
    </row>
    <row r="134" ht="13.5" thickBot="1"/>
    <row r="135" spans="1:19" ht="12.75">
      <c r="A135" s="38" t="s">
        <v>1783</v>
      </c>
      <c r="B135" s="38">
        <v>1990</v>
      </c>
      <c r="C135" s="38">
        <v>1991</v>
      </c>
      <c r="D135" s="38">
        <v>1992</v>
      </c>
      <c r="E135" s="38">
        <v>1993</v>
      </c>
      <c r="F135" s="38">
        <v>1994</v>
      </c>
      <c r="G135" s="38">
        <v>1995</v>
      </c>
      <c r="H135" s="38">
        <v>1996</v>
      </c>
      <c r="I135" s="38">
        <v>1997</v>
      </c>
      <c r="J135" s="38">
        <v>1998</v>
      </c>
      <c r="K135" s="38">
        <v>1999</v>
      </c>
      <c r="L135" s="38">
        <v>2000</v>
      </c>
      <c r="M135" s="38">
        <v>2001</v>
      </c>
      <c r="N135" s="38">
        <v>2002</v>
      </c>
      <c r="O135" s="38">
        <v>2003</v>
      </c>
      <c r="P135" s="38">
        <v>2004</v>
      </c>
      <c r="Q135" s="38">
        <v>2005</v>
      </c>
      <c r="R135" s="38">
        <v>2006</v>
      </c>
      <c r="S135" s="38">
        <v>2007</v>
      </c>
    </row>
    <row r="136" spans="1:19" ht="12.75">
      <c r="A136" s="160"/>
      <c r="B136" s="162"/>
      <c r="C136" s="163"/>
      <c r="D136" s="163"/>
      <c r="E136" s="163"/>
      <c r="F136" s="163"/>
      <c r="G136" s="163"/>
      <c r="H136" s="163"/>
      <c r="I136" s="163"/>
      <c r="J136" s="163"/>
      <c r="K136" s="205"/>
      <c r="L136" s="121"/>
      <c r="M136" s="162"/>
      <c r="N136" s="163"/>
      <c r="O136" s="163"/>
      <c r="P136" s="163"/>
      <c r="Q136" s="163"/>
      <c r="R136" s="164"/>
      <c r="S136" s="164"/>
    </row>
    <row r="137" spans="1:19" ht="13.5" thickBot="1">
      <c r="A137" s="160"/>
      <c r="B137" s="165"/>
      <c r="C137" s="166"/>
      <c r="D137" s="166"/>
      <c r="E137" s="166"/>
      <c r="F137" s="166"/>
      <c r="G137" s="166"/>
      <c r="H137" s="166"/>
      <c r="I137" s="166"/>
      <c r="J137" s="166"/>
      <c r="K137" s="206"/>
      <c r="L137" s="121"/>
      <c r="M137" s="165"/>
      <c r="N137" s="166"/>
      <c r="O137" s="166"/>
      <c r="P137" s="166"/>
      <c r="Q137" s="166"/>
      <c r="R137" s="167"/>
      <c r="S137" s="167"/>
    </row>
    <row r="138" spans="1:19" ht="14.25" thickBot="1" thickTop="1">
      <c r="A138" s="185" t="s">
        <v>1806</v>
      </c>
      <c r="B138" s="180">
        <f>SUM(B139:B164)</f>
        <v>192839.46894606954</v>
      </c>
      <c r="C138" s="180">
        <f>SUM(C139:C164)</f>
        <v>194072.6738097896</v>
      </c>
      <c r="D138" s="180">
        <f aca="true" t="shared" si="31" ref="D138:R138">SUM(D139:D164)</f>
        <v>190852.63001136488</v>
      </c>
      <c r="E138" s="180">
        <f t="shared" si="31"/>
        <v>184461.5855904445</v>
      </c>
      <c r="F138" s="180">
        <f t="shared" si="31"/>
        <v>184496.00801515655</v>
      </c>
      <c r="G138" s="181">
        <f t="shared" si="31"/>
        <v>197887.89320701815</v>
      </c>
      <c r="H138" s="181">
        <f t="shared" si="31"/>
        <v>207534.38379723846</v>
      </c>
      <c r="I138" s="181">
        <f t="shared" si="31"/>
        <v>208691.92737133644</v>
      </c>
      <c r="J138" s="181">
        <f t="shared" si="31"/>
        <v>206480.5699040496</v>
      </c>
      <c r="K138" s="181">
        <f t="shared" si="31"/>
        <v>205059.93602634832</v>
      </c>
      <c r="L138" s="204">
        <f>L54</f>
        <v>195662.9</v>
      </c>
      <c r="M138" s="181">
        <f>SUM(M139:M164)</f>
        <v>208139.99759999997</v>
      </c>
      <c r="N138" s="181">
        <f t="shared" si="31"/>
        <v>202678.90282229998</v>
      </c>
      <c r="O138" s="181">
        <f t="shared" si="31"/>
        <v>213183.27839350948</v>
      </c>
      <c r="P138" s="181">
        <f t="shared" si="31"/>
        <v>203667.82048196494</v>
      </c>
      <c r="Q138" s="181">
        <f t="shared" si="31"/>
        <v>192868.87110418786</v>
      </c>
      <c r="R138" s="182">
        <f t="shared" si="31"/>
        <v>195556.90214219422</v>
      </c>
      <c r="S138" s="182">
        <f>SUM(S139:S164)</f>
        <v>208752.1063064509</v>
      </c>
    </row>
    <row r="139" spans="1:19" ht="13.5" thickTop="1">
      <c r="A139" s="194" t="s">
        <v>72</v>
      </c>
      <c r="B139" s="169">
        <f aca="true" t="shared" si="32" ref="B139:J154">C139/(1+B97/100)</f>
        <v>4437.965364501659</v>
      </c>
      <c r="C139" s="169">
        <f t="shared" si="32"/>
        <v>4553.352463978702</v>
      </c>
      <c r="D139" s="169">
        <f t="shared" si="32"/>
        <v>4567.012521370638</v>
      </c>
      <c r="E139" s="169">
        <f t="shared" si="32"/>
        <v>4315.826832695253</v>
      </c>
      <c r="F139" s="169">
        <f t="shared" si="32"/>
        <v>4065.508876398928</v>
      </c>
      <c r="G139" s="169">
        <f t="shared" si="32"/>
        <v>4260.653302466077</v>
      </c>
      <c r="H139" s="169">
        <f t="shared" si="32"/>
        <v>4132.833703392094</v>
      </c>
      <c r="I139" s="169">
        <f t="shared" si="32"/>
        <v>3971.6531889598023</v>
      </c>
      <c r="J139" s="169">
        <f t="shared" si="32"/>
        <v>4031.227986794199</v>
      </c>
      <c r="K139" s="207">
        <f>L139/(1+K97/100)</f>
        <v>3853.853955375254</v>
      </c>
      <c r="L139" s="204">
        <f>L56</f>
        <v>3799.9</v>
      </c>
      <c r="M139" s="171">
        <f aca="true" t="shared" si="33" ref="M139:S148">L139*(1+M97/100)</f>
        <v>4115.2917</v>
      </c>
      <c r="N139" s="169">
        <f t="shared" si="33"/>
        <v>4189.3669506</v>
      </c>
      <c r="O139" s="169">
        <f t="shared" si="33"/>
        <v>4164.2307488964</v>
      </c>
      <c r="P139" s="169">
        <f t="shared" si="33"/>
        <v>4030.975364931715</v>
      </c>
      <c r="Q139" s="169">
        <f t="shared" si="33"/>
        <v>3708.4973357371778</v>
      </c>
      <c r="R139" s="169">
        <f t="shared" si="33"/>
        <v>4038.5535986177865</v>
      </c>
      <c r="S139" s="169">
        <f t="shared" si="33"/>
        <v>4200.095742562498</v>
      </c>
    </row>
    <row r="140" spans="1:19" ht="12.75">
      <c r="A140" s="194" t="s">
        <v>73</v>
      </c>
      <c r="B140" s="203">
        <f>C140/Ameco_GVA!C39</f>
        <v>3175.3366031076794</v>
      </c>
      <c r="C140" s="203">
        <f>D140/Ameco_GVA!D39</f>
        <v>3238.843335169833</v>
      </c>
      <c r="D140" s="203">
        <f>E140/Ameco_GVA!E39</f>
        <v>3299.329975984646</v>
      </c>
      <c r="E140" s="203">
        <f>F140/Ameco_GVA!F39</f>
        <v>3335.4936124401497</v>
      </c>
      <c r="F140" s="203">
        <f>G140/Ameco_GVA!G39</f>
        <v>3283.8335290031314</v>
      </c>
      <c r="G140" s="203">
        <f>H140/Ameco_GVA!H39</f>
        <v>3379.056548088003</v>
      </c>
      <c r="H140" s="169">
        <f t="shared" si="32"/>
        <v>3474.1848841974274</v>
      </c>
      <c r="I140" s="169">
        <f t="shared" si="32"/>
        <v>3599.255540028535</v>
      </c>
      <c r="J140" s="169">
        <f t="shared" si="32"/>
        <v>3692.836184069277</v>
      </c>
      <c r="K140" s="207">
        <f aca="true" t="shared" si="34" ref="K140:K168">L140/(1+K98/100)</f>
        <v>3478.6516853932585</v>
      </c>
      <c r="L140" s="204">
        <f aca="true" t="shared" si="35" ref="L140:L168">L57</f>
        <v>3096</v>
      </c>
      <c r="M140" s="171">
        <f t="shared" si="33"/>
        <v>3238.416</v>
      </c>
      <c r="N140" s="169">
        <f t="shared" si="33"/>
        <v>2859.5213280000003</v>
      </c>
      <c r="O140" s="169">
        <f t="shared" si="33"/>
        <v>3022.514043696</v>
      </c>
      <c r="P140" s="169">
        <f t="shared" si="33"/>
        <v>2992.28890325904</v>
      </c>
      <c r="Q140" s="169">
        <f t="shared" si="33"/>
        <v>2648.1756793842505</v>
      </c>
      <c r="R140" s="169">
        <f t="shared" si="33"/>
        <v>2748.806355200852</v>
      </c>
      <c r="S140" s="169">
        <f t="shared" si="33"/>
        <v>2806.5312886600695</v>
      </c>
    </row>
    <row r="141" spans="1:19" ht="12.75">
      <c r="A141" s="194" t="s">
        <v>74</v>
      </c>
      <c r="B141" s="203">
        <f>C141/Ameco_GVA!C40</f>
        <v>96.75826285783836</v>
      </c>
      <c r="C141" s="203">
        <f>D141/Ameco_GVA!D40</f>
        <v>96.75826285783836</v>
      </c>
      <c r="D141" s="203">
        <f>E141/Ameco_GVA!E40</f>
        <v>96.75826285783836</v>
      </c>
      <c r="E141" s="203">
        <f>F141/Ameco_GVA!F40</f>
        <v>88.7449268067919</v>
      </c>
      <c r="F141" s="203">
        <f>G141/Ameco_GVA!G40</f>
        <v>84.61151907963323</v>
      </c>
      <c r="G141" s="203">
        <f>H141/Ameco_GVA!H40</f>
        <v>85.02599443275687</v>
      </c>
      <c r="H141" s="169">
        <f t="shared" si="32"/>
        <v>86.55771165034389</v>
      </c>
      <c r="I141" s="169">
        <f t="shared" si="32"/>
        <v>176.9239626133029</v>
      </c>
      <c r="J141" s="169">
        <f t="shared" si="32"/>
        <v>2131.2260536398467</v>
      </c>
      <c r="K141" s="207">
        <f t="shared" si="34"/>
        <v>1943.6781609195402</v>
      </c>
      <c r="L141" s="204">
        <f t="shared" si="35"/>
        <v>1691</v>
      </c>
      <c r="M141" s="171">
        <f t="shared" si="33"/>
        <v>1804.297</v>
      </c>
      <c r="N141" s="169">
        <f t="shared" si="33"/>
        <v>1685.2133979999999</v>
      </c>
      <c r="O141" s="169">
        <f t="shared" si="33"/>
        <v>1745.8810803279998</v>
      </c>
      <c r="P141" s="169">
        <f t="shared" si="33"/>
        <v>1747.6269614083276</v>
      </c>
      <c r="Q141" s="169">
        <f t="shared" si="33"/>
        <v>1801.8033972119856</v>
      </c>
      <c r="R141" s="169">
        <f t="shared" si="33"/>
        <v>1886.4881568809487</v>
      </c>
      <c r="S141" s="169">
        <f t="shared" si="33"/>
        <v>2260.0128119433766</v>
      </c>
    </row>
    <row r="142" spans="1:19" ht="12.75">
      <c r="A142" s="194" t="s">
        <v>76</v>
      </c>
      <c r="B142" s="203">
        <f>C142/Ameco_GVA!C41</f>
        <v>247.6444954730985</v>
      </c>
      <c r="C142" s="203">
        <f>D142/Ameco_GVA!D41</f>
        <v>257.55027529202243</v>
      </c>
      <c r="D142" s="203">
        <f>E142/Ameco_GVA!E41</f>
        <v>267.85228630370335</v>
      </c>
      <c r="E142" s="203">
        <f>F142/Ameco_GVA!F41</f>
        <v>278.5663777558515</v>
      </c>
      <c r="F142" s="203">
        <f>G142/Ameco_GVA!G41</f>
        <v>289.7090328660855</v>
      </c>
      <c r="G142" s="203">
        <f>H142/Ameco_GVA!H41</f>
        <v>301.29739418072893</v>
      </c>
      <c r="H142" s="169">
        <f t="shared" si="32"/>
        <v>335.17696949715224</v>
      </c>
      <c r="I142" s="169">
        <f t="shared" si="32"/>
        <v>322.44024465626046</v>
      </c>
      <c r="J142" s="169">
        <f t="shared" si="32"/>
        <v>347.2681434947925</v>
      </c>
      <c r="K142" s="207">
        <f t="shared" si="34"/>
        <v>365.32608695652175</v>
      </c>
      <c r="L142" s="204">
        <f t="shared" si="35"/>
        <v>336.1</v>
      </c>
      <c r="M142" s="171">
        <f t="shared" si="33"/>
        <v>359.9631</v>
      </c>
      <c r="N142" s="169">
        <f t="shared" si="33"/>
        <v>350.6040594</v>
      </c>
      <c r="O142" s="169">
        <f t="shared" si="33"/>
        <v>365.6800339542</v>
      </c>
      <c r="P142" s="169">
        <f t="shared" si="33"/>
        <v>354.70963293557395</v>
      </c>
      <c r="Q142" s="169">
        <f t="shared" si="33"/>
        <v>360.38498706254313</v>
      </c>
      <c r="R142" s="169">
        <f t="shared" si="33"/>
        <v>367.9530717908565</v>
      </c>
      <c r="S142" s="169">
        <f t="shared" si="33"/>
        <v>374.9441801548827</v>
      </c>
    </row>
    <row r="143" spans="1:19" ht="12.75">
      <c r="A143" s="194" t="s">
        <v>77</v>
      </c>
      <c r="B143" s="203">
        <f>C143/Ameco_GVA!C42</f>
        <v>1964.9235272507</v>
      </c>
      <c r="C143" s="203">
        <f>D143/Ameco_GVA!D42</f>
        <v>1964.9235272507</v>
      </c>
      <c r="D143" s="203">
        <f>E143/Ameco_GVA!E42</f>
        <v>1753.2957165032967</v>
      </c>
      <c r="E143" s="203">
        <f>F143/Ameco_GVA!F42</f>
        <v>1740.9144252758974</v>
      </c>
      <c r="F143" s="203">
        <f>G143/Ameco_GVA!G42</f>
        <v>1746.0622883597757</v>
      </c>
      <c r="G143" s="203">
        <f>H143/Ameco_GVA!H42</f>
        <v>1776.8033572187514</v>
      </c>
      <c r="H143" s="169">
        <f t="shared" si="32"/>
        <v>1862.7138265614049</v>
      </c>
      <c r="I143" s="169">
        <f t="shared" si="32"/>
        <v>2071.3377751362823</v>
      </c>
      <c r="J143" s="169">
        <f t="shared" si="32"/>
        <v>2317.8269703775</v>
      </c>
      <c r="K143" s="207">
        <f t="shared" si="34"/>
        <v>2408.222222222222</v>
      </c>
      <c r="L143" s="204">
        <f t="shared" si="35"/>
        <v>2167.4</v>
      </c>
      <c r="M143" s="171">
        <f t="shared" si="33"/>
        <v>2431.8228</v>
      </c>
      <c r="N143" s="169">
        <f t="shared" si="33"/>
        <v>2076.7766712</v>
      </c>
      <c r="O143" s="169">
        <f t="shared" si="33"/>
        <v>1972.9378376399998</v>
      </c>
      <c r="P143" s="169">
        <f t="shared" si="33"/>
        <v>2081.4494187101996</v>
      </c>
      <c r="Q143" s="169">
        <f t="shared" si="33"/>
        <v>1821.2682413714247</v>
      </c>
      <c r="R143" s="169">
        <f t="shared" si="33"/>
        <v>1987.0036513362243</v>
      </c>
      <c r="S143" s="169">
        <f t="shared" si="33"/>
        <v>2310.885246504029</v>
      </c>
    </row>
    <row r="144" spans="1:19" ht="12.75">
      <c r="A144" s="194" t="s">
        <v>78</v>
      </c>
      <c r="B144" s="203">
        <f>C144/Ameco_GVA!C43</f>
        <v>20081.96081439526</v>
      </c>
      <c r="C144" s="203">
        <f>D144/Ameco_GVA!D43</f>
        <v>20483.600030683167</v>
      </c>
      <c r="D144" s="169">
        <f t="shared" si="32"/>
        <v>20893.27203129683</v>
      </c>
      <c r="E144" s="169">
        <f t="shared" si="32"/>
        <v>21624.53655239222</v>
      </c>
      <c r="F144" s="169">
        <f t="shared" si="32"/>
        <v>21494.789333077864</v>
      </c>
      <c r="G144" s="169">
        <f t="shared" si="32"/>
        <v>25256.37746636649</v>
      </c>
      <c r="H144" s="169">
        <f t="shared" si="32"/>
        <v>25559.45399596289</v>
      </c>
      <c r="I144" s="169">
        <f t="shared" si="32"/>
        <v>25815.048535922517</v>
      </c>
      <c r="J144" s="169">
        <f t="shared" si="32"/>
        <v>25350.37766227591</v>
      </c>
      <c r="K144" s="207">
        <f t="shared" si="34"/>
        <v>26212.290502793294</v>
      </c>
      <c r="L144" s="204">
        <f t="shared" si="35"/>
        <v>23460</v>
      </c>
      <c r="M144" s="171">
        <f t="shared" si="33"/>
        <v>24984.899999999998</v>
      </c>
      <c r="N144" s="169">
        <f t="shared" si="33"/>
        <v>22936.138199999998</v>
      </c>
      <c r="O144" s="169">
        <f t="shared" si="33"/>
        <v>20894.821900199997</v>
      </c>
      <c r="P144" s="169">
        <f t="shared" si="33"/>
        <v>18533.707025477397</v>
      </c>
      <c r="Q144" s="169">
        <f t="shared" si="33"/>
        <v>17440.21831097423</v>
      </c>
      <c r="R144" s="169">
        <f t="shared" si="33"/>
        <v>18608.7129378095</v>
      </c>
      <c r="S144" s="169">
        <f t="shared" si="33"/>
        <v>20022.975121083025</v>
      </c>
    </row>
    <row r="145" spans="1:19" ht="12.75">
      <c r="A145" s="194" t="s">
        <v>79</v>
      </c>
      <c r="B145" s="169">
        <f t="shared" si="32"/>
        <v>7040.071607732566</v>
      </c>
      <c r="C145" s="169">
        <f t="shared" si="32"/>
        <v>6490.946022329426</v>
      </c>
      <c r="D145" s="169">
        <f t="shared" si="32"/>
        <v>6309.199533704203</v>
      </c>
      <c r="E145" s="169">
        <f t="shared" si="32"/>
        <v>5899.10156401343</v>
      </c>
      <c r="F145" s="169">
        <f t="shared" si="32"/>
        <v>4642.59293087857</v>
      </c>
      <c r="G145" s="169">
        <f t="shared" si="32"/>
        <v>4647.235523809448</v>
      </c>
      <c r="H145" s="169">
        <f t="shared" si="32"/>
        <v>5037.6033078094415</v>
      </c>
      <c r="I145" s="169">
        <f t="shared" si="32"/>
        <v>5022.490497886013</v>
      </c>
      <c r="J145" s="169">
        <f t="shared" si="32"/>
        <v>4836.658349464231</v>
      </c>
      <c r="K145" s="207">
        <f t="shared" si="34"/>
        <v>4048.283038501561</v>
      </c>
      <c r="L145" s="204">
        <f t="shared" si="35"/>
        <v>3890.4</v>
      </c>
      <c r="M145" s="171">
        <f t="shared" si="33"/>
        <v>4189.9608</v>
      </c>
      <c r="N145" s="169">
        <f t="shared" si="33"/>
        <v>3473.4775032</v>
      </c>
      <c r="O145" s="169">
        <f t="shared" si="33"/>
        <v>3160.864527912</v>
      </c>
      <c r="P145" s="169">
        <f t="shared" si="33"/>
        <v>3227.242682998152</v>
      </c>
      <c r="Q145" s="169">
        <f t="shared" si="33"/>
        <v>2701.202125669453</v>
      </c>
      <c r="R145" s="169">
        <f t="shared" si="33"/>
        <v>2998.334359493093</v>
      </c>
      <c r="S145" s="169">
        <f t="shared" si="33"/>
        <v>3172.2377523436926</v>
      </c>
    </row>
    <row r="146" spans="1:19" ht="12.75">
      <c r="A146" s="194" t="s">
        <v>80</v>
      </c>
      <c r="B146" s="203">
        <f>C146/Ameco_GVA!C45</f>
        <v>125.01544293730846</v>
      </c>
      <c r="C146" s="203">
        <f>D146/Ameco_GVA!D45</f>
        <v>125.01544293730846</v>
      </c>
      <c r="D146" s="203">
        <f>E146/Ameco_GVA!E45</f>
        <v>125.01544293730846</v>
      </c>
      <c r="E146" s="203">
        <f>F146/Ameco_GVA!F45</f>
        <v>125.01544293730846</v>
      </c>
      <c r="F146" s="169">
        <f t="shared" si="32"/>
        <v>125.01544293730846</v>
      </c>
      <c r="G146" s="169">
        <f t="shared" si="32"/>
        <v>170.89611049530066</v>
      </c>
      <c r="H146" s="169">
        <f t="shared" si="32"/>
        <v>240.96351579837392</v>
      </c>
      <c r="I146" s="169">
        <f t="shared" si="32"/>
        <v>293.7345257582178</v>
      </c>
      <c r="J146" s="169">
        <f t="shared" si="32"/>
        <v>278.16659589303225</v>
      </c>
      <c r="K146" s="207">
        <f t="shared" si="34"/>
        <v>304.5924225028703</v>
      </c>
      <c r="L146" s="204">
        <f t="shared" si="35"/>
        <v>265.3</v>
      </c>
      <c r="M146" s="171">
        <f t="shared" si="33"/>
        <v>305.89090000000004</v>
      </c>
      <c r="N146" s="169">
        <f t="shared" si="33"/>
        <v>284.478537</v>
      </c>
      <c r="O146" s="169">
        <f t="shared" si="33"/>
        <v>297.849028239</v>
      </c>
      <c r="P146" s="169">
        <f t="shared" si="33"/>
        <v>349.674759152586</v>
      </c>
      <c r="Q146" s="169">
        <f t="shared" si="33"/>
        <v>383.9428855495394</v>
      </c>
      <c r="R146" s="169">
        <f t="shared" si="33"/>
        <v>408.8991731102595</v>
      </c>
      <c r="S146" s="169">
        <f t="shared" si="33"/>
        <v>469.00735155746764</v>
      </c>
    </row>
    <row r="147" spans="1:19" ht="12.75">
      <c r="A147" s="194" t="s">
        <v>81</v>
      </c>
      <c r="B147" s="169">
        <f t="shared" si="32"/>
        <v>21058.135509716987</v>
      </c>
      <c r="C147" s="169">
        <f t="shared" si="32"/>
        <v>22005.75160765425</v>
      </c>
      <c r="D147" s="169">
        <f t="shared" si="32"/>
        <v>21741.682588362397</v>
      </c>
      <c r="E147" s="169">
        <f t="shared" si="32"/>
        <v>20371.956585295567</v>
      </c>
      <c r="F147" s="169">
        <f t="shared" si="32"/>
        <v>21899.853329192734</v>
      </c>
      <c r="G147" s="169">
        <f t="shared" si="32"/>
        <v>24199.33792875797</v>
      </c>
      <c r="H147" s="169">
        <f t="shared" si="32"/>
        <v>26014.288273414815</v>
      </c>
      <c r="I147" s="169">
        <f t="shared" si="32"/>
        <v>25806.173967227496</v>
      </c>
      <c r="J147" s="169">
        <f t="shared" si="32"/>
        <v>25135.21344407958</v>
      </c>
      <c r="K147" s="207">
        <f t="shared" si="34"/>
        <v>25185.483870967742</v>
      </c>
      <c r="L147" s="204">
        <f t="shared" si="35"/>
        <v>24984</v>
      </c>
      <c r="M147" s="171">
        <f t="shared" si="33"/>
        <v>26832.816000000003</v>
      </c>
      <c r="N147" s="169">
        <f t="shared" si="33"/>
        <v>26993.812896000003</v>
      </c>
      <c r="O147" s="169">
        <f t="shared" si="33"/>
        <v>28586.447856864</v>
      </c>
      <c r="P147" s="169">
        <f t="shared" si="33"/>
        <v>28586.447856864</v>
      </c>
      <c r="Q147" s="169">
        <f t="shared" si="33"/>
        <v>29586.973531854237</v>
      </c>
      <c r="R147" s="169">
        <f t="shared" si="33"/>
        <v>28018.863934665962</v>
      </c>
      <c r="S147" s="169">
        <f t="shared" si="33"/>
        <v>29195.656219921933</v>
      </c>
    </row>
    <row r="148" spans="1:19" ht="12.75">
      <c r="A148" s="194" t="s">
        <v>83</v>
      </c>
      <c r="B148" s="169">
        <f t="shared" si="32"/>
        <v>4360.178504151694</v>
      </c>
      <c r="C148" s="169">
        <f t="shared" si="32"/>
        <v>4525.865287309459</v>
      </c>
      <c r="D148" s="169">
        <f t="shared" si="32"/>
        <v>4095.9080850150604</v>
      </c>
      <c r="E148" s="169">
        <f t="shared" si="32"/>
        <v>3751.8518058737955</v>
      </c>
      <c r="F148" s="169">
        <f t="shared" si="32"/>
        <v>3673.062917950446</v>
      </c>
      <c r="G148" s="169">
        <f t="shared" si="32"/>
        <v>3647.3514775247927</v>
      </c>
      <c r="H148" s="169">
        <f t="shared" si="32"/>
        <v>3840.6611058336066</v>
      </c>
      <c r="I148" s="169">
        <f t="shared" si="32"/>
        <v>3794.5731725636033</v>
      </c>
      <c r="J148" s="169">
        <f t="shared" si="32"/>
        <v>3756.6274408379672</v>
      </c>
      <c r="K148" s="207">
        <f t="shared" si="34"/>
        <v>3891.8660287081343</v>
      </c>
      <c r="L148" s="204">
        <f t="shared" si="35"/>
        <v>4067</v>
      </c>
      <c r="M148" s="171">
        <f t="shared" si="33"/>
        <v>4062.933</v>
      </c>
      <c r="N148" s="169">
        <f t="shared" si="33"/>
        <v>4046.681268</v>
      </c>
      <c r="O148" s="169">
        <f t="shared" si="33"/>
        <v>4159.988343504</v>
      </c>
      <c r="P148" s="169">
        <f t="shared" si="33"/>
        <v>4122.5484484124645</v>
      </c>
      <c r="Q148" s="169">
        <f t="shared" si="33"/>
        <v>3982.3818011664407</v>
      </c>
      <c r="R148" s="169">
        <f t="shared" si="33"/>
        <v>3747.4212748976206</v>
      </c>
      <c r="S148" s="169">
        <f t="shared" si="33"/>
        <v>4376.988049080421</v>
      </c>
    </row>
    <row r="149" spans="1:19" ht="12.75">
      <c r="A149" s="194" t="s">
        <v>84</v>
      </c>
      <c r="B149" s="169">
        <f t="shared" si="32"/>
        <v>45402.43401317364</v>
      </c>
      <c r="C149" s="169">
        <f t="shared" si="32"/>
        <v>44903.00723902873</v>
      </c>
      <c r="D149" s="169">
        <f t="shared" si="32"/>
        <v>43061.98394222855</v>
      </c>
      <c r="E149" s="169">
        <f t="shared" si="32"/>
        <v>38626.59959617901</v>
      </c>
      <c r="F149" s="169">
        <f t="shared" si="32"/>
        <v>36888.402614350955</v>
      </c>
      <c r="G149" s="169">
        <f t="shared" si="32"/>
        <v>39691.92121304163</v>
      </c>
      <c r="H149" s="169">
        <f t="shared" si="32"/>
        <v>40088.84042517204</v>
      </c>
      <c r="I149" s="169">
        <f t="shared" si="32"/>
        <v>38124.48724433861</v>
      </c>
      <c r="J149" s="169">
        <f t="shared" si="32"/>
        <v>38429.48314229332</v>
      </c>
      <c r="K149" s="207">
        <f t="shared" si="34"/>
        <v>39198.072805139185</v>
      </c>
      <c r="L149" s="204">
        <f t="shared" si="35"/>
        <v>36611</v>
      </c>
      <c r="M149" s="171">
        <f aca="true" t="shared" si="36" ref="M149:S158">L149*(1+M107/100)</f>
        <v>39430.047</v>
      </c>
      <c r="N149" s="169">
        <f t="shared" si="36"/>
        <v>36906.523991999995</v>
      </c>
      <c r="O149" s="169">
        <f t="shared" si="36"/>
        <v>41076.96120309599</v>
      </c>
      <c r="P149" s="169">
        <f t="shared" si="36"/>
        <v>35038.647906240876</v>
      </c>
      <c r="Q149" s="169">
        <f t="shared" si="36"/>
        <v>35809.49816017818</v>
      </c>
      <c r="R149" s="169">
        <f t="shared" si="36"/>
        <v>34484.54672825158</v>
      </c>
      <c r="S149" s="169">
        <f t="shared" si="36"/>
        <v>39208.92963002205</v>
      </c>
    </row>
    <row r="150" spans="1:19" ht="12.75">
      <c r="A150" s="194" t="s">
        <v>85</v>
      </c>
      <c r="B150" s="203">
        <f>C150/Ameco_GVA!C49</f>
        <v>5585.139222186049</v>
      </c>
      <c r="C150" s="203">
        <f>D150/Ameco_GVA!D49</f>
        <v>5808.544791073491</v>
      </c>
      <c r="D150" s="203">
        <f>E150/Ameco_GVA!E49</f>
        <v>6040.886582716431</v>
      </c>
      <c r="E150" s="203">
        <f>F150/Ameco_GVA!F49</f>
        <v>6282.5220460250885</v>
      </c>
      <c r="F150" s="203">
        <f>G150/Ameco_GVA!G49</f>
        <v>6533.822927866092</v>
      </c>
      <c r="G150" s="203">
        <f>H150/Ameco_GVA!H49</f>
        <v>6795.175844980736</v>
      </c>
      <c r="H150" s="203">
        <f>I150/Ameco_GVA!I49</f>
        <v>7066.982878779965</v>
      </c>
      <c r="I150" s="203">
        <f>J150/Ameco_GVA!J49</f>
        <v>7349.662193931164</v>
      </c>
      <c r="J150" s="203">
        <f>K150/Ameco_GVA!K49</f>
        <v>7592.801676475803</v>
      </c>
      <c r="K150" s="208">
        <f>L150/Ameco_GVA!L49</f>
        <v>7863.51682763452</v>
      </c>
      <c r="L150" s="204">
        <f t="shared" si="35"/>
        <v>8029.2</v>
      </c>
      <c r="M150" s="171">
        <f t="shared" si="36"/>
        <v>8462.7768</v>
      </c>
      <c r="N150" s="169">
        <f t="shared" si="36"/>
        <v>8716.660104</v>
      </c>
      <c r="O150" s="169">
        <f t="shared" si="36"/>
        <v>9867.259237728002</v>
      </c>
      <c r="P150" s="169">
        <f t="shared" si="36"/>
        <v>9216.020128037953</v>
      </c>
      <c r="Q150" s="169">
        <f t="shared" si="36"/>
        <v>9547.79685264732</v>
      </c>
      <c r="R150" s="169">
        <f t="shared" si="36"/>
        <v>9929.708726753213</v>
      </c>
      <c r="S150" s="169">
        <f t="shared" si="36"/>
        <v>11111.344065236846</v>
      </c>
    </row>
    <row r="151" spans="1:19" ht="12.75">
      <c r="A151" s="194" t="s">
        <v>86</v>
      </c>
      <c r="B151" s="203">
        <f>C151/Ameco_GVA!C50</f>
        <v>751.439135970574</v>
      </c>
      <c r="C151" s="203">
        <f>D151/Ameco_GVA!D50</f>
        <v>751.439135970574</v>
      </c>
      <c r="D151" s="169">
        <f t="shared" si="32"/>
        <v>751.439135970574</v>
      </c>
      <c r="E151" s="169">
        <f t="shared" si="32"/>
        <v>876.1780325416892</v>
      </c>
      <c r="F151" s="169">
        <f t="shared" si="32"/>
        <v>1033.0139003666516</v>
      </c>
      <c r="G151" s="169">
        <f t="shared" si="32"/>
        <v>1320.1917646685808</v>
      </c>
      <c r="H151" s="169">
        <f t="shared" si="32"/>
        <v>1703.0473764224694</v>
      </c>
      <c r="I151" s="169">
        <f t="shared" si="32"/>
        <v>1975.5349566500643</v>
      </c>
      <c r="J151" s="169">
        <f t="shared" si="32"/>
        <v>2196.7948717948716</v>
      </c>
      <c r="K151" s="207">
        <f t="shared" si="34"/>
        <v>2460.4102564102564</v>
      </c>
      <c r="L151" s="204">
        <f t="shared" si="35"/>
        <v>2398.9</v>
      </c>
      <c r="M151" s="171">
        <f t="shared" si="36"/>
        <v>2286.1517</v>
      </c>
      <c r="N151" s="169">
        <f t="shared" si="36"/>
        <v>2533.0560836</v>
      </c>
      <c r="O151" s="169">
        <f t="shared" si="36"/>
        <v>2565.9858126868</v>
      </c>
      <c r="P151" s="169">
        <f t="shared" si="36"/>
        <v>2029.6947778352587</v>
      </c>
      <c r="Q151" s="169">
        <f t="shared" si="36"/>
        <v>1987.0711875007182</v>
      </c>
      <c r="R151" s="169">
        <f t="shared" si="36"/>
        <v>2221.5455876258034</v>
      </c>
      <c r="S151" s="169">
        <f t="shared" si="36"/>
        <v>2921.332447727931</v>
      </c>
    </row>
    <row r="152" spans="1:19" ht="12.75">
      <c r="A152" s="194" t="s">
        <v>87</v>
      </c>
      <c r="B152" s="203">
        <f>C152/Ameco_GVA!C51</f>
        <v>3052.1996405440664</v>
      </c>
      <c r="C152" s="203">
        <f>D152/Ameco_GVA!D51</f>
        <v>3235.3316189767106</v>
      </c>
      <c r="D152" s="203">
        <f>E152/Ameco_GVA!E51</f>
        <v>3270.6687664699557</v>
      </c>
      <c r="E152" s="203">
        <f>F152/Ameco_GVA!F51</f>
        <v>3361.6876718059575</v>
      </c>
      <c r="F152" s="203">
        <f>G152/Ameco_GVA!G51</f>
        <v>3462.952936159814</v>
      </c>
      <c r="G152" s="203">
        <f>H152/Ameco_GVA!H51</f>
        <v>3648.626117311215</v>
      </c>
      <c r="H152" s="169">
        <f t="shared" si="32"/>
        <v>4007.9353640266804</v>
      </c>
      <c r="I152" s="169">
        <f t="shared" si="32"/>
        <v>3743.411630000919</v>
      </c>
      <c r="J152" s="169">
        <f t="shared" si="32"/>
        <v>3421.47822982084</v>
      </c>
      <c r="K152" s="207">
        <f t="shared" si="34"/>
        <v>3465.9574468085107</v>
      </c>
      <c r="L152" s="204">
        <f t="shared" si="35"/>
        <v>3258</v>
      </c>
      <c r="M152" s="171">
        <f t="shared" si="36"/>
        <v>3228.678</v>
      </c>
      <c r="N152" s="169">
        <f t="shared" si="36"/>
        <v>3248.050068</v>
      </c>
      <c r="O152" s="169">
        <f t="shared" si="36"/>
        <v>3231.80981766</v>
      </c>
      <c r="P152" s="169">
        <f t="shared" si="36"/>
        <v>3293.21420419554</v>
      </c>
      <c r="Q152" s="169">
        <f t="shared" si="36"/>
        <v>3276.748133174562</v>
      </c>
      <c r="R152" s="169">
        <f t="shared" si="36"/>
        <v>3175.1689410461504</v>
      </c>
      <c r="S152" s="169">
        <f t="shared" si="36"/>
        <v>2565.5365043652896</v>
      </c>
    </row>
    <row r="153" spans="1:19" ht="12.75">
      <c r="A153" s="194" t="s">
        <v>89</v>
      </c>
      <c r="B153" s="169">
        <f t="shared" si="32"/>
        <v>27684.210571796953</v>
      </c>
      <c r="C153" s="169">
        <f t="shared" si="32"/>
        <v>28487.052678379063</v>
      </c>
      <c r="D153" s="169">
        <f t="shared" si="32"/>
        <v>29028.306679268262</v>
      </c>
      <c r="E153" s="169">
        <f t="shared" si="32"/>
        <v>28592.882079079238</v>
      </c>
      <c r="F153" s="169">
        <f t="shared" si="32"/>
        <v>28564.28919700016</v>
      </c>
      <c r="G153" s="169">
        <f t="shared" si="32"/>
        <v>29678.29647568316</v>
      </c>
      <c r="H153" s="169">
        <f t="shared" si="32"/>
        <v>31429.315967748465</v>
      </c>
      <c r="I153" s="169">
        <f t="shared" si="32"/>
        <v>32749.3472383939</v>
      </c>
      <c r="J153" s="169">
        <f t="shared" si="32"/>
        <v>32127.109640864415</v>
      </c>
      <c r="K153" s="207">
        <f t="shared" si="34"/>
        <v>31356.05900948367</v>
      </c>
      <c r="L153" s="204">
        <f t="shared" si="35"/>
        <v>29756.9</v>
      </c>
      <c r="M153" s="171">
        <f t="shared" si="36"/>
        <v>30768.6346</v>
      </c>
      <c r="N153" s="169">
        <f t="shared" si="36"/>
        <v>31630.156368800002</v>
      </c>
      <c r="O153" s="169">
        <f t="shared" si="36"/>
        <v>33907.52762735361</v>
      </c>
      <c r="P153" s="169">
        <f t="shared" si="36"/>
        <v>31093.20283428326</v>
      </c>
      <c r="Q153" s="169">
        <f t="shared" si="36"/>
        <v>29134.331055723418</v>
      </c>
      <c r="R153" s="169">
        <f t="shared" si="36"/>
        <v>29280.00271100203</v>
      </c>
      <c r="S153" s="169">
        <f t="shared" si="36"/>
        <v>29631.362743534057</v>
      </c>
    </row>
    <row r="154" spans="1:19" ht="12.75">
      <c r="A154" s="194" t="s">
        <v>90</v>
      </c>
      <c r="B154" s="203">
        <f>C154/Ameco_GVA!C53</f>
        <v>5.745831112465762</v>
      </c>
      <c r="C154" s="169">
        <f t="shared" si="32"/>
        <v>5.745831112465762</v>
      </c>
      <c r="D154" s="169">
        <f t="shared" si="32"/>
        <v>10.078187771264947</v>
      </c>
      <c r="E154" s="169">
        <f t="shared" si="32"/>
        <v>88.59734869719016</v>
      </c>
      <c r="F154" s="169">
        <f t="shared" si="32"/>
        <v>310.0021230914684</v>
      </c>
      <c r="G154" s="169">
        <f t="shared" si="32"/>
        <v>401.4527494034515</v>
      </c>
      <c r="H154" s="169">
        <f t="shared" si="32"/>
        <v>572.8730733987253</v>
      </c>
      <c r="I154" s="169">
        <f t="shared" si="32"/>
        <v>709.2168648676219</v>
      </c>
      <c r="J154" s="169">
        <f t="shared" si="32"/>
        <v>706.3799974081514</v>
      </c>
      <c r="K154" s="207">
        <f t="shared" si="34"/>
        <v>714.8565573770493</v>
      </c>
      <c r="L154" s="204">
        <f t="shared" si="35"/>
        <v>697.7</v>
      </c>
      <c r="M154" s="171">
        <f t="shared" si="36"/>
        <v>677.4667000000001</v>
      </c>
      <c r="N154" s="169">
        <f t="shared" si="36"/>
        <v>656.4652323</v>
      </c>
      <c r="O154" s="169">
        <f t="shared" si="36"/>
        <v>620.3596445235</v>
      </c>
      <c r="P154" s="169">
        <f t="shared" si="36"/>
        <v>646.414749593487</v>
      </c>
      <c r="Q154" s="169">
        <f t="shared" si="36"/>
        <v>753.0731832764125</v>
      </c>
      <c r="R154" s="169">
        <f t="shared" si="36"/>
        <v>856.9972825685574</v>
      </c>
      <c r="S154" s="169">
        <f t="shared" si="36"/>
        <v>928.1280570217476</v>
      </c>
    </row>
    <row r="155" spans="1:19" ht="12.75">
      <c r="A155" s="194" t="s">
        <v>91</v>
      </c>
      <c r="B155" s="169">
        <f aca="true" t="shared" si="37" ref="B155:J168">C155/(1+B113/100)</f>
        <v>181.17475879678796</v>
      </c>
      <c r="C155" s="169">
        <f t="shared" si="37"/>
        <v>178.63831217363293</v>
      </c>
      <c r="D155" s="169">
        <f t="shared" si="37"/>
        <v>161.31039589279052</v>
      </c>
      <c r="E155" s="169">
        <f t="shared" si="37"/>
        <v>130.17748948548194</v>
      </c>
      <c r="F155" s="169">
        <f t="shared" si="37"/>
        <v>133.04139425416255</v>
      </c>
      <c r="G155" s="169">
        <f t="shared" si="37"/>
        <v>141.6890848806831</v>
      </c>
      <c r="H155" s="169">
        <f t="shared" si="37"/>
        <v>140.41388311675695</v>
      </c>
      <c r="I155" s="169">
        <f t="shared" si="37"/>
        <v>134.93774167520343</v>
      </c>
      <c r="J155" s="169">
        <f t="shared" si="37"/>
        <v>150.72545745120223</v>
      </c>
      <c r="K155" s="207">
        <f t="shared" si="34"/>
        <v>147.25877192982458</v>
      </c>
      <c r="L155" s="204">
        <f t="shared" si="35"/>
        <v>134.3</v>
      </c>
      <c r="M155" s="171">
        <f t="shared" si="36"/>
        <v>159.2798</v>
      </c>
      <c r="N155" s="169">
        <f t="shared" si="36"/>
        <v>150.519411</v>
      </c>
      <c r="O155" s="169">
        <f t="shared" si="36"/>
        <v>169.183817964</v>
      </c>
      <c r="P155" s="169">
        <f t="shared" si="36"/>
        <v>165.96932542268402</v>
      </c>
      <c r="Q155" s="169">
        <f t="shared" si="36"/>
        <v>161.32218431084885</v>
      </c>
      <c r="R155" s="169">
        <f t="shared" si="36"/>
        <v>172.45341502829743</v>
      </c>
      <c r="S155" s="169">
        <f t="shared" si="36"/>
        <v>203.66748314841928</v>
      </c>
    </row>
    <row r="156" spans="1:19" ht="12.75">
      <c r="A156" s="194" t="s">
        <v>92</v>
      </c>
      <c r="B156" s="203">
        <f>C156/Ameco_GVA!C55</f>
        <v>16.251687359119934</v>
      </c>
      <c r="C156" s="169">
        <f t="shared" si="37"/>
        <v>16.251687359119934</v>
      </c>
      <c r="D156" s="169">
        <f t="shared" si="37"/>
        <v>40.385443087413044</v>
      </c>
      <c r="E156" s="169">
        <f t="shared" si="37"/>
        <v>292.5521497252201</v>
      </c>
      <c r="F156" s="169">
        <f t="shared" si="37"/>
        <v>341.9934630287823</v>
      </c>
      <c r="G156" s="169">
        <f t="shared" si="37"/>
        <v>440.4875803810716</v>
      </c>
      <c r="H156" s="169">
        <f t="shared" si="37"/>
        <v>440.92806796145265</v>
      </c>
      <c r="I156" s="169">
        <f t="shared" si="37"/>
        <v>479.7297379420605</v>
      </c>
      <c r="J156" s="169">
        <f t="shared" si="37"/>
        <v>359.31757371860334</v>
      </c>
      <c r="K156" s="207">
        <f t="shared" si="34"/>
        <v>315.12151215121514</v>
      </c>
      <c r="L156" s="204">
        <f t="shared" si="35"/>
        <v>350.1</v>
      </c>
      <c r="M156" s="171">
        <f t="shared" si="36"/>
        <v>356.0517</v>
      </c>
      <c r="N156" s="169">
        <f t="shared" si="36"/>
        <v>384.535836</v>
      </c>
      <c r="O156" s="169">
        <f t="shared" si="36"/>
        <v>389.534801868</v>
      </c>
      <c r="P156" s="169">
        <f t="shared" si="36"/>
        <v>469.77897105280795</v>
      </c>
      <c r="Q156" s="169">
        <f t="shared" si="36"/>
        <v>464.61140237122703</v>
      </c>
      <c r="R156" s="169">
        <f t="shared" si="36"/>
        <v>531.0508329103125</v>
      </c>
      <c r="S156" s="169">
        <f t="shared" si="36"/>
        <v>666.4687953024421</v>
      </c>
    </row>
    <row r="157" spans="1:19" ht="12.75">
      <c r="A157" s="194" t="s">
        <v>94</v>
      </c>
      <c r="B157" s="169">
        <f t="shared" si="37"/>
        <v>13332.205696103854</v>
      </c>
      <c r="C157" s="169">
        <f t="shared" si="37"/>
        <v>12558.93776572983</v>
      </c>
      <c r="D157" s="169">
        <f t="shared" si="37"/>
        <v>12609.173516792749</v>
      </c>
      <c r="E157" s="169">
        <f t="shared" si="37"/>
        <v>11877.84145281877</v>
      </c>
      <c r="F157" s="169">
        <f t="shared" si="37"/>
        <v>10464.378319933336</v>
      </c>
      <c r="G157" s="169">
        <f t="shared" si="37"/>
        <v>10799.238426171203</v>
      </c>
      <c r="H157" s="169">
        <f t="shared" si="37"/>
        <v>10788.439187745033</v>
      </c>
      <c r="I157" s="169">
        <f t="shared" si="37"/>
        <v>10885.535140434737</v>
      </c>
      <c r="J157" s="169">
        <f t="shared" si="37"/>
        <v>11375.384221754299</v>
      </c>
      <c r="K157" s="207">
        <f t="shared" si="34"/>
        <v>10954.49500554939</v>
      </c>
      <c r="L157" s="204">
        <f t="shared" si="35"/>
        <v>9870</v>
      </c>
      <c r="M157" s="171">
        <f t="shared" si="36"/>
        <v>10649.73</v>
      </c>
      <c r="N157" s="169">
        <f t="shared" si="36"/>
        <v>10234.390529999999</v>
      </c>
      <c r="O157" s="169">
        <f t="shared" si="36"/>
        <v>10183.218577349999</v>
      </c>
      <c r="P157" s="169">
        <f t="shared" si="36"/>
        <v>9073.247752418849</v>
      </c>
      <c r="Q157" s="169">
        <f t="shared" si="36"/>
        <v>9245.639459714806</v>
      </c>
      <c r="R157" s="169">
        <f t="shared" si="36"/>
        <v>10244.168521364007</v>
      </c>
      <c r="S157" s="169">
        <f t="shared" si="36"/>
        <v>9885.622623116265</v>
      </c>
    </row>
    <row r="158" spans="1:19" ht="12.75">
      <c r="A158" s="194" t="s">
        <v>96</v>
      </c>
      <c r="B158" s="203">
        <f>C158/Ameco_GVA!C57</f>
        <v>6094.241194793775</v>
      </c>
      <c r="C158" s="203">
        <f>D158/Ameco_GVA!D57</f>
        <v>6094.241194793775</v>
      </c>
      <c r="D158" s="203">
        <f>E158/Ameco_GVA!E57</f>
        <v>5626.479991627035</v>
      </c>
      <c r="E158" s="203">
        <f>F158/Ameco_GVA!F57</f>
        <v>5766.807578697461</v>
      </c>
      <c r="F158" s="203">
        <f>G158/Ameco_GVA!G57</f>
        <v>5973.95966884808</v>
      </c>
      <c r="G158" s="203">
        <f>H158/Ameco_GVA!H57</f>
        <v>6261.297293296953</v>
      </c>
      <c r="H158" s="169">
        <f t="shared" si="37"/>
        <v>6682.280054508234</v>
      </c>
      <c r="I158" s="169">
        <f t="shared" si="37"/>
        <v>7738.080303120534</v>
      </c>
      <c r="J158" s="169">
        <f t="shared" si="37"/>
        <v>8295.222084945213</v>
      </c>
      <c r="K158" s="207">
        <f t="shared" si="34"/>
        <v>8444.536082474227</v>
      </c>
      <c r="L158" s="204">
        <f t="shared" si="35"/>
        <v>8191.2</v>
      </c>
      <c r="M158" s="171">
        <f t="shared" si="36"/>
        <v>8297.685599999999</v>
      </c>
      <c r="N158" s="169">
        <f t="shared" si="36"/>
        <v>7484.512411199999</v>
      </c>
      <c r="O158" s="169">
        <f t="shared" si="36"/>
        <v>7379.729237443199</v>
      </c>
      <c r="P158" s="169">
        <f t="shared" si="36"/>
        <v>8855.675084931838</v>
      </c>
      <c r="Q158" s="169">
        <f t="shared" si="36"/>
        <v>8368.612955260587</v>
      </c>
      <c r="R158" s="169">
        <f t="shared" si="36"/>
        <v>8711.72608642627</v>
      </c>
      <c r="S158" s="169">
        <f t="shared" si="36"/>
        <v>9652.592503760308</v>
      </c>
    </row>
    <row r="159" spans="1:19" ht="12.75">
      <c r="A159" s="194" t="s">
        <v>97</v>
      </c>
      <c r="B159" s="203">
        <f>C159/Ameco_GVA!C58</f>
        <v>3911.9361925525723</v>
      </c>
      <c r="C159" s="203">
        <f>D159/Ameco_GVA!D58</f>
        <v>3990.1749164036237</v>
      </c>
      <c r="D159" s="203">
        <f>E159/Ameco_GVA!E58</f>
        <v>4108.59121076137</v>
      </c>
      <c r="E159" s="203">
        <f>F159/Ameco_GVA!F58</f>
        <v>4162.564675217749</v>
      </c>
      <c r="F159" s="203">
        <f>G159/Ameco_GVA!G58</f>
        <v>4127.232376897172</v>
      </c>
      <c r="G159" s="203">
        <f>H159/Ameco_GVA!H58</f>
        <v>4164.234753799568</v>
      </c>
      <c r="H159" s="169">
        <f t="shared" si="37"/>
        <v>4278.750980255261</v>
      </c>
      <c r="I159" s="169">
        <f t="shared" si="37"/>
        <v>4141.830948887093</v>
      </c>
      <c r="J159" s="169">
        <f t="shared" si="37"/>
        <v>4096.270808449334</v>
      </c>
      <c r="K159" s="207">
        <f t="shared" si="34"/>
        <v>4256.025369978858</v>
      </c>
      <c r="L159" s="204">
        <f t="shared" si="35"/>
        <v>4026.2</v>
      </c>
      <c r="M159" s="171">
        <f aca="true" t="shared" si="38" ref="M159:S165">L159*(1+M117/100)</f>
        <v>4191.2742</v>
      </c>
      <c r="N159" s="169">
        <f t="shared" si="38"/>
        <v>3948.1802963999994</v>
      </c>
      <c r="O159" s="169">
        <f t="shared" si="38"/>
        <v>4038.988443217199</v>
      </c>
      <c r="P159" s="169">
        <f t="shared" si="38"/>
        <v>3877.4289054885107</v>
      </c>
      <c r="Q159" s="169">
        <f t="shared" si="38"/>
        <v>3764.9834672293437</v>
      </c>
      <c r="R159" s="169">
        <f t="shared" si="38"/>
        <v>3787.57336803272</v>
      </c>
      <c r="S159" s="169">
        <f t="shared" si="38"/>
        <v>3681.5213137278038</v>
      </c>
    </row>
    <row r="160" spans="1:19" ht="12.75">
      <c r="A160" s="194" t="s">
        <v>98</v>
      </c>
      <c r="B160" s="203">
        <f>C160/Ameco_GVA!C59</f>
        <v>4050.431338456041</v>
      </c>
      <c r="C160" s="203">
        <f>D160/Ameco_GVA!D59</f>
        <v>4050.431338456041</v>
      </c>
      <c r="D160" s="203">
        <f>E160/Ameco_GVA!E59</f>
        <v>3565.2715188598804</v>
      </c>
      <c r="E160" s="203">
        <f>F160/Ameco_GVA!F59</f>
        <v>3258.029247043956</v>
      </c>
      <c r="F160" s="203">
        <f>G160/Ameco_GVA!G59</f>
        <v>3310.483370481188</v>
      </c>
      <c r="G160" s="203">
        <f>H160/Ameco_GVA!H59</f>
        <v>3450.47469478735</v>
      </c>
      <c r="H160" s="203">
        <f>I160/Ameco_GVA!I59</f>
        <v>3684.9814145563164</v>
      </c>
      <c r="I160" s="203">
        <f>J160/Ameco_GVA!J59</f>
        <v>3829.213444868253</v>
      </c>
      <c r="J160" s="203">
        <f>K160/Ameco_GVA!K59</f>
        <v>3551.243090498761</v>
      </c>
      <c r="K160" s="207">
        <f t="shared" si="34"/>
        <v>3359.1914569031273</v>
      </c>
      <c r="L160" s="204">
        <f t="shared" si="35"/>
        <v>4403.9</v>
      </c>
      <c r="M160" s="171">
        <f t="shared" si="38"/>
        <v>6121.421</v>
      </c>
      <c r="N160" s="169">
        <f t="shared" si="38"/>
        <v>7272.248148</v>
      </c>
      <c r="O160" s="169">
        <f t="shared" si="38"/>
        <v>9148.488170184</v>
      </c>
      <c r="P160" s="169">
        <f t="shared" si="38"/>
        <v>10484.167443030863</v>
      </c>
      <c r="Q160" s="169">
        <f t="shared" si="38"/>
        <v>9897.054066221133</v>
      </c>
      <c r="R160" s="169">
        <f t="shared" si="38"/>
        <v>10579.950796790392</v>
      </c>
      <c r="S160" s="169">
        <f t="shared" si="38"/>
        <v>11077.20848423954</v>
      </c>
    </row>
    <row r="161" spans="1:19" ht="12.75">
      <c r="A161" s="194" t="s">
        <v>99</v>
      </c>
      <c r="B161" s="169">
        <f t="shared" si="37"/>
        <v>5001.458200258931</v>
      </c>
      <c r="C161" s="169">
        <f t="shared" si="37"/>
        <v>4661.359042641324</v>
      </c>
      <c r="D161" s="169">
        <f t="shared" si="37"/>
        <v>4572.793220831139</v>
      </c>
      <c r="E161" s="169">
        <f t="shared" si="37"/>
        <v>4298.42562758127</v>
      </c>
      <c r="F161" s="169">
        <f t="shared" si="37"/>
        <v>4040.520089926394</v>
      </c>
      <c r="G161" s="169">
        <f t="shared" si="37"/>
        <v>4598.111862336236</v>
      </c>
      <c r="H161" s="169">
        <f t="shared" si="37"/>
        <v>5048.726824845188</v>
      </c>
      <c r="I161" s="169">
        <f t="shared" si="37"/>
        <v>4680.169766631489</v>
      </c>
      <c r="J161" s="169">
        <f t="shared" si="37"/>
        <v>4652.088748031701</v>
      </c>
      <c r="K161" s="207">
        <f t="shared" si="34"/>
        <v>4828.868120456906</v>
      </c>
      <c r="L161" s="204">
        <f t="shared" si="35"/>
        <v>4650.2</v>
      </c>
      <c r="M161" s="171">
        <f t="shared" si="38"/>
        <v>4631.5992</v>
      </c>
      <c r="N161" s="169">
        <f t="shared" si="38"/>
        <v>4525.072418399999</v>
      </c>
      <c r="O161" s="169">
        <f t="shared" si="38"/>
        <v>4615.573866767999</v>
      </c>
      <c r="P161" s="169">
        <f t="shared" si="38"/>
        <v>4389.410747296367</v>
      </c>
      <c r="Q161" s="169">
        <f t="shared" si="38"/>
        <v>2848.7275749953424</v>
      </c>
      <c r="R161" s="169">
        <f t="shared" si="38"/>
        <v>3253.2468906446807</v>
      </c>
      <c r="S161" s="169">
        <f t="shared" si="38"/>
        <v>3458.201444755295</v>
      </c>
    </row>
    <row r="162" spans="1:19" ht="12.75">
      <c r="A162" s="194" t="s">
        <v>100</v>
      </c>
      <c r="B162" s="203">
        <f>C162/Ameco_GVA!C61</f>
        <v>53.87253304972428</v>
      </c>
      <c r="C162" s="169">
        <f t="shared" si="37"/>
        <v>53.87253304972428</v>
      </c>
      <c r="D162" s="169">
        <f t="shared" si="37"/>
        <v>100.84938186908386</v>
      </c>
      <c r="E162" s="169">
        <f t="shared" si="37"/>
        <v>317.473854123876</v>
      </c>
      <c r="F162" s="169">
        <f t="shared" si="37"/>
        <v>405.7315855703135</v>
      </c>
      <c r="G162" s="169">
        <f t="shared" si="37"/>
        <v>441.4359651005011</v>
      </c>
      <c r="H162" s="169">
        <f t="shared" si="37"/>
        <v>512.0657195165812</v>
      </c>
      <c r="I162" s="169">
        <f t="shared" si="37"/>
        <v>529.9880196996615</v>
      </c>
      <c r="J162" s="169">
        <f t="shared" si="37"/>
        <v>579.8068935514298</v>
      </c>
      <c r="K162" s="207">
        <f t="shared" si="34"/>
        <v>622.1327967806841</v>
      </c>
      <c r="L162" s="204">
        <f t="shared" si="35"/>
        <v>618.4</v>
      </c>
      <c r="M162" s="171">
        <f t="shared" si="38"/>
        <v>642.5175999999999</v>
      </c>
      <c r="N162" s="169">
        <f t="shared" si="38"/>
        <v>677.8560679999998</v>
      </c>
      <c r="O162" s="169">
        <f t="shared" si="38"/>
        <v>695.4803257679998</v>
      </c>
      <c r="P162" s="169">
        <f t="shared" si="38"/>
        <v>728.8633814048638</v>
      </c>
      <c r="Q162" s="169">
        <f t="shared" si="38"/>
        <v>784.9858617730383</v>
      </c>
      <c r="R162" s="169">
        <f t="shared" si="38"/>
        <v>777.920989017081</v>
      </c>
      <c r="S162" s="169">
        <f t="shared" si="38"/>
        <v>967.7337103372487</v>
      </c>
    </row>
    <row r="163" spans="1:19" ht="12.75">
      <c r="A163" s="194" t="s">
        <v>101</v>
      </c>
      <c r="B163" s="203">
        <f>C163/Ameco_GVA!C62</f>
        <v>539.7276102510517</v>
      </c>
      <c r="C163" s="203">
        <f>D163/Ameco_GVA!D62</f>
        <v>566.7139907636043</v>
      </c>
      <c r="D163" s="203">
        <f>E163/Ameco_GVA!E62</f>
        <v>595.0496903017846</v>
      </c>
      <c r="E163" s="203">
        <f>F163/Ameco_GVA!F62</f>
        <v>624.8021748168738</v>
      </c>
      <c r="F163" s="169">
        <f t="shared" si="37"/>
        <v>656.0422835577176</v>
      </c>
      <c r="G163" s="169">
        <f t="shared" si="37"/>
        <v>776.09802144878</v>
      </c>
      <c r="H163" s="169">
        <f t="shared" si="37"/>
        <v>737.2931203763409</v>
      </c>
      <c r="I163" s="169">
        <f t="shared" si="37"/>
        <v>802.174914969459</v>
      </c>
      <c r="J163" s="169">
        <f t="shared" si="37"/>
        <v>754.0444200712914</v>
      </c>
      <c r="K163" s="207">
        <f t="shared" si="34"/>
        <v>844.5297504798464</v>
      </c>
      <c r="L163" s="204">
        <f t="shared" si="35"/>
        <v>880</v>
      </c>
      <c r="M163" s="171">
        <f t="shared" si="38"/>
        <v>889.68</v>
      </c>
      <c r="N163" s="169">
        <f t="shared" si="38"/>
        <v>874.55544</v>
      </c>
      <c r="O163" s="169">
        <f t="shared" si="38"/>
        <v>811.5874483199999</v>
      </c>
      <c r="P163" s="169">
        <f t="shared" si="38"/>
        <v>831.8771345279998</v>
      </c>
      <c r="Q163" s="169">
        <f t="shared" si="38"/>
        <v>786.9557692634878</v>
      </c>
      <c r="R163" s="169">
        <f t="shared" si="38"/>
        <v>777.5123000323259</v>
      </c>
      <c r="S163" s="169">
        <f t="shared" si="38"/>
        <v>791.5075214329078</v>
      </c>
    </row>
    <row r="164" spans="1:19" ht="12.75">
      <c r="A164" s="194" t="s">
        <v>103</v>
      </c>
      <c r="B164" s="169">
        <f t="shared" si="37"/>
        <v>14589.01118753912</v>
      </c>
      <c r="C164" s="169">
        <f t="shared" si="37"/>
        <v>14968.325478415138</v>
      </c>
      <c r="D164" s="169">
        <f t="shared" si="37"/>
        <v>14160.03590258072</v>
      </c>
      <c r="E164" s="169">
        <f t="shared" si="37"/>
        <v>14372.43644111943</v>
      </c>
      <c r="F164" s="169">
        <f t="shared" si="37"/>
        <v>16945.102564079807</v>
      </c>
      <c r="G164" s="169">
        <f t="shared" si="37"/>
        <v>17555.12625638668</v>
      </c>
      <c r="H164" s="169">
        <f t="shared" si="37"/>
        <v>19767.0721646914</v>
      </c>
      <c r="I164" s="169">
        <f t="shared" si="37"/>
        <v>19944.97581417362</v>
      </c>
      <c r="J164" s="169">
        <f t="shared" si="37"/>
        <v>16314.990215994023</v>
      </c>
      <c r="K164" s="207">
        <f t="shared" si="34"/>
        <v>14536.656282450675</v>
      </c>
      <c r="L164" s="204">
        <f t="shared" si="35"/>
        <v>13998.8</v>
      </c>
      <c r="M164" s="171">
        <f t="shared" si="38"/>
        <v>15020.712399999999</v>
      </c>
      <c r="N164" s="169">
        <f t="shared" si="38"/>
        <v>14540.049603199997</v>
      </c>
      <c r="O164" s="169">
        <f t="shared" si="38"/>
        <v>16110.374960345598</v>
      </c>
      <c r="P164" s="169">
        <f t="shared" si="38"/>
        <v>17447.53608205428</v>
      </c>
      <c r="Q164" s="169">
        <f t="shared" si="38"/>
        <v>11602.611494566097</v>
      </c>
      <c r="R164" s="169">
        <f t="shared" si="38"/>
        <v>11962.292450897645</v>
      </c>
      <c r="S164" s="169">
        <f t="shared" si="38"/>
        <v>12811.615214911377</v>
      </c>
    </row>
    <row r="165" spans="1:19" ht="12.75">
      <c r="A165" s="194" t="s">
        <v>102</v>
      </c>
      <c r="B165" s="169">
        <f t="shared" si="37"/>
        <v>108.2244264420089</v>
      </c>
      <c r="C165" s="169">
        <f t="shared" si="37"/>
        <v>184.63087151006718</v>
      </c>
      <c r="D165" s="169">
        <f t="shared" si="37"/>
        <v>260.5141597007048</v>
      </c>
      <c r="E165" s="169">
        <f t="shared" si="37"/>
        <v>425.94065111065237</v>
      </c>
      <c r="F165" s="169">
        <f t="shared" si="37"/>
        <v>804.6018899480223</v>
      </c>
      <c r="G165" s="169">
        <f t="shared" si="37"/>
        <v>1586.6749269775</v>
      </c>
      <c r="H165" s="169">
        <f t="shared" si="37"/>
        <v>3168.5898291740673</v>
      </c>
      <c r="I165" s="169">
        <f t="shared" si="37"/>
        <v>6204.098885522823</v>
      </c>
      <c r="J165" s="169">
        <f t="shared" si="37"/>
        <v>10640.029588671641</v>
      </c>
      <c r="K165" s="207">
        <f t="shared" si="34"/>
        <v>22014.221218961626</v>
      </c>
      <c r="L165" s="204">
        <f t="shared" si="35"/>
        <v>29256.9</v>
      </c>
      <c r="M165" s="171">
        <f t="shared" si="38"/>
        <v>40111.2099</v>
      </c>
      <c r="N165" s="169">
        <f t="shared" si="38"/>
        <v>62613.5986539</v>
      </c>
      <c r="O165" s="169">
        <f t="shared" si="38"/>
        <v>79957.5654810303</v>
      </c>
      <c r="P165" s="169">
        <f t="shared" si="38"/>
        <v>91311.53977933658</v>
      </c>
      <c r="Q165" s="169">
        <f t="shared" si="38"/>
        <v>97612.0360241108</v>
      </c>
      <c r="R165" s="169">
        <f t="shared" si="38"/>
        <v>99369.0526725448</v>
      </c>
      <c r="S165" s="169">
        <f t="shared" si="38"/>
        <v>109504.69604514437</v>
      </c>
    </row>
    <row r="166" spans="1:19" ht="12.75">
      <c r="A166" s="194" t="s">
        <v>88</v>
      </c>
      <c r="B166" s="169">
        <f t="shared" si="37"/>
        <v>377.66640555242</v>
      </c>
      <c r="C166" s="169">
        <f t="shared" si="37"/>
        <v>440.3590288741217</v>
      </c>
      <c r="D166" s="169">
        <f t="shared" si="37"/>
        <v>524.4676033890789</v>
      </c>
      <c r="E166" s="169">
        <f t="shared" si="37"/>
        <v>509.25804289079565</v>
      </c>
      <c r="F166" s="169">
        <f t="shared" si="37"/>
        <v>493.98030160407177</v>
      </c>
      <c r="G166" s="169">
        <f t="shared" si="37"/>
        <v>523.6191197003161</v>
      </c>
      <c r="H166" s="169">
        <f t="shared" si="37"/>
        <v>564.9850301566411</v>
      </c>
      <c r="I166" s="169">
        <f t="shared" si="37"/>
        <v>569.5049103978942</v>
      </c>
      <c r="J166" s="169">
        <f t="shared" si="37"/>
        <v>592.28510681381</v>
      </c>
      <c r="K166" s="207">
        <f t="shared" si="34"/>
        <v>688.2352941176472</v>
      </c>
      <c r="L166" s="204">
        <f t="shared" si="35"/>
        <v>713.7</v>
      </c>
      <c r="M166" s="171">
        <f>L166*(1+M124/100)</f>
        <v>836.4564</v>
      </c>
      <c r="N166" s="169">
        <f>M166*(1+N124/100)</f>
        <v>870.7511124</v>
      </c>
      <c r="O166" s="169">
        <f>N166*(1+O124/100)</f>
        <v>779.322245598</v>
      </c>
      <c r="P166" s="169">
        <f>O166*(1+P124/100)</f>
        <v>704.5073100205921</v>
      </c>
      <c r="Q166" s="203">
        <f>P166*Ameco_GVA!R65</f>
        <v>725.6425293212098</v>
      </c>
      <c r="R166" s="203">
        <f>Q166*Ameco_GVA!S65</f>
        <v>747.4118052008462</v>
      </c>
      <c r="S166" s="203">
        <f>R166*Ameco_GVA!T65</f>
        <v>769.8341593568716</v>
      </c>
    </row>
    <row r="167" spans="1:19" ht="12.75">
      <c r="A167" s="194" t="s">
        <v>95</v>
      </c>
      <c r="B167" s="169">
        <f t="shared" si="37"/>
        <v>3691.9770236307727</v>
      </c>
      <c r="C167" s="169">
        <f t="shared" si="37"/>
        <v>3828.580173505111</v>
      </c>
      <c r="D167" s="169">
        <f t="shared" si="37"/>
        <v>3568.236721706763</v>
      </c>
      <c r="E167" s="169">
        <f t="shared" si="37"/>
        <v>3496.871987272628</v>
      </c>
      <c r="F167" s="169">
        <f t="shared" si="37"/>
        <v>3178.6566364308187</v>
      </c>
      <c r="G167" s="169">
        <f t="shared" si="37"/>
        <v>3235.8724558865733</v>
      </c>
      <c r="H167" s="169">
        <f t="shared" si="37"/>
        <v>3235.8724558865733</v>
      </c>
      <c r="I167" s="169">
        <f t="shared" si="37"/>
        <v>3057.8994708128116</v>
      </c>
      <c r="J167" s="169">
        <f t="shared" si="37"/>
        <v>3106.825862345817</v>
      </c>
      <c r="K167" s="207">
        <f t="shared" si="34"/>
        <v>3414.4016227180527</v>
      </c>
      <c r="L167" s="204">
        <f t="shared" si="35"/>
        <v>3366.6</v>
      </c>
      <c r="M167" s="171">
        <f aca="true" t="shared" si="39" ref="M167:R167">L167*(1+M125/100)</f>
        <v>3120.8382</v>
      </c>
      <c r="N167" s="169">
        <f t="shared" si="39"/>
        <v>2740.0959396000003</v>
      </c>
      <c r="O167" s="169">
        <f t="shared" si="39"/>
        <v>2507.187784734</v>
      </c>
      <c r="P167" s="169">
        <f t="shared" si="39"/>
        <v>2574.881854921818</v>
      </c>
      <c r="Q167" s="169">
        <f t="shared" si="39"/>
        <v>2860.6937408181398</v>
      </c>
      <c r="R167" s="169">
        <f t="shared" si="39"/>
        <v>3112.434790010136</v>
      </c>
      <c r="S167" s="169">
        <f>R167*(1+S125/100)</f>
        <v>2807.4161805891426</v>
      </c>
    </row>
    <row r="168" spans="1:19" ht="12.75">
      <c r="A168" s="194" t="s">
        <v>75</v>
      </c>
      <c r="B168" s="169">
        <f t="shared" si="37"/>
        <v>5433.066204709295</v>
      </c>
      <c r="C168" s="169">
        <f t="shared" si="37"/>
        <v>5541.727528803481</v>
      </c>
      <c r="D168" s="169">
        <f t="shared" si="37"/>
        <v>5635.93689679314</v>
      </c>
      <c r="E168" s="169">
        <f t="shared" si="37"/>
        <v>5235.7853771208265</v>
      </c>
      <c r="F168" s="169">
        <f t="shared" si="37"/>
        <v>5120.598098824168</v>
      </c>
      <c r="G168" s="169">
        <f t="shared" si="37"/>
        <v>5141.080491219464</v>
      </c>
      <c r="H168" s="169">
        <f t="shared" si="37"/>
        <v>4781.2048568341015</v>
      </c>
      <c r="I168" s="169">
        <f t="shared" si="37"/>
        <v>4370.021239146369</v>
      </c>
      <c r="J168" s="169">
        <f t="shared" si="37"/>
        <v>4479.271770125028</v>
      </c>
      <c r="K168" s="207">
        <f t="shared" si="34"/>
        <v>4344.893617021276</v>
      </c>
      <c r="L168" s="204">
        <f t="shared" si="35"/>
        <v>4084.2</v>
      </c>
      <c r="M168" s="171">
        <f aca="true" t="shared" si="40" ref="M168:R168">L168*(1+M126/100)</f>
        <v>3978.0107999999996</v>
      </c>
      <c r="N168" s="169">
        <f t="shared" si="40"/>
        <v>3930.2746703999996</v>
      </c>
      <c r="O168" s="169">
        <f t="shared" si="40"/>
        <v>4099.276481227199</v>
      </c>
      <c r="P168" s="169">
        <f t="shared" si="40"/>
        <v>4037.787334008791</v>
      </c>
      <c r="Q168" s="169">
        <f t="shared" si="40"/>
        <v>3831.8601799743424</v>
      </c>
      <c r="R168" s="169">
        <f t="shared" si="40"/>
        <v>3977.4708668133676</v>
      </c>
      <c r="S168" s="169">
        <f>R168*(1+S126/100)</f>
        <v>3897.9214494771004</v>
      </c>
    </row>
    <row r="169" spans="2:18" ht="12.75"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204"/>
      <c r="M169" s="199"/>
      <c r="N169" s="199"/>
      <c r="O169" s="199"/>
      <c r="P169" s="199"/>
      <c r="Q169" s="199"/>
      <c r="R169" s="199"/>
    </row>
    <row r="170" spans="2:18" ht="12.75"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204"/>
      <c r="M170" s="199"/>
      <c r="N170" s="199"/>
      <c r="O170" s="199"/>
      <c r="P170" s="199"/>
      <c r="Q170" s="199"/>
      <c r="R170" s="199"/>
    </row>
    <row r="173" s="156" customFormat="1" ht="12.75">
      <c r="A173" s="156" t="s">
        <v>1786</v>
      </c>
    </row>
    <row r="174" s="48" customFormat="1" ht="12.75"/>
    <row r="175" spans="1:19" s="54" customFormat="1" ht="12.75">
      <c r="A175" s="191" t="s">
        <v>40</v>
      </c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</row>
    <row r="176" spans="1:19" s="54" customFormat="1" ht="12.75">
      <c r="A176" s="192" t="s">
        <v>43</v>
      </c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</row>
    <row r="177" spans="1:19" s="54" customFormat="1" ht="12.75">
      <c r="A177" s="192" t="s">
        <v>44</v>
      </c>
      <c r="B177" s="193">
        <v>39986.87425925926</v>
      </c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</row>
    <row r="178" spans="1:19" ht="12.75">
      <c r="A178" s="192"/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</row>
    <row r="179" spans="1:19" ht="12.75">
      <c r="A179" s="192" t="s">
        <v>45</v>
      </c>
      <c r="B179" s="192" t="s">
        <v>46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</row>
    <row r="180" spans="1:19" ht="12.75">
      <c r="A180" s="192" t="s">
        <v>3653</v>
      </c>
      <c r="B180" s="192" t="s">
        <v>33</v>
      </c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</row>
    <row r="181" spans="1:19" ht="12.75">
      <c r="A181" s="192" t="s">
        <v>34</v>
      </c>
      <c r="B181" s="192" t="s">
        <v>3372</v>
      </c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</row>
    <row r="182" spans="1:19" ht="12.75">
      <c r="A182" s="192" t="s">
        <v>51</v>
      </c>
      <c r="B182" s="192" t="s">
        <v>41</v>
      </c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</row>
    <row r="183" spans="1:19" ht="12.75">
      <c r="A183" s="192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</row>
    <row r="184" spans="1:19" ht="12.75">
      <c r="A184" s="194" t="s">
        <v>82</v>
      </c>
      <c r="B184" s="195" t="s">
        <v>43</v>
      </c>
      <c r="C184" s="195" t="s">
        <v>43</v>
      </c>
      <c r="D184" s="195" t="s">
        <v>43</v>
      </c>
      <c r="E184" s="195" t="s">
        <v>43</v>
      </c>
      <c r="F184" s="195" t="s">
        <v>43</v>
      </c>
      <c r="G184" s="195" t="s">
        <v>2535</v>
      </c>
      <c r="H184" s="195" t="s">
        <v>2536</v>
      </c>
      <c r="I184" s="195" t="s">
        <v>2537</v>
      </c>
      <c r="J184" s="195" t="s">
        <v>2538</v>
      </c>
      <c r="K184" s="195" t="s">
        <v>2539</v>
      </c>
      <c r="L184" s="195" t="s">
        <v>2540</v>
      </c>
      <c r="M184" s="195" t="s">
        <v>2541</v>
      </c>
      <c r="N184" s="195" t="s">
        <v>2542</v>
      </c>
      <c r="O184" s="195" t="s">
        <v>2543</v>
      </c>
      <c r="P184" s="195" t="s">
        <v>2544</v>
      </c>
      <c r="Q184" s="195" t="s">
        <v>2545</v>
      </c>
      <c r="R184" s="195" t="s">
        <v>2546</v>
      </c>
      <c r="S184" s="195" t="s">
        <v>2547</v>
      </c>
    </row>
    <row r="185" spans="1:19" s="43" customFormat="1" ht="12.75">
      <c r="A185" s="194" t="s">
        <v>53</v>
      </c>
      <c r="B185" s="194" t="s">
        <v>54</v>
      </c>
      <c r="C185" s="194" t="s">
        <v>55</v>
      </c>
      <c r="D185" s="194" t="s">
        <v>56</v>
      </c>
      <c r="E185" s="194" t="s">
        <v>57</v>
      </c>
      <c r="F185" s="194" t="s">
        <v>58</v>
      </c>
      <c r="G185" s="194" t="s">
        <v>59</v>
      </c>
      <c r="H185" s="194" t="s">
        <v>60</v>
      </c>
      <c r="I185" s="194" t="s">
        <v>61</v>
      </c>
      <c r="J185" s="194" t="s">
        <v>62</v>
      </c>
      <c r="K185" s="194" t="s">
        <v>63</v>
      </c>
      <c r="L185" s="194" t="s">
        <v>64</v>
      </c>
      <c r="M185" s="194" t="s">
        <v>65</v>
      </c>
      <c r="N185" s="194" t="s">
        <v>66</v>
      </c>
      <c r="O185" s="194" t="s">
        <v>67</v>
      </c>
      <c r="P185" s="194" t="s">
        <v>68</v>
      </c>
      <c r="Q185" s="194" t="s">
        <v>69</v>
      </c>
      <c r="R185" s="194" t="s">
        <v>70</v>
      </c>
      <c r="S185" s="194" t="s">
        <v>71</v>
      </c>
    </row>
    <row r="186" spans="1:19" ht="12.75">
      <c r="A186" s="194" t="s">
        <v>72</v>
      </c>
      <c r="B186" s="195" t="s">
        <v>2379</v>
      </c>
      <c r="C186" s="195" t="s">
        <v>2380</v>
      </c>
      <c r="D186" s="195" t="s">
        <v>2381</v>
      </c>
      <c r="E186" s="195" t="s">
        <v>2382</v>
      </c>
      <c r="F186" s="195" t="s">
        <v>2383</v>
      </c>
      <c r="G186" s="195" t="s">
        <v>2384</v>
      </c>
      <c r="H186" s="195" t="s">
        <v>2385</v>
      </c>
      <c r="I186" s="195" t="s">
        <v>2386</v>
      </c>
      <c r="J186" s="195" t="s">
        <v>2387</v>
      </c>
      <c r="K186" s="195" t="s">
        <v>2388</v>
      </c>
      <c r="L186" s="195" t="s">
        <v>2389</v>
      </c>
      <c r="M186" s="195" t="s">
        <v>2390</v>
      </c>
      <c r="N186" s="195" t="s">
        <v>2391</v>
      </c>
      <c r="O186" s="195" t="s">
        <v>2392</v>
      </c>
      <c r="P186" s="195" t="s">
        <v>2393</v>
      </c>
      <c r="Q186" s="195" t="s">
        <v>2394</v>
      </c>
      <c r="R186" s="195" t="s">
        <v>2395</v>
      </c>
      <c r="S186" s="195" t="s">
        <v>2396</v>
      </c>
    </row>
    <row r="187" spans="1:19" ht="12.75">
      <c r="A187" s="194" t="s">
        <v>73</v>
      </c>
      <c r="B187" s="195" t="s">
        <v>43</v>
      </c>
      <c r="C187" s="195" t="s">
        <v>43</v>
      </c>
      <c r="D187" s="195" t="s">
        <v>43</v>
      </c>
      <c r="E187" s="195" t="s">
        <v>43</v>
      </c>
      <c r="F187" s="195" t="s">
        <v>43</v>
      </c>
      <c r="G187" s="195" t="s">
        <v>2397</v>
      </c>
      <c r="H187" s="195" t="s">
        <v>2398</v>
      </c>
      <c r="I187" s="195" t="s">
        <v>2399</v>
      </c>
      <c r="J187" s="195" t="s">
        <v>2400</v>
      </c>
      <c r="K187" s="195" t="s">
        <v>2401</v>
      </c>
      <c r="L187" s="195" t="s">
        <v>2402</v>
      </c>
      <c r="M187" s="195" t="s">
        <v>2403</v>
      </c>
      <c r="N187" s="195" t="s">
        <v>2404</v>
      </c>
      <c r="O187" s="195" t="s">
        <v>2405</v>
      </c>
      <c r="P187" s="195" t="s">
        <v>2406</v>
      </c>
      <c r="Q187" s="195" t="s">
        <v>2407</v>
      </c>
      <c r="R187" s="195" t="s">
        <v>2408</v>
      </c>
      <c r="S187" s="195" t="s">
        <v>2409</v>
      </c>
    </row>
    <row r="188" spans="1:19" ht="12.75">
      <c r="A188" s="194" t="s">
        <v>74</v>
      </c>
      <c r="B188" s="195" t="s">
        <v>43</v>
      </c>
      <c r="C188" s="195" t="s">
        <v>43</v>
      </c>
      <c r="D188" s="195" t="s">
        <v>43</v>
      </c>
      <c r="E188" s="195" t="s">
        <v>43</v>
      </c>
      <c r="F188" s="195" t="s">
        <v>43</v>
      </c>
      <c r="G188" s="195" t="s">
        <v>2410</v>
      </c>
      <c r="H188" s="195" t="s">
        <v>2411</v>
      </c>
      <c r="I188" s="195" t="s">
        <v>2412</v>
      </c>
      <c r="J188" s="195" t="s">
        <v>2413</v>
      </c>
      <c r="K188" s="195" t="s">
        <v>2414</v>
      </c>
      <c r="L188" s="195" t="s">
        <v>2415</v>
      </c>
      <c r="M188" s="195" t="s">
        <v>2416</v>
      </c>
      <c r="N188" s="195" t="s">
        <v>2417</v>
      </c>
      <c r="O188" s="195" t="s">
        <v>2418</v>
      </c>
      <c r="P188" s="195" t="s">
        <v>2419</v>
      </c>
      <c r="Q188" s="195" t="s">
        <v>2420</v>
      </c>
      <c r="R188" s="195" t="s">
        <v>2421</v>
      </c>
      <c r="S188" s="195" t="s">
        <v>2422</v>
      </c>
    </row>
    <row r="189" spans="1:19" ht="12.75">
      <c r="A189" s="194" t="s">
        <v>76</v>
      </c>
      <c r="B189" s="195" t="s">
        <v>43</v>
      </c>
      <c r="C189" s="195" t="s">
        <v>43</v>
      </c>
      <c r="D189" s="195" t="s">
        <v>43</v>
      </c>
      <c r="E189" s="195" t="s">
        <v>43</v>
      </c>
      <c r="F189" s="195" t="s">
        <v>43</v>
      </c>
      <c r="G189" s="195" t="s">
        <v>2441</v>
      </c>
      <c r="H189" s="195" t="s">
        <v>2442</v>
      </c>
      <c r="I189" s="195" t="s">
        <v>2443</v>
      </c>
      <c r="J189" s="195" t="s">
        <v>2444</v>
      </c>
      <c r="K189" s="195" t="s">
        <v>2445</v>
      </c>
      <c r="L189" s="195" t="s">
        <v>2446</v>
      </c>
      <c r="M189" s="195" t="s">
        <v>2447</v>
      </c>
      <c r="N189" s="195" t="s">
        <v>2448</v>
      </c>
      <c r="O189" s="195" t="s">
        <v>2449</v>
      </c>
      <c r="P189" s="195" t="s">
        <v>2450</v>
      </c>
      <c r="Q189" s="195" t="s">
        <v>2451</v>
      </c>
      <c r="R189" s="195" t="s">
        <v>2452</v>
      </c>
      <c r="S189" s="195" t="s">
        <v>2453</v>
      </c>
    </row>
    <row r="190" spans="1:19" ht="12.75">
      <c r="A190" s="194" t="s">
        <v>77</v>
      </c>
      <c r="B190" s="195" t="s">
        <v>43</v>
      </c>
      <c r="C190" s="195" t="s">
        <v>43</v>
      </c>
      <c r="D190" s="195" t="s">
        <v>43</v>
      </c>
      <c r="E190" s="195" t="s">
        <v>43</v>
      </c>
      <c r="F190" s="195" t="s">
        <v>43</v>
      </c>
      <c r="G190" s="195" t="s">
        <v>2454</v>
      </c>
      <c r="H190" s="195" t="s">
        <v>2455</v>
      </c>
      <c r="I190" s="195" t="s">
        <v>2456</v>
      </c>
      <c r="J190" s="195" t="s">
        <v>2457</v>
      </c>
      <c r="K190" s="195" t="s">
        <v>2458</v>
      </c>
      <c r="L190" s="195" t="s">
        <v>2459</v>
      </c>
      <c r="M190" s="195" t="s">
        <v>2460</v>
      </c>
      <c r="N190" s="195" t="s">
        <v>2461</v>
      </c>
      <c r="O190" s="195" t="s">
        <v>2462</v>
      </c>
      <c r="P190" s="195" t="s">
        <v>2463</v>
      </c>
      <c r="Q190" s="195" t="s">
        <v>2464</v>
      </c>
      <c r="R190" s="195" t="s">
        <v>2465</v>
      </c>
      <c r="S190" s="195" t="s">
        <v>2466</v>
      </c>
    </row>
    <row r="191" spans="1:19" ht="12.75">
      <c r="A191" s="194" t="s">
        <v>78</v>
      </c>
      <c r="B191" s="195" t="s">
        <v>43</v>
      </c>
      <c r="C191" s="195" t="s">
        <v>2467</v>
      </c>
      <c r="D191" s="195" t="s">
        <v>2468</v>
      </c>
      <c r="E191" s="195" t="s">
        <v>2469</v>
      </c>
      <c r="F191" s="195" t="s">
        <v>2470</v>
      </c>
      <c r="G191" s="195" t="s">
        <v>2471</v>
      </c>
      <c r="H191" s="195" t="s">
        <v>2472</v>
      </c>
      <c r="I191" s="195" t="s">
        <v>2473</v>
      </c>
      <c r="J191" s="195" t="s">
        <v>2474</v>
      </c>
      <c r="K191" s="195" t="s">
        <v>2475</v>
      </c>
      <c r="L191" s="195" t="s">
        <v>2476</v>
      </c>
      <c r="M191" s="195" t="s">
        <v>2477</v>
      </c>
      <c r="N191" s="195" t="s">
        <v>2478</v>
      </c>
      <c r="O191" s="195" t="s">
        <v>2479</v>
      </c>
      <c r="P191" s="195" t="s">
        <v>2480</v>
      </c>
      <c r="Q191" s="195" t="s">
        <v>2481</v>
      </c>
      <c r="R191" s="195" t="s">
        <v>2482</v>
      </c>
      <c r="S191" s="195" t="s">
        <v>2483</v>
      </c>
    </row>
    <row r="192" spans="1:19" ht="12.75">
      <c r="A192" s="194" t="s">
        <v>79</v>
      </c>
      <c r="B192" s="195" t="s">
        <v>2484</v>
      </c>
      <c r="C192" s="195" t="s">
        <v>2485</v>
      </c>
      <c r="D192" s="195" t="s">
        <v>2486</v>
      </c>
      <c r="E192" s="195" t="s">
        <v>2487</v>
      </c>
      <c r="F192" s="195" t="s">
        <v>2488</v>
      </c>
      <c r="G192" s="195" t="s">
        <v>2489</v>
      </c>
      <c r="H192" s="195" t="s">
        <v>2490</v>
      </c>
      <c r="I192" s="195" t="s">
        <v>2491</v>
      </c>
      <c r="J192" s="195" t="s">
        <v>2492</v>
      </c>
      <c r="K192" s="195" t="s">
        <v>2493</v>
      </c>
      <c r="L192" s="195" t="s">
        <v>2494</v>
      </c>
      <c r="M192" s="195" t="s">
        <v>2495</v>
      </c>
      <c r="N192" s="195" t="s">
        <v>2496</v>
      </c>
      <c r="O192" s="195" t="s">
        <v>2497</v>
      </c>
      <c r="P192" s="195" t="s">
        <v>2498</v>
      </c>
      <c r="Q192" s="195" t="s">
        <v>2499</v>
      </c>
      <c r="R192" s="195" t="s">
        <v>2500</v>
      </c>
      <c r="S192" s="195" t="s">
        <v>2501</v>
      </c>
    </row>
    <row r="193" spans="1:19" ht="12.75">
      <c r="A193" s="194" t="s">
        <v>80</v>
      </c>
      <c r="B193" s="195" t="s">
        <v>43</v>
      </c>
      <c r="C193" s="195" t="s">
        <v>43</v>
      </c>
      <c r="D193" s="195" t="s">
        <v>43</v>
      </c>
      <c r="E193" s="195" t="s">
        <v>2502</v>
      </c>
      <c r="F193" s="195" t="s">
        <v>2503</v>
      </c>
      <c r="G193" s="195" t="s">
        <v>2504</v>
      </c>
      <c r="H193" s="195" t="s">
        <v>2505</v>
      </c>
      <c r="I193" s="195" t="s">
        <v>2506</v>
      </c>
      <c r="J193" s="195" t="s">
        <v>2507</v>
      </c>
      <c r="K193" s="195" t="s">
        <v>2508</v>
      </c>
      <c r="L193" s="195" t="s">
        <v>2509</v>
      </c>
      <c r="M193" s="195" t="s">
        <v>2510</v>
      </c>
      <c r="N193" s="195" t="s">
        <v>2511</v>
      </c>
      <c r="O193" s="195" t="s">
        <v>2512</v>
      </c>
      <c r="P193" s="195" t="s">
        <v>2513</v>
      </c>
      <c r="Q193" s="195" t="s">
        <v>2514</v>
      </c>
      <c r="R193" s="195" t="s">
        <v>2515</v>
      </c>
      <c r="S193" s="195" t="s">
        <v>2516</v>
      </c>
    </row>
    <row r="194" spans="1:19" ht="12.75">
      <c r="A194" s="194" t="s">
        <v>81</v>
      </c>
      <c r="B194" s="195" t="s">
        <v>2517</v>
      </c>
      <c r="C194" s="195" t="s">
        <v>2518</v>
      </c>
      <c r="D194" s="195" t="s">
        <v>2519</v>
      </c>
      <c r="E194" s="195" t="s">
        <v>2520</v>
      </c>
      <c r="F194" s="195" t="s">
        <v>2521</v>
      </c>
      <c r="G194" s="195" t="s">
        <v>2522</v>
      </c>
      <c r="H194" s="195" t="s">
        <v>2523</v>
      </c>
      <c r="I194" s="195" t="s">
        <v>2524</v>
      </c>
      <c r="J194" s="195" t="s">
        <v>2525</v>
      </c>
      <c r="K194" s="195" t="s">
        <v>2526</v>
      </c>
      <c r="L194" s="195" t="s">
        <v>2527</v>
      </c>
      <c r="M194" s="195" t="s">
        <v>2528</v>
      </c>
      <c r="N194" s="195" t="s">
        <v>2529</v>
      </c>
      <c r="O194" s="195" t="s">
        <v>2530</v>
      </c>
      <c r="P194" s="195" t="s">
        <v>2531</v>
      </c>
      <c r="Q194" s="195" t="s">
        <v>2532</v>
      </c>
      <c r="R194" s="195" t="s">
        <v>2533</v>
      </c>
      <c r="S194" s="195" t="s">
        <v>2534</v>
      </c>
    </row>
    <row r="195" spans="1:19" ht="12.75">
      <c r="A195" s="194" t="s">
        <v>83</v>
      </c>
      <c r="B195" s="195" t="s">
        <v>2548</v>
      </c>
      <c r="C195" s="195" t="s">
        <v>2549</v>
      </c>
      <c r="D195" s="195" t="s">
        <v>2550</v>
      </c>
      <c r="E195" s="195" t="s">
        <v>2551</v>
      </c>
      <c r="F195" s="195" t="s">
        <v>2552</v>
      </c>
      <c r="G195" s="195" t="s">
        <v>2553</v>
      </c>
      <c r="H195" s="195" t="s">
        <v>2554</v>
      </c>
      <c r="I195" s="195" t="s">
        <v>2555</v>
      </c>
      <c r="J195" s="195" t="s">
        <v>2556</v>
      </c>
      <c r="K195" s="195" t="s">
        <v>2557</v>
      </c>
      <c r="L195" s="195" t="s">
        <v>2558</v>
      </c>
      <c r="M195" s="195" t="s">
        <v>2559</v>
      </c>
      <c r="N195" s="195" t="s">
        <v>2560</v>
      </c>
      <c r="O195" s="195" t="s">
        <v>2561</v>
      </c>
      <c r="P195" s="195" t="s">
        <v>2562</v>
      </c>
      <c r="Q195" s="195" t="s">
        <v>2563</v>
      </c>
      <c r="R195" s="195" t="s">
        <v>2564</v>
      </c>
      <c r="S195" s="195" t="s">
        <v>2565</v>
      </c>
    </row>
    <row r="196" spans="1:19" ht="12.75">
      <c r="A196" s="194" t="s">
        <v>84</v>
      </c>
      <c r="B196" s="195" t="s">
        <v>2566</v>
      </c>
      <c r="C196" s="195" t="s">
        <v>2567</v>
      </c>
      <c r="D196" s="195" t="s">
        <v>2568</v>
      </c>
      <c r="E196" s="195" t="s">
        <v>2569</v>
      </c>
      <c r="F196" s="195" t="s">
        <v>2570</v>
      </c>
      <c r="G196" s="195" t="s">
        <v>2571</v>
      </c>
      <c r="H196" s="195" t="s">
        <v>2572</v>
      </c>
      <c r="I196" s="195" t="s">
        <v>2573</v>
      </c>
      <c r="J196" s="195" t="s">
        <v>2574</v>
      </c>
      <c r="K196" s="195" t="s">
        <v>2575</v>
      </c>
      <c r="L196" s="195" t="s">
        <v>2576</v>
      </c>
      <c r="M196" s="195" t="s">
        <v>2577</v>
      </c>
      <c r="N196" s="195" t="s">
        <v>2578</v>
      </c>
      <c r="O196" s="195" t="s">
        <v>2579</v>
      </c>
      <c r="P196" s="195" t="s">
        <v>2580</v>
      </c>
      <c r="Q196" s="195" t="s">
        <v>2581</v>
      </c>
      <c r="R196" s="195" t="s">
        <v>2582</v>
      </c>
      <c r="S196" s="195" t="s">
        <v>2583</v>
      </c>
    </row>
    <row r="197" spans="1:19" ht="12.75">
      <c r="A197" s="194" t="s">
        <v>85</v>
      </c>
      <c r="B197" s="195" t="s">
        <v>43</v>
      </c>
      <c r="C197" s="195" t="s">
        <v>43</v>
      </c>
      <c r="D197" s="195" t="s">
        <v>43</v>
      </c>
      <c r="E197" s="195" t="s">
        <v>43</v>
      </c>
      <c r="F197" s="195" t="s">
        <v>43</v>
      </c>
      <c r="G197" s="195" t="s">
        <v>43</v>
      </c>
      <c r="H197" s="195" t="s">
        <v>43</v>
      </c>
      <c r="I197" s="195" t="s">
        <v>43</v>
      </c>
      <c r="J197" s="195" t="s">
        <v>43</v>
      </c>
      <c r="K197" s="195" t="s">
        <v>43</v>
      </c>
      <c r="L197" s="195" t="s">
        <v>2584</v>
      </c>
      <c r="M197" s="195" t="s">
        <v>2585</v>
      </c>
      <c r="N197" s="195" t="s">
        <v>2586</v>
      </c>
      <c r="O197" s="195" t="s">
        <v>2587</v>
      </c>
      <c r="P197" s="195" t="s">
        <v>2588</v>
      </c>
      <c r="Q197" s="195" t="s">
        <v>2589</v>
      </c>
      <c r="R197" s="195" t="s">
        <v>2590</v>
      </c>
      <c r="S197" s="195" t="s">
        <v>2591</v>
      </c>
    </row>
    <row r="198" spans="1:19" ht="12.75">
      <c r="A198" s="194" t="s">
        <v>86</v>
      </c>
      <c r="B198" s="195" t="s">
        <v>43</v>
      </c>
      <c r="C198" s="195" t="s">
        <v>2592</v>
      </c>
      <c r="D198" s="195" t="s">
        <v>2593</v>
      </c>
      <c r="E198" s="195" t="s">
        <v>2594</v>
      </c>
      <c r="F198" s="195" t="s">
        <v>2595</v>
      </c>
      <c r="G198" s="195" t="s">
        <v>2596</v>
      </c>
      <c r="H198" s="195" t="s">
        <v>2597</v>
      </c>
      <c r="I198" s="195" t="s">
        <v>2598</v>
      </c>
      <c r="J198" s="195" t="s">
        <v>2599</v>
      </c>
      <c r="K198" s="195" t="s">
        <v>2600</v>
      </c>
      <c r="L198" s="195" t="s">
        <v>2601</v>
      </c>
      <c r="M198" s="195" t="s">
        <v>2602</v>
      </c>
      <c r="N198" s="195" t="s">
        <v>2603</v>
      </c>
      <c r="O198" s="195" t="s">
        <v>2604</v>
      </c>
      <c r="P198" s="195" t="s">
        <v>2605</v>
      </c>
      <c r="Q198" s="195" t="s">
        <v>2606</v>
      </c>
      <c r="R198" s="195" t="s">
        <v>2607</v>
      </c>
      <c r="S198" s="195" t="s">
        <v>2608</v>
      </c>
    </row>
    <row r="199" spans="1:19" ht="12.75">
      <c r="A199" s="194" t="s">
        <v>87</v>
      </c>
      <c r="B199" s="195" t="s">
        <v>43</v>
      </c>
      <c r="C199" s="195" t="s">
        <v>43</v>
      </c>
      <c r="D199" s="195" t="s">
        <v>43</v>
      </c>
      <c r="E199" s="195" t="s">
        <v>43</v>
      </c>
      <c r="F199" s="195" t="s">
        <v>43</v>
      </c>
      <c r="G199" s="195" t="s">
        <v>2609</v>
      </c>
      <c r="H199" s="195" t="s">
        <v>2610</v>
      </c>
      <c r="I199" s="195" t="s">
        <v>2611</v>
      </c>
      <c r="J199" s="195" t="s">
        <v>2612</v>
      </c>
      <c r="K199" s="195" t="s">
        <v>2613</v>
      </c>
      <c r="L199" s="195" t="s">
        <v>2614</v>
      </c>
      <c r="M199" s="195" t="s">
        <v>2615</v>
      </c>
      <c r="N199" s="195" t="s">
        <v>2616</v>
      </c>
      <c r="O199" s="195" t="s">
        <v>2617</v>
      </c>
      <c r="P199" s="195" t="s">
        <v>2618</v>
      </c>
      <c r="Q199" s="195" t="s">
        <v>2619</v>
      </c>
      <c r="R199" s="195" t="s">
        <v>2620</v>
      </c>
      <c r="S199" s="195" t="s">
        <v>2621</v>
      </c>
    </row>
    <row r="200" spans="1:19" ht="12.75">
      <c r="A200" s="194" t="s">
        <v>89</v>
      </c>
      <c r="B200" s="195" t="s">
        <v>2639</v>
      </c>
      <c r="C200" s="195" t="s">
        <v>2640</v>
      </c>
      <c r="D200" s="195" t="s">
        <v>2641</v>
      </c>
      <c r="E200" s="195" t="s">
        <v>2642</v>
      </c>
      <c r="F200" s="195" t="s">
        <v>2643</v>
      </c>
      <c r="G200" s="195" t="s">
        <v>2644</v>
      </c>
      <c r="H200" s="195" t="s">
        <v>2645</v>
      </c>
      <c r="I200" s="195" t="s">
        <v>2646</v>
      </c>
      <c r="J200" s="195" t="s">
        <v>2647</v>
      </c>
      <c r="K200" s="195" t="s">
        <v>2648</v>
      </c>
      <c r="L200" s="195" t="s">
        <v>2649</v>
      </c>
      <c r="M200" s="195" t="s">
        <v>2650</v>
      </c>
      <c r="N200" s="195" t="s">
        <v>2651</v>
      </c>
      <c r="O200" s="195" t="s">
        <v>2652</v>
      </c>
      <c r="P200" s="195" t="s">
        <v>2653</v>
      </c>
      <c r="Q200" s="195" t="s">
        <v>2654</v>
      </c>
      <c r="R200" s="195" t="s">
        <v>2655</v>
      </c>
      <c r="S200" s="195" t="s">
        <v>2656</v>
      </c>
    </row>
    <row r="201" spans="1:19" ht="12.75">
      <c r="A201" s="194" t="s">
        <v>90</v>
      </c>
      <c r="B201" s="195" t="s">
        <v>43</v>
      </c>
      <c r="C201" s="195" t="s">
        <v>43</v>
      </c>
      <c r="D201" s="195" t="s">
        <v>2657</v>
      </c>
      <c r="E201" s="195" t="s">
        <v>2658</v>
      </c>
      <c r="F201" s="195" t="s">
        <v>2659</v>
      </c>
      <c r="G201" s="195" t="s">
        <v>2660</v>
      </c>
      <c r="H201" s="195" t="s">
        <v>2661</v>
      </c>
      <c r="I201" s="195" t="s">
        <v>2662</v>
      </c>
      <c r="J201" s="195" t="s">
        <v>2663</v>
      </c>
      <c r="K201" s="195" t="s">
        <v>2664</v>
      </c>
      <c r="L201" s="195" t="s">
        <v>2665</v>
      </c>
      <c r="M201" s="195" t="s">
        <v>2666</v>
      </c>
      <c r="N201" s="195" t="s">
        <v>2667</v>
      </c>
      <c r="O201" s="195" t="s">
        <v>2668</v>
      </c>
      <c r="P201" s="195" t="s">
        <v>2669</v>
      </c>
      <c r="Q201" s="195" t="s">
        <v>2670</v>
      </c>
      <c r="R201" s="195" t="s">
        <v>2671</v>
      </c>
      <c r="S201" s="195" t="s">
        <v>2672</v>
      </c>
    </row>
    <row r="202" spans="1:19" ht="12.75">
      <c r="A202" s="194" t="s">
        <v>91</v>
      </c>
      <c r="B202" s="195" t="s">
        <v>2673</v>
      </c>
      <c r="C202" s="195" t="s">
        <v>2674</v>
      </c>
      <c r="D202" s="195" t="s">
        <v>2675</v>
      </c>
      <c r="E202" s="195" t="s">
        <v>2676</v>
      </c>
      <c r="F202" s="195" t="s">
        <v>2677</v>
      </c>
      <c r="G202" s="195" t="s">
        <v>2678</v>
      </c>
      <c r="H202" s="195" t="s">
        <v>2679</v>
      </c>
      <c r="I202" s="195" t="s">
        <v>2680</v>
      </c>
      <c r="J202" s="195" t="s">
        <v>2681</v>
      </c>
      <c r="K202" s="195" t="s">
        <v>2682</v>
      </c>
      <c r="L202" s="195" t="s">
        <v>2683</v>
      </c>
      <c r="M202" s="195" t="s">
        <v>2684</v>
      </c>
      <c r="N202" s="195" t="s">
        <v>2685</v>
      </c>
      <c r="O202" s="195" t="s">
        <v>2686</v>
      </c>
      <c r="P202" s="195" t="s">
        <v>2687</v>
      </c>
      <c r="Q202" s="195" t="s">
        <v>2688</v>
      </c>
      <c r="R202" s="195" t="s">
        <v>2689</v>
      </c>
      <c r="S202" s="195" t="s">
        <v>2690</v>
      </c>
    </row>
    <row r="203" spans="1:19" ht="12.75">
      <c r="A203" s="194" t="s">
        <v>92</v>
      </c>
      <c r="B203" s="195" t="s">
        <v>43</v>
      </c>
      <c r="C203" s="195" t="s">
        <v>43</v>
      </c>
      <c r="D203" s="195" t="s">
        <v>2691</v>
      </c>
      <c r="E203" s="195" t="s">
        <v>2692</v>
      </c>
      <c r="F203" s="195" t="s">
        <v>2693</v>
      </c>
      <c r="G203" s="195" t="s">
        <v>2694</v>
      </c>
      <c r="H203" s="195" t="s">
        <v>2695</v>
      </c>
      <c r="I203" s="195" t="s">
        <v>2696</v>
      </c>
      <c r="J203" s="195" t="s">
        <v>2697</v>
      </c>
      <c r="K203" s="195" t="s">
        <v>2698</v>
      </c>
      <c r="L203" s="195" t="s">
        <v>2699</v>
      </c>
      <c r="M203" s="195" t="s">
        <v>2700</v>
      </c>
      <c r="N203" s="195" t="s">
        <v>2701</v>
      </c>
      <c r="O203" s="195" t="s">
        <v>2702</v>
      </c>
      <c r="P203" s="195" t="s">
        <v>2703</v>
      </c>
      <c r="Q203" s="195" t="s">
        <v>2704</v>
      </c>
      <c r="R203" s="195" t="s">
        <v>2705</v>
      </c>
      <c r="S203" s="195" t="s">
        <v>2706</v>
      </c>
    </row>
    <row r="204" spans="1:19" ht="12.75">
      <c r="A204" s="194" t="s">
        <v>94</v>
      </c>
      <c r="B204" s="195" t="s">
        <v>2707</v>
      </c>
      <c r="C204" s="195" t="s">
        <v>2708</v>
      </c>
      <c r="D204" s="195" t="s">
        <v>2709</v>
      </c>
      <c r="E204" s="195" t="s">
        <v>2710</v>
      </c>
      <c r="F204" s="195" t="s">
        <v>2711</v>
      </c>
      <c r="G204" s="195" t="s">
        <v>2712</v>
      </c>
      <c r="H204" s="195" t="s">
        <v>2713</v>
      </c>
      <c r="I204" s="195" t="s">
        <v>2714</v>
      </c>
      <c r="J204" s="195" t="s">
        <v>2715</v>
      </c>
      <c r="K204" s="195" t="s">
        <v>2716</v>
      </c>
      <c r="L204" s="195" t="s">
        <v>2717</v>
      </c>
      <c r="M204" s="195" t="s">
        <v>2718</v>
      </c>
      <c r="N204" s="195" t="s">
        <v>2719</v>
      </c>
      <c r="O204" s="195" t="s">
        <v>2720</v>
      </c>
      <c r="P204" s="195" t="s">
        <v>2721</v>
      </c>
      <c r="Q204" s="195" t="s">
        <v>2722</v>
      </c>
      <c r="R204" s="195" t="s">
        <v>2723</v>
      </c>
      <c r="S204" s="195" t="s">
        <v>2724</v>
      </c>
    </row>
    <row r="205" spans="1:19" ht="12.75">
      <c r="A205" s="194" t="s">
        <v>96</v>
      </c>
      <c r="B205" s="195" t="s">
        <v>43</v>
      </c>
      <c r="C205" s="195" t="s">
        <v>43</v>
      </c>
      <c r="D205" s="195" t="s">
        <v>43</v>
      </c>
      <c r="E205" s="195" t="s">
        <v>43</v>
      </c>
      <c r="F205" s="195" t="s">
        <v>43</v>
      </c>
      <c r="G205" s="195" t="s">
        <v>2743</v>
      </c>
      <c r="H205" s="195" t="s">
        <v>2744</v>
      </c>
      <c r="I205" s="195" t="s">
        <v>2745</v>
      </c>
      <c r="J205" s="195" t="s">
        <v>2746</v>
      </c>
      <c r="K205" s="195" t="s">
        <v>2747</v>
      </c>
      <c r="L205" s="195" t="s">
        <v>2748</v>
      </c>
      <c r="M205" s="195" t="s">
        <v>2749</v>
      </c>
      <c r="N205" s="195" t="s">
        <v>2750</v>
      </c>
      <c r="O205" s="195" t="s">
        <v>2751</v>
      </c>
      <c r="P205" s="195" t="s">
        <v>2752</v>
      </c>
      <c r="Q205" s="195" t="s">
        <v>2753</v>
      </c>
      <c r="R205" s="195" t="s">
        <v>2754</v>
      </c>
      <c r="S205" s="195" t="s">
        <v>2755</v>
      </c>
    </row>
    <row r="206" spans="1:19" ht="12.75">
      <c r="A206" s="194" t="s">
        <v>97</v>
      </c>
      <c r="B206" s="195" t="s">
        <v>43</v>
      </c>
      <c r="C206" s="195" t="s">
        <v>43</v>
      </c>
      <c r="D206" s="195" t="s">
        <v>43</v>
      </c>
      <c r="E206" s="195" t="s">
        <v>43</v>
      </c>
      <c r="F206" s="195" t="s">
        <v>43</v>
      </c>
      <c r="G206" s="195" t="s">
        <v>2756</v>
      </c>
      <c r="H206" s="195" t="s">
        <v>2757</v>
      </c>
      <c r="I206" s="195" t="s">
        <v>2758</v>
      </c>
      <c r="J206" s="195" t="s">
        <v>2759</v>
      </c>
      <c r="K206" s="195" t="s">
        <v>2760</v>
      </c>
      <c r="L206" s="195" t="s">
        <v>2761</v>
      </c>
      <c r="M206" s="195" t="s">
        <v>2762</v>
      </c>
      <c r="N206" s="195" t="s">
        <v>2763</v>
      </c>
      <c r="O206" s="195" t="s">
        <v>2764</v>
      </c>
      <c r="P206" s="195" t="s">
        <v>2765</v>
      </c>
      <c r="Q206" s="195" t="s">
        <v>2766</v>
      </c>
      <c r="R206" s="195" t="s">
        <v>2767</v>
      </c>
      <c r="S206" s="195" t="s">
        <v>2768</v>
      </c>
    </row>
    <row r="207" spans="1:19" ht="12.75">
      <c r="A207" s="194" t="s">
        <v>98</v>
      </c>
      <c r="B207" s="195" t="s">
        <v>43</v>
      </c>
      <c r="C207" s="195" t="s">
        <v>43</v>
      </c>
      <c r="D207" s="195" t="s">
        <v>43</v>
      </c>
      <c r="E207" s="195" t="s">
        <v>43</v>
      </c>
      <c r="F207" s="195" t="s">
        <v>43</v>
      </c>
      <c r="G207" s="195" t="s">
        <v>43</v>
      </c>
      <c r="H207" s="195" t="s">
        <v>43</v>
      </c>
      <c r="I207" s="195" t="s">
        <v>43</v>
      </c>
      <c r="J207" s="195" t="s">
        <v>2769</v>
      </c>
      <c r="K207" s="195" t="s">
        <v>2770</v>
      </c>
      <c r="L207" s="195" t="s">
        <v>2771</v>
      </c>
      <c r="M207" s="195" t="s">
        <v>2772</v>
      </c>
      <c r="N207" s="195" t="s">
        <v>2773</v>
      </c>
      <c r="O207" s="195" t="s">
        <v>2774</v>
      </c>
      <c r="P207" s="195" t="s">
        <v>2775</v>
      </c>
      <c r="Q207" s="195" t="s">
        <v>2776</v>
      </c>
      <c r="R207" s="195" t="s">
        <v>2777</v>
      </c>
      <c r="S207" s="195" t="s">
        <v>2778</v>
      </c>
    </row>
    <row r="208" spans="1:19" ht="12.75">
      <c r="A208" s="194" t="s">
        <v>99</v>
      </c>
      <c r="B208" s="195" t="s">
        <v>2779</v>
      </c>
      <c r="C208" s="195" t="s">
        <v>2780</v>
      </c>
      <c r="D208" s="195" t="s">
        <v>2781</v>
      </c>
      <c r="E208" s="195" t="s">
        <v>2782</v>
      </c>
      <c r="F208" s="195" t="s">
        <v>2783</v>
      </c>
      <c r="G208" s="195" t="s">
        <v>2784</v>
      </c>
      <c r="H208" s="195" t="s">
        <v>2785</v>
      </c>
      <c r="I208" s="195" t="s">
        <v>2786</v>
      </c>
      <c r="J208" s="195" t="s">
        <v>2787</v>
      </c>
      <c r="K208" s="195" t="s">
        <v>2788</v>
      </c>
      <c r="L208" s="195" t="s">
        <v>2789</v>
      </c>
      <c r="M208" s="195" t="s">
        <v>2790</v>
      </c>
      <c r="N208" s="195" t="s">
        <v>2791</v>
      </c>
      <c r="O208" s="195" t="s">
        <v>2792</v>
      </c>
      <c r="P208" s="195" t="s">
        <v>2793</v>
      </c>
      <c r="Q208" s="195" t="s">
        <v>2794</v>
      </c>
      <c r="R208" s="195" t="s">
        <v>2795</v>
      </c>
      <c r="S208" s="195" t="s">
        <v>2796</v>
      </c>
    </row>
    <row r="209" spans="1:19" ht="12.75">
      <c r="A209" s="194" t="s">
        <v>100</v>
      </c>
      <c r="B209" s="195" t="s">
        <v>43</v>
      </c>
      <c r="C209" s="195" t="s">
        <v>2797</v>
      </c>
      <c r="D209" s="195" t="s">
        <v>2798</v>
      </c>
      <c r="E209" s="195" t="s">
        <v>2799</v>
      </c>
      <c r="F209" s="195" t="s">
        <v>2800</v>
      </c>
      <c r="G209" s="195" t="s">
        <v>2801</v>
      </c>
      <c r="H209" s="195" t="s">
        <v>2802</v>
      </c>
      <c r="I209" s="195" t="s">
        <v>2803</v>
      </c>
      <c r="J209" s="195" t="s">
        <v>2804</v>
      </c>
      <c r="K209" s="195" t="s">
        <v>2805</v>
      </c>
      <c r="L209" s="195" t="s">
        <v>2806</v>
      </c>
      <c r="M209" s="195" t="s">
        <v>2807</v>
      </c>
      <c r="N209" s="195" t="s">
        <v>2808</v>
      </c>
      <c r="O209" s="195" t="s">
        <v>2809</v>
      </c>
      <c r="P209" s="195" t="s">
        <v>2810</v>
      </c>
      <c r="Q209" s="195" t="s">
        <v>2811</v>
      </c>
      <c r="R209" s="195" t="s">
        <v>2812</v>
      </c>
      <c r="S209" s="195" t="s">
        <v>2813</v>
      </c>
    </row>
    <row r="210" spans="1:19" ht="12.75">
      <c r="A210" s="194" t="s">
        <v>101</v>
      </c>
      <c r="B210" s="195" t="s">
        <v>43</v>
      </c>
      <c r="C210" s="195" t="s">
        <v>43</v>
      </c>
      <c r="D210" s="195" t="s">
        <v>43</v>
      </c>
      <c r="E210" s="195" t="s">
        <v>2814</v>
      </c>
      <c r="F210" s="195" t="s">
        <v>2815</v>
      </c>
      <c r="G210" s="195" t="s">
        <v>2816</v>
      </c>
      <c r="H210" s="195" t="s">
        <v>2817</v>
      </c>
      <c r="I210" s="195" t="s">
        <v>2818</v>
      </c>
      <c r="J210" s="195" t="s">
        <v>2819</v>
      </c>
      <c r="K210" s="195" t="s">
        <v>2820</v>
      </c>
      <c r="L210" s="195" t="s">
        <v>2821</v>
      </c>
      <c r="M210" s="195" t="s">
        <v>2822</v>
      </c>
      <c r="N210" s="195" t="s">
        <v>2823</v>
      </c>
      <c r="O210" s="195" t="s">
        <v>2824</v>
      </c>
      <c r="P210" s="195" t="s">
        <v>2825</v>
      </c>
      <c r="Q210" s="195" t="s">
        <v>2826</v>
      </c>
      <c r="R210" s="195" t="s">
        <v>2827</v>
      </c>
      <c r="S210" s="195" t="s">
        <v>2828</v>
      </c>
    </row>
    <row r="211" spans="1:19" ht="12.75">
      <c r="A211" s="194" t="s">
        <v>103</v>
      </c>
      <c r="B211" s="195" t="s">
        <v>2847</v>
      </c>
      <c r="C211" s="195" t="s">
        <v>2848</v>
      </c>
      <c r="D211" s="195" t="s">
        <v>2849</v>
      </c>
      <c r="E211" s="195" t="s">
        <v>2850</v>
      </c>
      <c r="F211" s="195" t="s">
        <v>2851</v>
      </c>
      <c r="G211" s="195" t="s">
        <v>2852</v>
      </c>
      <c r="H211" s="195" t="s">
        <v>2853</v>
      </c>
      <c r="I211" s="195" t="s">
        <v>2854</v>
      </c>
      <c r="J211" s="195" t="s">
        <v>2855</v>
      </c>
      <c r="K211" s="195" t="s">
        <v>2856</v>
      </c>
      <c r="L211" s="195" t="s">
        <v>2857</v>
      </c>
      <c r="M211" s="195" t="s">
        <v>2858</v>
      </c>
      <c r="N211" s="195" t="s">
        <v>2859</v>
      </c>
      <c r="O211" s="195" t="s">
        <v>2860</v>
      </c>
      <c r="P211" s="195" t="s">
        <v>2861</v>
      </c>
      <c r="Q211" s="195" t="s">
        <v>2862</v>
      </c>
      <c r="R211" s="195" t="s">
        <v>2863</v>
      </c>
      <c r="S211" s="195" t="s">
        <v>2864</v>
      </c>
    </row>
    <row r="212" spans="1:19" ht="12.75">
      <c r="A212" s="194" t="s">
        <v>102</v>
      </c>
      <c r="B212" s="195" t="s">
        <v>2829</v>
      </c>
      <c r="C212" s="195" t="s">
        <v>2830</v>
      </c>
      <c r="D212" s="195" t="s">
        <v>2831</v>
      </c>
      <c r="E212" s="195" t="s">
        <v>2832</v>
      </c>
      <c r="F212" s="195" t="s">
        <v>2833</v>
      </c>
      <c r="G212" s="195" t="s">
        <v>2834</v>
      </c>
      <c r="H212" s="195" t="s">
        <v>2835</v>
      </c>
      <c r="I212" s="195" t="s">
        <v>2836</v>
      </c>
      <c r="J212" s="195" t="s">
        <v>2837</v>
      </c>
      <c r="K212" s="195" t="s">
        <v>2838</v>
      </c>
      <c r="L212" s="195" t="s">
        <v>2839</v>
      </c>
      <c r="M212" s="195" t="s">
        <v>2840</v>
      </c>
      <c r="N212" s="195" t="s">
        <v>2841</v>
      </c>
      <c r="O212" s="195" t="s">
        <v>2842</v>
      </c>
      <c r="P212" s="195" t="s">
        <v>2843</v>
      </c>
      <c r="Q212" s="195" t="s">
        <v>2844</v>
      </c>
      <c r="R212" s="195" t="s">
        <v>2845</v>
      </c>
      <c r="S212" s="195" t="s">
        <v>2846</v>
      </c>
    </row>
    <row r="213" spans="1:19" ht="12.75">
      <c r="A213" s="194" t="s">
        <v>88</v>
      </c>
      <c r="B213" s="195" t="s">
        <v>2622</v>
      </c>
      <c r="C213" s="195" t="s">
        <v>2623</v>
      </c>
      <c r="D213" s="195" t="s">
        <v>2624</v>
      </c>
      <c r="E213" s="195" t="s">
        <v>2625</v>
      </c>
      <c r="F213" s="195" t="s">
        <v>2626</v>
      </c>
      <c r="G213" s="195" t="s">
        <v>2627</v>
      </c>
      <c r="H213" s="195" t="s">
        <v>2628</v>
      </c>
      <c r="I213" s="195" t="s">
        <v>2629</v>
      </c>
      <c r="J213" s="195" t="s">
        <v>2630</v>
      </c>
      <c r="K213" s="195" t="s">
        <v>2631</v>
      </c>
      <c r="L213" s="195" t="s">
        <v>2632</v>
      </c>
      <c r="M213" s="195" t="s">
        <v>2633</v>
      </c>
      <c r="N213" s="195" t="s">
        <v>2634</v>
      </c>
      <c r="O213" s="195" t="s">
        <v>2635</v>
      </c>
      <c r="P213" s="195" t="s">
        <v>2636</v>
      </c>
      <c r="Q213" s="195" t="s">
        <v>2637</v>
      </c>
      <c r="R213" s="195" t="s">
        <v>2638</v>
      </c>
      <c r="S213" s="195" t="s">
        <v>43</v>
      </c>
    </row>
    <row r="214" spans="1:19" ht="12.75">
      <c r="A214" s="194" t="s">
        <v>95</v>
      </c>
      <c r="B214" s="195" t="s">
        <v>2725</v>
      </c>
      <c r="C214" s="195" t="s">
        <v>2726</v>
      </c>
      <c r="D214" s="195" t="s">
        <v>2727</v>
      </c>
      <c r="E214" s="195" t="s">
        <v>2728</v>
      </c>
      <c r="F214" s="195" t="s">
        <v>2729</v>
      </c>
      <c r="G214" s="195" t="s">
        <v>2730</v>
      </c>
      <c r="H214" s="195" t="s">
        <v>2731</v>
      </c>
      <c r="I214" s="195" t="s">
        <v>2732</v>
      </c>
      <c r="J214" s="195" t="s">
        <v>2733</v>
      </c>
      <c r="K214" s="195" t="s">
        <v>2734</v>
      </c>
      <c r="L214" s="195" t="s">
        <v>2735</v>
      </c>
      <c r="M214" s="195" t="s">
        <v>2736</v>
      </c>
      <c r="N214" s="195" t="s">
        <v>2737</v>
      </c>
      <c r="O214" s="195" t="s">
        <v>2738</v>
      </c>
      <c r="P214" s="195" t="s">
        <v>2739</v>
      </c>
      <c r="Q214" s="195" t="s">
        <v>2740</v>
      </c>
      <c r="R214" s="195" t="s">
        <v>2741</v>
      </c>
      <c r="S214" s="195" t="s">
        <v>2742</v>
      </c>
    </row>
    <row r="215" spans="1:19" ht="12.75">
      <c r="A215" s="194" t="s">
        <v>75</v>
      </c>
      <c r="B215" s="195" t="s">
        <v>2423</v>
      </c>
      <c r="C215" s="195" t="s">
        <v>2424</v>
      </c>
      <c r="D215" s="195" t="s">
        <v>2425</v>
      </c>
      <c r="E215" s="195" t="s">
        <v>2426</v>
      </c>
      <c r="F215" s="195" t="s">
        <v>2427</v>
      </c>
      <c r="G215" s="195" t="s">
        <v>2428</v>
      </c>
      <c r="H215" s="195" t="s">
        <v>2429</v>
      </c>
      <c r="I215" s="195" t="s">
        <v>2430</v>
      </c>
      <c r="J215" s="195" t="s">
        <v>2431</v>
      </c>
      <c r="K215" s="195" t="s">
        <v>2432</v>
      </c>
      <c r="L215" s="195" t="s">
        <v>2433</v>
      </c>
      <c r="M215" s="195" t="s">
        <v>2434</v>
      </c>
      <c r="N215" s="195" t="s">
        <v>2435</v>
      </c>
      <c r="O215" s="195" t="s">
        <v>2436</v>
      </c>
      <c r="P215" s="195" t="s">
        <v>2437</v>
      </c>
      <c r="Q215" s="195" t="s">
        <v>2438</v>
      </c>
      <c r="R215" s="195" t="s">
        <v>2439</v>
      </c>
      <c r="S215" s="195" t="s">
        <v>2440</v>
      </c>
    </row>
    <row r="216" spans="1:19" ht="12.75">
      <c r="A216" s="198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6"/>
      <c r="M216" s="145"/>
      <c r="N216" s="145"/>
      <c r="O216" s="145"/>
      <c r="P216" s="145"/>
      <c r="Q216" s="145"/>
      <c r="R216" s="145"/>
      <c r="S216" s="59"/>
    </row>
    <row r="217" spans="1:19" ht="12.75">
      <c r="A217" s="198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6"/>
      <c r="M217" s="145"/>
      <c r="N217" s="145"/>
      <c r="O217" s="145"/>
      <c r="P217" s="145"/>
      <c r="Q217" s="145"/>
      <c r="R217" s="145"/>
      <c r="S217" s="59"/>
    </row>
    <row r="218" spans="1:19" ht="12.75">
      <c r="A218" s="198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6"/>
      <c r="M218" s="145"/>
      <c r="N218" s="145"/>
      <c r="O218" s="145"/>
      <c r="P218" s="145"/>
      <c r="Q218" s="145"/>
      <c r="R218" s="145"/>
      <c r="S218" s="59"/>
    </row>
    <row r="219" spans="1:19" ht="12.75">
      <c r="A219" s="198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6"/>
      <c r="M219" s="145"/>
      <c r="N219" s="145"/>
      <c r="O219" s="145"/>
      <c r="P219" s="145"/>
      <c r="Q219" s="145"/>
      <c r="R219" s="145"/>
      <c r="S219" s="59"/>
    </row>
    <row r="220" spans="1:19" ht="12.75">
      <c r="A220" s="198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6"/>
      <c r="M220" s="145"/>
      <c r="N220" s="145"/>
      <c r="O220" s="145"/>
      <c r="P220" s="145"/>
      <c r="Q220" s="145"/>
      <c r="R220" s="145"/>
      <c r="S220" s="59"/>
    </row>
    <row r="221" spans="1:19" ht="12.75">
      <c r="A221" s="198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6"/>
      <c r="M221" s="145"/>
      <c r="N221" s="145"/>
      <c r="O221" s="145"/>
      <c r="P221" s="145"/>
      <c r="Q221" s="145"/>
      <c r="R221" s="145"/>
      <c r="S221" s="59"/>
    </row>
    <row r="222" spans="1:19" ht="12.75">
      <c r="A222" s="191" t="s">
        <v>32</v>
      </c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</row>
    <row r="223" spans="1:19" ht="12.75">
      <c r="A223" s="192" t="s">
        <v>43</v>
      </c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</row>
    <row r="224" spans="1:19" ht="12.75">
      <c r="A224" s="192" t="s">
        <v>44</v>
      </c>
      <c r="B224" s="193">
        <v>40052.53228009259</v>
      </c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</row>
    <row r="225" spans="1:19" s="1" customFormat="1" ht="11.25">
      <c r="A225" s="192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</row>
    <row r="226" spans="1:19" s="1" customFormat="1" ht="11.25">
      <c r="A226" s="192" t="s">
        <v>45</v>
      </c>
      <c r="B226" s="192" t="s">
        <v>46</v>
      </c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</row>
    <row r="227" spans="1:19" s="1" customFormat="1" ht="11.25">
      <c r="A227" s="192" t="s">
        <v>3653</v>
      </c>
      <c r="B227" s="192" t="s">
        <v>33</v>
      </c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</row>
    <row r="228" spans="1:19" s="1" customFormat="1" ht="11.25">
      <c r="A228" s="192" t="s">
        <v>34</v>
      </c>
      <c r="B228" s="192" t="s">
        <v>3372</v>
      </c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</row>
    <row r="229" spans="1:19" s="1" customFormat="1" ht="11.25">
      <c r="A229" s="192" t="s">
        <v>51</v>
      </c>
      <c r="B229" s="192" t="s">
        <v>36</v>
      </c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</row>
    <row r="230" spans="1:19" s="1" customFormat="1" ht="11.25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</row>
    <row r="231" spans="1:19" s="1" customFormat="1" ht="11.25">
      <c r="A231" s="194" t="s">
        <v>82</v>
      </c>
      <c r="B231" s="195" t="s">
        <v>43</v>
      </c>
      <c r="C231" s="195" t="s">
        <v>43</v>
      </c>
      <c r="D231" s="195" t="s">
        <v>43</v>
      </c>
      <c r="E231" s="195" t="s">
        <v>43</v>
      </c>
      <c r="F231" s="195" t="s">
        <v>43</v>
      </c>
      <c r="G231" s="195" t="s">
        <v>43</v>
      </c>
      <c r="H231" s="195" t="s">
        <v>801</v>
      </c>
      <c r="I231" s="195" t="s">
        <v>802</v>
      </c>
      <c r="J231" s="195" t="s">
        <v>812</v>
      </c>
      <c r="K231" s="195" t="s">
        <v>833</v>
      </c>
      <c r="L231" s="195" t="s">
        <v>850</v>
      </c>
      <c r="M231" s="195" t="s">
        <v>870</v>
      </c>
      <c r="N231" s="195" t="s">
        <v>803</v>
      </c>
      <c r="O231" s="195" t="s">
        <v>874</v>
      </c>
      <c r="P231" s="195" t="s">
        <v>844</v>
      </c>
      <c r="Q231" s="195" t="s">
        <v>810</v>
      </c>
      <c r="R231" s="195" t="s">
        <v>835</v>
      </c>
      <c r="S231" s="195" t="s">
        <v>813</v>
      </c>
    </row>
    <row r="232" spans="1:19" s="1" customFormat="1" ht="11.25">
      <c r="A232" s="194" t="s">
        <v>53</v>
      </c>
      <c r="B232" s="194" t="s">
        <v>54</v>
      </c>
      <c r="C232" s="194" t="s">
        <v>55</v>
      </c>
      <c r="D232" s="194" t="s">
        <v>56</v>
      </c>
      <c r="E232" s="194" t="s">
        <v>57</v>
      </c>
      <c r="F232" s="194" t="s">
        <v>58</v>
      </c>
      <c r="G232" s="194" t="s">
        <v>59</v>
      </c>
      <c r="H232" s="194" t="s">
        <v>60</v>
      </c>
      <c r="I232" s="194" t="s">
        <v>61</v>
      </c>
      <c r="J232" s="194" t="s">
        <v>62</v>
      </c>
      <c r="K232" s="194" t="s">
        <v>63</v>
      </c>
      <c r="L232" s="194" t="s">
        <v>64</v>
      </c>
      <c r="M232" s="194" t="s">
        <v>65</v>
      </c>
      <c r="N232" s="194" t="s">
        <v>66</v>
      </c>
      <c r="O232" s="194" t="s">
        <v>67</v>
      </c>
      <c r="P232" s="194" t="s">
        <v>68</v>
      </c>
      <c r="Q232" s="194" t="s">
        <v>69</v>
      </c>
      <c r="R232" s="194" t="s">
        <v>70</v>
      </c>
      <c r="S232" s="194" t="s">
        <v>71</v>
      </c>
    </row>
    <row r="233" spans="1:19" s="1" customFormat="1" ht="11.25">
      <c r="A233" s="194" t="s">
        <v>72</v>
      </c>
      <c r="B233" s="195">
        <v>2.9</v>
      </c>
      <c r="C233" s="195">
        <v>2.7</v>
      </c>
      <c r="D233" s="195">
        <v>1.8</v>
      </c>
      <c r="E233" s="195">
        <v>1.8</v>
      </c>
      <c r="F233" s="195">
        <v>1.7</v>
      </c>
      <c r="G233" s="195">
        <v>0.3</v>
      </c>
      <c r="H233" s="195">
        <v>-1</v>
      </c>
      <c r="I233" s="195">
        <v>0.6</v>
      </c>
      <c r="J233" s="195">
        <v>0.3</v>
      </c>
      <c r="K233" s="195">
        <v>-0.1</v>
      </c>
      <c r="L233" s="195">
        <v>2.9</v>
      </c>
      <c r="M233" s="195">
        <v>2.4</v>
      </c>
      <c r="N233" s="195">
        <v>1.5</v>
      </c>
      <c r="O233" s="195">
        <v>1.3</v>
      </c>
      <c r="P233" s="195">
        <v>1.7</v>
      </c>
      <c r="Q233" s="195">
        <v>0.4</v>
      </c>
      <c r="R233" s="195">
        <v>1.6</v>
      </c>
      <c r="S233" s="195">
        <v>2.1</v>
      </c>
    </row>
    <row r="234" spans="1:19" s="1" customFormat="1" ht="11.25">
      <c r="A234" s="194" t="s">
        <v>73</v>
      </c>
      <c r="B234" s="195" t="s">
        <v>43</v>
      </c>
      <c r="C234" s="195" t="s">
        <v>43</v>
      </c>
      <c r="D234" s="195" t="s">
        <v>43</v>
      </c>
      <c r="E234" s="195" t="s">
        <v>43</v>
      </c>
      <c r="F234" s="195" t="s">
        <v>43</v>
      </c>
      <c r="G234" s="195" t="s">
        <v>43</v>
      </c>
      <c r="H234" s="195">
        <v>1.5</v>
      </c>
      <c r="I234" s="195">
        <v>2.5</v>
      </c>
      <c r="J234" s="195">
        <v>5.5</v>
      </c>
      <c r="K234" s="195">
        <v>0.7</v>
      </c>
      <c r="L234" s="195">
        <v>2.3</v>
      </c>
      <c r="M234" s="195">
        <v>2.4</v>
      </c>
      <c r="N234" s="195">
        <v>2.5</v>
      </c>
      <c r="O234" s="195">
        <v>2.3</v>
      </c>
      <c r="P234" s="195">
        <v>4.1</v>
      </c>
      <c r="Q234" s="195">
        <v>6.1</v>
      </c>
      <c r="R234" s="195">
        <v>3.6</v>
      </c>
      <c r="S234" s="195">
        <v>1.1</v>
      </c>
    </row>
    <row r="235" spans="1:19" s="1" customFormat="1" ht="11.25">
      <c r="A235" s="194" t="s">
        <v>74</v>
      </c>
      <c r="B235" s="195" t="s">
        <v>43</v>
      </c>
      <c r="C235" s="195" t="s">
        <v>43</v>
      </c>
      <c r="D235" s="195" t="s">
        <v>43</v>
      </c>
      <c r="E235" s="195" t="s">
        <v>43</v>
      </c>
      <c r="F235" s="195" t="s">
        <v>43</v>
      </c>
      <c r="G235" s="195" t="s">
        <v>43</v>
      </c>
      <c r="H235" s="195">
        <v>118.9</v>
      </c>
      <c r="I235" s="195">
        <v>886.7</v>
      </c>
      <c r="J235" s="195">
        <v>26.6</v>
      </c>
      <c r="K235" s="195">
        <v>6.6</v>
      </c>
      <c r="L235" s="195">
        <v>11.1</v>
      </c>
      <c r="M235" s="195">
        <v>8.3</v>
      </c>
      <c r="N235" s="195">
        <v>3.9</v>
      </c>
      <c r="O235" s="195">
        <v>0.9</v>
      </c>
      <c r="P235" s="195">
        <v>4.2</v>
      </c>
      <c r="Q235" s="195">
        <v>2.5</v>
      </c>
      <c r="R235" s="195">
        <v>5.2</v>
      </c>
      <c r="S235" s="195">
        <v>11.1</v>
      </c>
    </row>
    <row r="236" spans="1:19" s="1" customFormat="1" ht="11.25">
      <c r="A236" s="194" t="s">
        <v>76</v>
      </c>
      <c r="B236" s="195" t="s">
        <v>43</v>
      </c>
      <c r="C236" s="195" t="s">
        <v>43</v>
      </c>
      <c r="D236" s="195" t="s">
        <v>43</v>
      </c>
      <c r="E236" s="195" t="s">
        <v>43</v>
      </c>
      <c r="F236" s="195" t="s">
        <v>43</v>
      </c>
      <c r="G236" s="195" t="s">
        <v>43</v>
      </c>
      <c r="H236" s="195">
        <v>1.2</v>
      </c>
      <c r="I236" s="195">
        <v>2.4</v>
      </c>
      <c r="J236" s="195">
        <v>3.2</v>
      </c>
      <c r="K236" s="195">
        <v>2.1</v>
      </c>
      <c r="L236" s="195">
        <v>1.7</v>
      </c>
      <c r="M236" s="195">
        <v>2.7</v>
      </c>
      <c r="N236" s="195">
        <v>-1.3</v>
      </c>
      <c r="O236" s="195">
        <v>-1.3</v>
      </c>
      <c r="P236" s="195">
        <v>0.9</v>
      </c>
      <c r="Q236" s="195">
        <v>-0.4</v>
      </c>
      <c r="R236" s="195">
        <v>1.1</v>
      </c>
      <c r="S236" s="195">
        <v>1</v>
      </c>
    </row>
    <row r="237" spans="1:19" s="1" customFormat="1" ht="11.25">
      <c r="A237" s="194" t="s">
        <v>77</v>
      </c>
      <c r="B237" s="195" t="s">
        <v>43</v>
      </c>
      <c r="C237" s="195" t="s">
        <v>43</v>
      </c>
      <c r="D237" s="195" t="s">
        <v>43</v>
      </c>
      <c r="E237" s="195" t="s">
        <v>43</v>
      </c>
      <c r="F237" s="195" t="s">
        <v>43</v>
      </c>
      <c r="G237" s="195" t="s">
        <v>43</v>
      </c>
      <c r="H237" s="195">
        <v>0.7</v>
      </c>
      <c r="I237" s="195">
        <v>8.6</v>
      </c>
      <c r="J237" s="195">
        <v>10</v>
      </c>
      <c r="K237" s="195">
        <v>3.2</v>
      </c>
      <c r="L237" s="195">
        <v>9.9</v>
      </c>
      <c r="M237" s="195">
        <v>-1.9</v>
      </c>
      <c r="N237" s="195">
        <v>4.4</v>
      </c>
      <c r="O237" s="195">
        <v>-1.9</v>
      </c>
      <c r="P237" s="195">
        <v>-0.3</v>
      </c>
      <c r="Q237" s="195">
        <v>0.8</v>
      </c>
      <c r="R237" s="195">
        <v>1.2</v>
      </c>
      <c r="S237" s="195">
        <v>-0.8</v>
      </c>
    </row>
    <row r="238" spans="1:19" s="1" customFormat="1" ht="11.25">
      <c r="A238" s="194" t="s">
        <v>78</v>
      </c>
      <c r="B238" s="195" t="s">
        <v>43</v>
      </c>
      <c r="C238" s="195" t="s">
        <v>43</v>
      </c>
      <c r="D238" s="195">
        <v>2.8</v>
      </c>
      <c r="E238" s="195">
        <v>4.4</v>
      </c>
      <c r="F238" s="195">
        <v>3.4</v>
      </c>
      <c r="G238" s="195">
        <v>2.4</v>
      </c>
      <c r="H238" s="195">
        <v>-0.7</v>
      </c>
      <c r="I238" s="195">
        <v>0.6</v>
      </c>
      <c r="J238" s="195">
        <v>0.9</v>
      </c>
      <c r="K238" s="195">
        <v>-3.2</v>
      </c>
      <c r="L238" s="195">
        <v>0.2</v>
      </c>
      <c r="M238" s="195">
        <v>0</v>
      </c>
      <c r="N238" s="195">
        <v>0.4</v>
      </c>
      <c r="O238" s="195">
        <v>-0.2</v>
      </c>
      <c r="P238" s="195">
        <v>-0.7</v>
      </c>
      <c r="Q238" s="195">
        <v>-0.3</v>
      </c>
      <c r="R238" s="195">
        <v>0.7</v>
      </c>
      <c r="S238" s="195">
        <v>0.2</v>
      </c>
    </row>
    <row r="239" spans="1:19" s="1" customFormat="1" ht="11.25">
      <c r="A239" s="194" t="s">
        <v>79</v>
      </c>
      <c r="B239" s="195">
        <v>3</v>
      </c>
      <c r="C239" s="195">
        <v>1.5</v>
      </c>
      <c r="D239" s="195">
        <v>0.7</v>
      </c>
      <c r="E239" s="195">
        <v>0</v>
      </c>
      <c r="F239" s="195">
        <v>1.4</v>
      </c>
      <c r="G239" s="195">
        <v>-1</v>
      </c>
      <c r="H239" s="195">
        <v>-2.2</v>
      </c>
      <c r="I239" s="195">
        <v>3.9</v>
      </c>
      <c r="J239" s="195">
        <v>0.1</v>
      </c>
      <c r="K239" s="195">
        <v>-1.8</v>
      </c>
      <c r="L239" s="195">
        <v>-1.7</v>
      </c>
      <c r="M239" s="195">
        <v>0.9</v>
      </c>
      <c r="N239" s="195">
        <v>3.3</v>
      </c>
      <c r="O239" s="195">
        <v>1.1</v>
      </c>
      <c r="P239" s="195">
        <v>3.8</v>
      </c>
      <c r="Q239" s="195">
        <v>1.4</v>
      </c>
      <c r="R239" s="195">
        <v>-2.7</v>
      </c>
      <c r="S239" s="195">
        <v>0.9</v>
      </c>
    </row>
    <row r="240" spans="1:19" s="1" customFormat="1" ht="11.25">
      <c r="A240" s="194" t="s">
        <v>80</v>
      </c>
      <c r="B240" s="195" t="s">
        <v>43</v>
      </c>
      <c r="C240" s="195" t="s">
        <v>43</v>
      </c>
      <c r="D240" s="195" t="s">
        <v>43</v>
      </c>
      <c r="E240" s="195" t="s">
        <v>43</v>
      </c>
      <c r="F240" s="195">
        <v>22.1</v>
      </c>
      <c r="G240" s="195">
        <v>31.4</v>
      </c>
      <c r="H240" s="195">
        <v>23.1</v>
      </c>
      <c r="I240" s="195">
        <v>15.8</v>
      </c>
      <c r="J240" s="195">
        <v>8.9</v>
      </c>
      <c r="K240" s="195">
        <v>6.4</v>
      </c>
      <c r="L240" s="195">
        <v>7.2</v>
      </c>
      <c r="M240" s="195">
        <v>1.4</v>
      </c>
      <c r="N240" s="195">
        <v>5.1</v>
      </c>
      <c r="O240" s="195">
        <v>3.5</v>
      </c>
      <c r="P240" s="195">
        <v>1.6</v>
      </c>
      <c r="Q240" s="195">
        <v>2.2</v>
      </c>
      <c r="R240" s="195">
        <v>3.6</v>
      </c>
      <c r="S240" s="195">
        <v>3.4</v>
      </c>
    </row>
    <row r="241" spans="1:19" s="1" customFormat="1" ht="11.25">
      <c r="A241" s="194" t="s">
        <v>81</v>
      </c>
      <c r="B241" s="195">
        <v>9.7</v>
      </c>
      <c r="C241" s="195">
        <v>9.1</v>
      </c>
      <c r="D241" s="195">
        <v>9</v>
      </c>
      <c r="E241" s="195">
        <v>7.3</v>
      </c>
      <c r="F241" s="195">
        <v>3.7</v>
      </c>
      <c r="G241" s="195">
        <v>4.4</v>
      </c>
      <c r="H241" s="195">
        <v>3.2</v>
      </c>
      <c r="I241" s="195">
        <v>3.1</v>
      </c>
      <c r="J241" s="195">
        <v>3.8</v>
      </c>
      <c r="K241" s="195">
        <v>3.5</v>
      </c>
      <c r="L241" s="195">
        <v>3</v>
      </c>
      <c r="M241" s="195">
        <v>5.2</v>
      </c>
      <c r="N241" s="195">
        <v>5.2</v>
      </c>
      <c r="O241" s="195">
        <v>3.6</v>
      </c>
      <c r="P241" s="195">
        <v>3.3</v>
      </c>
      <c r="Q241" s="195">
        <v>2.5</v>
      </c>
      <c r="R241" s="195">
        <v>2.9</v>
      </c>
      <c r="S241" s="195">
        <v>1.8</v>
      </c>
    </row>
    <row r="242" spans="1:19" s="1" customFormat="1" ht="11.25">
      <c r="A242" s="194" t="s">
        <v>83</v>
      </c>
      <c r="B242" s="195">
        <v>4.7</v>
      </c>
      <c r="C242" s="195">
        <v>3</v>
      </c>
      <c r="D242" s="195">
        <v>3.2</v>
      </c>
      <c r="E242" s="195">
        <v>0.9</v>
      </c>
      <c r="F242" s="195">
        <v>1.5</v>
      </c>
      <c r="G242" s="195">
        <v>1</v>
      </c>
      <c r="H242" s="195">
        <v>0.6</v>
      </c>
      <c r="I242" s="195">
        <v>3.4</v>
      </c>
      <c r="J242" s="195">
        <v>0.4</v>
      </c>
      <c r="K242" s="195">
        <v>1.5</v>
      </c>
      <c r="L242" s="195">
        <v>1.1</v>
      </c>
      <c r="M242" s="195">
        <v>3.6</v>
      </c>
      <c r="N242" s="195">
        <v>2.5</v>
      </c>
      <c r="O242" s="195">
        <v>0</v>
      </c>
      <c r="P242" s="195">
        <v>-0.9</v>
      </c>
      <c r="Q242" s="195">
        <v>-2.3</v>
      </c>
      <c r="R242" s="195">
        <v>-1.4</v>
      </c>
      <c r="S242" s="195">
        <v>2.7</v>
      </c>
    </row>
    <row r="243" spans="1:19" s="1" customFormat="1" ht="11.25">
      <c r="A243" s="194" t="s">
        <v>84</v>
      </c>
      <c r="B243" s="195">
        <v>1.7</v>
      </c>
      <c r="C243" s="195">
        <v>3</v>
      </c>
      <c r="D243" s="195">
        <v>1.6</v>
      </c>
      <c r="E243" s="195">
        <v>1.2</v>
      </c>
      <c r="F243" s="195">
        <v>0.3</v>
      </c>
      <c r="G243" s="195">
        <v>0.3</v>
      </c>
      <c r="H243" s="195">
        <v>-0.7</v>
      </c>
      <c r="I243" s="195">
        <v>-1.1</v>
      </c>
      <c r="J243" s="195">
        <v>-0.6</v>
      </c>
      <c r="K243" s="195">
        <v>-1.5</v>
      </c>
      <c r="L243" s="195">
        <v>-0.5</v>
      </c>
      <c r="M243" s="195">
        <v>4.1</v>
      </c>
      <c r="N243" s="195">
        <v>2.8</v>
      </c>
      <c r="O243" s="195">
        <v>3.1</v>
      </c>
      <c r="P243" s="195">
        <v>0.8</v>
      </c>
      <c r="Q243" s="195">
        <v>1</v>
      </c>
      <c r="R243" s="195">
        <v>-0.6</v>
      </c>
      <c r="S243" s="195">
        <v>0.6</v>
      </c>
    </row>
    <row r="244" spans="1:19" s="1" customFormat="1" ht="11.25">
      <c r="A244" s="194" t="s">
        <v>85</v>
      </c>
      <c r="B244" s="195" t="s">
        <v>43</v>
      </c>
      <c r="C244" s="195" t="s">
        <v>43</v>
      </c>
      <c r="D244" s="195" t="s">
        <v>43</v>
      </c>
      <c r="E244" s="195" t="s">
        <v>43</v>
      </c>
      <c r="F244" s="195" t="s">
        <v>43</v>
      </c>
      <c r="G244" s="195" t="s">
        <v>43</v>
      </c>
      <c r="H244" s="195" t="s">
        <v>43</v>
      </c>
      <c r="I244" s="195" t="s">
        <v>43</v>
      </c>
      <c r="J244" s="195" t="s">
        <v>43</v>
      </c>
      <c r="K244" s="195" t="s">
        <v>43</v>
      </c>
      <c r="L244" s="195" t="s">
        <v>43</v>
      </c>
      <c r="M244" s="195">
        <v>2.9</v>
      </c>
      <c r="N244" s="195">
        <v>-2.9</v>
      </c>
      <c r="O244" s="195">
        <v>1.2</v>
      </c>
      <c r="P244" s="195">
        <v>0</v>
      </c>
      <c r="Q244" s="195">
        <v>7.7</v>
      </c>
      <c r="R244" s="195">
        <v>2.8</v>
      </c>
      <c r="S244" s="195">
        <v>1.3</v>
      </c>
    </row>
    <row r="245" spans="1:19" s="1" customFormat="1" ht="11.25">
      <c r="A245" s="194" t="s">
        <v>86</v>
      </c>
      <c r="B245" s="195" t="s">
        <v>43</v>
      </c>
      <c r="C245" s="195" t="s">
        <v>43</v>
      </c>
      <c r="D245" s="195">
        <v>17.6</v>
      </c>
      <c r="E245" s="195">
        <v>23.9</v>
      </c>
      <c r="F245" s="195">
        <v>21.3</v>
      </c>
      <c r="G245" s="195">
        <v>27.4</v>
      </c>
      <c r="H245" s="195">
        <v>22.6</v>
      </c>
      <c r="I245" s="195">
        <v>19.7</v>
      </c>
      <c r="J245" s="195">
        <v>12.5</v>
      </c>
      <c r="K245" s="195">
        <v>8.4</v>
      </c>
      <c r="L245" s="195">
        <v>2.4</v>
      </c>
      <c r="M245" s="195">
        <v>12.1</v>
      </c>
      <c r="N245" s="195">
        <v>6.9</v>
      </c>
      <c r="O245" s="195">
        <v>2.4</v>
      </c>
      <c r="P245" s="195">
        <v>3.6</v>
      </c>
      <c r="Q245" s="195">
        <v>0.9</v>
      </c>
      <c r="R245" s="195">
        <v>3.8</v>
      </c>
      <c r="S245" s="195">
        <v>7.1</v>
      </c>
    </row>
    <row r="246" spans="1:19" s="1" customFormat="1" ht="11.25">
      <c r="A246" s="194" t="s">
        <v>87</v>
      </c>
      <c r="B246" s="195" t="s">
        <v>43</v>
      </c>
      <c r="C246" s="195" t="s">
        <v>43</v>
      </c>
      <c r="D246" s="195" t="s">
        <v>43</v>
      </c>
      <c r="E246" s="195" t="s">
        <v>43</v>
      </c>
      <c r="F246" s="195" t="s">
        <v>43</v>
      </c>
      <c r="G246" s="195" t="s">
        <v>43</v>
      </c>
      <c r="H246" s="195">
        <v>2.5</v>
      </c>
      <c r="I246" s="195">
        <v>5.4</v>
      </c>
      <c r="J246" s="195">
        <v>6.3</v>
      </c>
      <c r="K246" s="195">
        <v>2.8</v>
      </c>
      <c r="L246" s="195">
        <v>5.1</v>
      </c>
      <c r="M246" s="195">
        <v>-3.1</v>
      </c>
      <c r="N246" s="195">
        <v>8.8</v>
      </c>
      <c r="O246" s="195">
        <v>8.1</v>
      </c>
      <c r="P246" s="195">
        <v>5.6</v>
      </c>
      <c r="Q246" s="195">
        <v>4.3</v>
      </c>
      <c r="R246" s="195">
        <v>7</v>
      </c>
      <c r="S246" s="195">
        <v>-0.2</v>
      </c>
    </row>
    <row r="247" spans="1:19" s="1" customFormat="1" ht="11.25">
      <c r="A247" s="194" t="s">
        <v>89</v>
      </c>
      <c r="B247" s="195">
        <v>5</v>
      </c>
      <c r="C247" s="195">
        <v>7.9</v>
      </c>
      <c r="D247" s="195">
        <v>4</v>
      </c>
      <c r="E247" s="195">
        <v>3.9</v>
      </c>
      <c r="F247" s="195">
        <v>2.5</v>
      </c>
      <c r="G247" s="195">
        <v>2.1</v>
      </c>
      <c r="H247" s="195">
        <v>4.4</v>
      </c>
      <c r="I247" s="195">
        <v>1.3</v>
      </c>
      <c r="J247" s="195">
        <v>2.1</v>
      </c>
      <c r="K247" s="195">
        <v>1.9</v>
      </c>
      <c r="L247" s="195">
        <v>-0.1</v>
      </c>
      <c r="M247" s="195">
        <v>3.6</v>
      </c>
      <c r="N247" s="195">
        <v>3.3</v>
      </c>
      <c r="O247" s="195">
        <v>2</v>
      </c>
      <c r="P247" s="195">
        <v>2.1</v>
      </c>
      <c r="Q247" s="195">
        <v>-0.2</v>
      </c>
      <c r="R247" s="195">
        <v>-0.2</v>
      </c>
      <c r="S247" s="195">
        <v>1.2</v>
      </c>
    </row>
    <row r="248" spans="1:19" s="1" customFormat="1" ht="11.25">
      <c r="A248" s="194" t="s">
        <v>90</v>
      </c>
      <c r="B248" s="195" t="s">
        <v>43</v>
      </c>
      <c r="C248" s="195">
        <v>166.9</v>
      </c>
      <c r="D248" s="195">
        <v>992</v>
      </c>
      <c r="E248" s="195">
        <v>346.3</v>
      </c>
      <c r="F248" s="195">
        <v>71.2</v>
      </c>
      <c r="G248" s="195">
        <v>35.2</v>
      </c>
      <c r="H248" s="195">
        <v>25</v>
      </c>
      <c r="I248" s="195">
        <v>9.5</v>
      </c>
      <c r="J248" s="195">
        <v>4.8</v>
      </c>
      <c r="K248" s="195">
        <v>0.5</v>
      </c>
      <c r="L248" s="195">
        <v>6.8</v>
      </c>
      <c r="M248" s="195">
        <v>1.6</v>
      </c>
      <c r="N248" s="195">
        <v>2.3</v>
      </c>
      <c r="O248" s="195">
        <v>0.6</v>
      </c>
      <c r="P248" s="195">
        <v>0.7</v>
      </c>
      <c r="Q248" s="195">
        <v>3.6</v>
      </c>
      <c r="R248" s="195">
        <v>4</v>
      </c>
      <c r="S248" s="195">
        <v>5.8</v>
      </c>
    </row>
    <row r="249" spans="1:19" s="1" customFormat="1" ht="11.25">
      <c r="A249" s="194" t="s">
        <v>91</v>
      </c>
      <c r="B249" s="195">
        <v>2.2</v>
      </c>
      <c r="C249" s="195">
        <v>0.4</v>
      </c>
      <c r="D249" s="195">
        <v>0.6</v>
      </c>
      <c r="E249" s="195">
        <v>2.8</v>
      </c>
      <c r="F249" s="195">
        <v>-0.1</v>
      </c>
      <c r="G249" s="195">
        <v>-2.3</v>
      </c>
      <c r="H249" s="195">
        <v>4.9</v>
      </c>
      <c r="I249" s="195">
        <v>3.6</v>
      </c>
      <c r="J249" s="195">
        <v>-5</v>
      </c>
      <c r="K249" s="195">
        <v>-0.5</v>
      </c>
      <c r="L249" s="195">
        <v>1</v>
      </c>
      <c r="M249" s="195">
        <v>0.6</v>
      </c>
      <c r="N249" s="195">
        <v>0.4</v>
      </c>
      <c r="O249" s="195">
        <v>2.5</v>
      </c>
      <c r="P249" s="195">
        <v>0.6</v>
      </c>
      <c r="Q249" s="195">
        <v>1.3</v>
      </c>
      <c r="R249" s="195">
        <v>3.8</v>
      </c>
      <c r="S249" s="195">
        <v>3.3</v>
      </c>
    </row>
    <row r="250" spans="1:19" s="1" customFormat="1" ht="11.25">
      <c r="A250" s="194" t="s">
        <v>92</v>
      </c>
      <c r="B250" s="195" t="s">
        <v>43</v>
      </c>
      <c r="C250" s="195">
        <v>213</v>
      </c>
      <c r="D250" s="195">
        <v>1446.6</v>
      </c>
      <c r="E250" s="195">
        <v>31.8</v>
      </c>
      <c r="F250" s="195">
        <v>13.3</v>
      </c>
      <c r="G250" s="195">
        <v>1.2</v>
      </c>
      <c r="H250" s="195">
        <v>35.9</v>
      </c>
      <c r="I250" s="195">
        <v>8</v>
      </c>
      <c r="J250" s="195">
        <v>2.1</v>
      </c>
      <c r="K250" s="195">
        <v>1.7</v>
      </c>
      <c r="L250" s="195">
        <v>5.3</v>
      </c>
      <c r="M250" s="195">
        <v>6.5</v>
      </c>
      <c r="N250" s="195">
        <v>2.5</v>
      </c>
      <c r="O250" s="195">
        <v>1.6</v>
      </c>
      <c r="P250" s="195">
        <v>6.3</v>
      </c>
      <c r="Q250" s="195">
        <v>5.9</v>
      </c>
      <c r="R250" s="195">
        <v>3.7</v>
      </c>
      <c r="S250" s="195">
        <v>10.7</v>
      </c>
    </row>
    <row r="251" spans="1:19" s="1" customFormat="1" ht="11.25">
      <c r="A251" s="194" t="s">
        <v>94</v>
      </c>
      <c r="B251" s="195">
        <v>1.2</v>
      </c>
      <c r="C251" s="195">
        <v>2.6</v>
      </c>
      <c r="D251" s="195">
        <v>3.1</v>
      </c>
      <c r="E251" s="195">
        <v>1.9</v>
      </c>
      <c r="F251" s="195">
        <v>0.5</v>
      </c>
      <c r="G251" s="195">
        <v>-0.7</v>
      </c>
      <c r="H251" s="195">
        <v>-0.3</v>
      </c>
      <c r="I251" s="195">
        <v>1.7</v>
      </c>
      <c r="J251" s="195">
        <v>0.8</v>
      </c>
      <c r="K251" s="195">
        <v>0.1</v>
      </c>
      <c r="L251" s="195">
        <v>1.1</v>
      </c>
      <c r="M251" s="195">
        <v>3.5</v>
      </c>
      <c r="N251" s="195">
        <v>6.1</v>
      </c>
      <c r="O251" s="195">
        <v>-2.2</v>
      </c>
      <c r="P251" s="195">
        <v>-1.5</v>
      </c>
      <c r="Q251" s="195">
        <v>-1.2</v>
      </c>
      <c r="R251" s="195">
        <v>-1.7</v>
      </c>
      <c r="S251" s="195">
        <v>0.5</v>
      </c>
    </row>
    <row r="252" spans="1:19" s="1" customFormat="1" ht="11.25">
      <c r="A252" s="194" t="s">
        <v>96</v>
      </c>
      <c r="B252" s="195" t="s">
        <v>43</v>
      </c>
      <c r="C252" s="195" t="s">
        <v>43</v>
      </c>
      <c r="D252" s="195" t="s">
        <v>43</v>
      </c>
      <c r="E252" s="195" t="s">
        <v>43</v>
      </c>
      <c r="F252" s="195" t="s">
        <v>43</v>
      </c>
      <c r="G252" s="195" t="s">
        <v>43</v>
      </c>
      <c r="H252" s="195">
        <v>21.4</v>
      </c>
      <c r="I252" s="195">
        <v>14.3</v>
      </c>
      <c r="J252" s="195">
        <v>11.6</v>
      </c>
      <c r="K252" s="195">
        <v>3.3</v>
      </c>
      <c r="L252" s="195">
        <v>9.1</v>
      </c>
      <c r="M252" s="195">
        <v>4.4</v>
      </c>
      <c r="N252" s="195">
        <v>0.4</v>
      </c>
      <c r="O252" s="195">
        <v>-0.2</v>
      </c>
      <c r="P252" s="195">
        <v>4</v>
      </c>
      <c r="Q252" s="195">
        <v>2.1</v>
      </c>
      <c r="R252" s="195">
        <v>2</v>
      </c>
      <c r="S252" s="195">
        <v>-0.7</v>
      </c>
    </row>
    <row r="253" spans="1:19" s="1" customFormat="1" ht="11.25">
      <c r="A253" s="194" t="s">
        <v>97</v>
      </c>
      <c r="B253" s="195" t="s">
        <v>43</v>
      </c>
      <c r="C253" s="195" t="s">
        <v>43</v>
      </c>
      <c r="D253" s="195" t="s">
        <v>43</v>
      </c>
      <c r="E253" s="195" t="s">
        <v>43</v>
      </c>
      <c r="F253" s="195" t="s">
        <v>43</v>
      </c>
      <c r="G253" s="195" t="s">
        <v>43</v>
      </c>
      <c r="H253" s="195">
        <v>3.4</v>
      </c>
      <c r="I253" s="195">
        <v>4.2</v>
      </c>
      <c r="J253" s="195">
        <v>3.2</v>
      </c>
      <c r="K253" s="195">
        <v>2.2</v>
      </c>
      <c r="L253" s="195">
        <v>2.4</v>
      </c>
      <c r="M253" s="195">
        <v>4.6</v>
      </c>
      <c r="N253" s="195">
        <v>4.3</v>
      </c>
      <c r="O253" s="195">
        <v>2.8</v>
      </c>
      <c r="P253" s="195">
        <v>1.8</v>
      </c>
      <c r="Q253" s="195">
        <v>0.1</v>
      </c>
      <c r="R253" s="195">
        <v>1.2</v>
      </c>
      <c r="S253" s="195">
        <v>2.3</v>
      </c>
    </row>
    <row r="254" spans="1:19" s="1" customFormat="1" ht="11.25">
      <c r="A254" s="194" t="s">
        <v>98</v>
      </c>
      <c r="B254" s="195" t="s">
        <v>43</v>
      </c>
      <c r="C254" s="195" t="s">
        <v>43</v>
      </c>
      <c r="D254" s="195" t="s">
        <v>43</v>
      </c>
      <c r="E254" s="195" t="s">
        <v>43</v>
      </c>
      <c r="F254" s="195" t="s">
        <v>43</v>
      </c>
      <c r="G254" s="195" t="s">
        <v>43</v>
      </c>
      <c r="H254" s="195" t="s">
        <v>43</v>
      </c>
      <c r="I254" s="195" t="s">
        <v>43</v>
      </c>
      <c r="J254" s="195" t="s">
        <v>43</v>
      </c>
      <c r="K254" s="195">
        <v>42.5</v>
      </c>
      <c r="L254" s="195">
        <v>37.1</v>
      </c>
      <c r="M254" s="195">
        <v>33.5</v>
      </c>
      <c r="N254" s="195">
        <v>19.3</v>
      </c>
      <c r="O254" s="195">
        <v>20.8</v>
      </c>
      <c r="P254" s="195">
        <v>14.5</v>
      </c>
      <c r="Q254" s="195">
        <v>10</v>
      </c>
      <c r="R254" s="195">
        <v>7.9</v>
      </c>
      <c r="S254" s="195">
        <v>15.2</v>
      </c>
    </row>
    <row r="255" spans="1:19" s="1" customFormat="1" ht="11.25">
      <c r="A255" s="194" t="s">
        <v>99</v>
      </c>
      <c r="B255" s="195">
        <v>2.3</v>
      </c>
      <c r="C255" s="195">
        <v>5.8</v>
      </c>
      <c r="D255" s="195">
        <v>1.2</v>
      </c>
      <c r="E255" s="195">
        <v>-0.4</v>
      </c>
      <c r="F255" s="195">
        <v>2.2</v>
      </c>
      <c r="G255" s="195">
        <v>4.1</v>
      </c>
      <c r="H255" s="195">
        <v>-1</v>
      </c>
      <c r="I255" s="195">
        <v>0.1</v>
      </c>
      <c r="J255" s="195">
        <v>0.7</v>
      </c>
      <c r="K255" s="195">
        <v>0.5</v>
      </c>
      <c r="L255" s="195">
        <v>-0.6</v>
      </c>
      <c r="M255" s="195">
        <v>1.9</v>
      </c>
      <c r="N255" s="195">
        <v>1.7</v>
      </c>
      <c r="O255" s="195">
        <v>0.6</v>
      </c>
      <c r="P255" s="195">
        <v>-0.6</v>
      </c>
      <c r="Q255" s="195">
        <v>0.1</v>
      </c>
      <c r="R255" s="195">
        <v>1.3</v>
      </c>
      <c r="S255" s="195">
        <v>2.2</v>
      </c>
    </row>
    <row r="256" spans="1:19" s="1" customFormat="1" ht="11.25">
      <c r="A256" s="194" t="s">
        <v>100</v>
      </c>
      <c r="B256" s="195" t="s">
        <v>43</v>
      </c>
      <c r="C256" s="195">
        <v>82.6</v>
      </c>
      <c r="D256" s="195">
        <v>207.7</v>
      </c>
      <c r="E256" s="195">
        <v>42.1</v>
      </c>
      <c r="F256" s="195">
        <v>25.1</v>
      </c>
      <c r="G256" s="195">
        <v>13.6</v>
      </c>
      <c r="H256" s="195">
        <v>12.4</v>
      </c>
      <c r="I256" s="195">
        <v>14.3</v>
      </c>
      <c r="J256" s="195">
        <v>5.8</v>
      </c>
      <c r="K256" s="195">
        <v>5.3</v>
      </c>
      <c r="L256" s="195">
        <v>6.2</v>
      </c>
      <c r="M256" s="195">
        <v>8.1</v>
      </c>
      <c r="N256" s="195">
        <v>8.3</v>
      </c>
      <c r="O256" s="195">
        <v>6.9</v>
      </c>
      <c r="P256" s="195">
        <v>4.1</v>
      </c>
      <c r="Q256" s="195">
        <v>3.4</v>
      </c>
      <c r="R256" s="195">
        <v>1.2</v>
      </c>
      <c r="S256" s="195">
        <v>7.8</v>
      </c>
    </row>
    <row r="257" spans="1:19" s="1" customFormat="1" ht="11.25">
      <c r="A257" s="194" t="s">
        <v>101</v>
      </c>
      <c r="B257" s="195" t="s">
        <v>43</v>
      </c>
      <c r="C257" s="195" t="s">
        <v>43</v>
      </c>
      <c r="D257" s="195" t="s">
        <v>43</v>
      </c>
      <c r="E257" s="195" t="s">
        <v>43</v>
      </c>
      <c r="F257" s="195">
        <v>6</v>
      </c>
      <c r="G257" s="195">
        <v>13.7</v>
      </c>
      <c r="H257" s="195">
        <v>2.9</v>
      </c>
      <c r="I257" s="195">
        <v>8.6</v>
      </c>
      <c r="J257" s="195">
        <v>7.5</v>
      </c>
      <c r="K257" s="195">
        <v>7.3</v>
      </c>
      <c r="L257" s="195">
        <v>4.7</v>
      </c>
      <c r="M257" s="195">
        <v>5.7</v>
      </c>
      <c r="N257" s="195">
        <v>3.8</v>
      </c>
      <c r="O257" s="195">
        <v>6.8</v>
      </c>
      <c r="P257" s="195">
        <v>10.8</v>
      </c>
      <c r="Q257" s="195">
        <v>3.8</v>
      </c>
      <c r="R257" s="195">
        <v>4.7</v>
      </c>
      <c r="S257" s="195">
        <v>0.3</v>
      </c>
    </row>
    <row r="258" spans="1:19" s="1" customFormat="1" ht="11.25">
      <c r="A258" s="194" t="s">
        <v>103</v>
      </c>
      <c r="B258" s="195">
        <v>8.7</v>
      </c>
      <c r="C258" s="195">
        <v>9.3</v>
      </c>
      <c r="D258" s="195">
        <v>2.7</v>
      </c>
      <c r="E258" s="195">
        <v>-1.2</v>
      </c>
      <c r="F258" s="195">
        <v>6.4</v>
      </c>
      <c r="G258" s="195">
        <v>1</v>
      </c>
      <c r="H258" s="195">
        <v>2.4</v>
      </c>
      <c r="I258" s="195">
        <v>2.4</v>
      </c>
      <c r="J258" s="195">
        <v>4.8</v>
      </c>
      <c r="K258" s="195">
        <v>-0.2</v>
      </c>
      <c r="L258" s="195">
        <v>0</v>
      </c>
      <c r="M258" s="195">
        <v>1.5</v>
      </c>
      <c r="N258" s="195">
        <v>0.3</v>
      </c>
      <c r="O258" s="195">
        <v>2.5</v>
      </c>
      <c r="P258" s="195">
        <v>-0.3</v>
      </c>
      <c r="Q258" s="195">
        <v>0</v>
      </c>
      <c r="R258" s="195">
        <v>0.2</v>
      </c>
      <c r="S258" s="195">
        <v>1.3</v>
      </c>
    </row>
    <row r="259" spans="1:19" s="1" customFormat="1" ht="11.25">
      <c r="A259" s="194" t="s">
        <v>102</v>
      </c>
      <c r="B259" s="195">
        <v>56.9</v>
      </c>
      <c r="C259" s="195">
        <v>59.1</v>
      </c>
      <c r="D259" s="195">
        <v>62.9</v>
      </c>
      <c r="E259" s="195">
        <v>62</v>
      </c>
      <c r="F259" s="195">
        <v>122.9</v>
      </c>
      <c r="G259" s="195">
        <v>84.4</v>
      </c>
      <c r="H259" s="195">
        <v>78.3</v>
      </c>
      <c r="I259" s="195">
        <v>83</v>
      </c>
      <c r="J259" s="195">
        <v>76.8</v>
      </c>
      <c r="K259" s="195">
        <v>48.9</v>
      </c>
      <c r="L259" s="195">
        <v>51</v>
      </c>
      <c r="M259" s="195">
        <v>61.5</v>
      </c>
      <c r="N259" s="195">
        <v>37</v>
      </c>
      <c r="O259" s="195">
        <v>18.5</v>
      </c>
      <c r="P259" s="195">
        <v>11.1</v>
      </c>
      <c r="Q259" s="195">
        <v>4.9</v>
      </c>
      <c r="R259" s="195">
        <v>10.6</v>
      </c>
      <c r="S259" s="195">
        <v>4.7</v>
      </c>
    </row>
    <row r="260" spans="1:19" s="1" customFormat="1" ht="11.25">
      <c r="A260" s="194" t="s">
        <v>88</v>
      </c>
      <c r="B260" s="195">
        <v>-13.9</v>
      </c>
      <c r="C260" s="195">
        <v>0.9</v>
      </c>
      <c r="D260" s="195">
        <v>4.2</v>
      </c>
      <c r="E260" s="195">
        <v>1.9</v>
      </c>
      <c r="F260" s="195">
        <v>9.8</v>
      </c>
      <c r="G260" s="195">
        <v>-0.6</v>
      </c>
      <c r="H260" s="195">
        <v>-2.7</v>
      </c>
      <c r="I260" s="195">
        <v>-0.9</v>
      </c>
      <c r="J260" s="195">
        <v>3.3</v>
      </c>
      <c r="K260" s="195">
        <v>-3.4</v>
      </c>
      <c r="L260" s="195">
        <v>-2.9</v>
      </c>
      <c r="M260" s="195">
        <v>5.8</v>
      </c>
      <c r="N260" s="195">
        <v>10.6</v>
      </c>
      <c r="O260" s="195">
        <v>-10</v>
      </c>
      <c r="P260" s="195">
        <v>0.3</v>
      </c>
      <c r="Q260" s="195" t="s">
        <v>43</v>
      </c>
      <c r="R260" s="195" t="s">
        <v>43</v>
      </c>
      <c r="S260" s="195" t="s">
        <v>43</v>
      </c>
    </row>
    <row r="261" spans="1:19" s="1" customFormat="1" ht="11.25">
      <c r="A261" s="194" t="s">
        <v>95</v>
      </c>
      <c r="B261" s="195">
        <v>1.4</v>
      </c>
      <c r="C261" s="195">
        <v>3.6</v>
      </c>
      <c r="D261" s="195">
        <v>-2.6</v>
      </c>
      <c r="E261" s="195">
        <v>2.5</v>
      </c>
      <c r="F261" s="195">
        <v>-5</v>
      </c>
      <c r="G261" s="195">
        <v>-1.1</v>
      </c>
      <c r="H261" s="195">
        <v>-3.4</v>
      </c>
      <c r="I261" s="195">
        <v>-0.6</v>
      </c>
      <c r="J261" s="195">
        <v>0.8</v>
      </c>
      <c r="K261" s="195">
        <v>0.8</v>
      </c>
      <c r="L261" s="195">
        <v>2.9</v>
      </c>
      <c r="M261" s="195">
        <v>5.2</v>
      </c>
      <c r="N261" s="195">
        <v>-2.4</v>
      </c>
      <c r="O261" s="195">
        <v>-0.5</v>
      </c>
      <c r="P261" s="195">
        <v>-1.3</v>
      </c>
      <c r="Q261" s="195">
        <v>3.3</v>
      </c>
      <c r="R261" s="195">
        <v>-3</v>
      </c>
      <c r="S261" s="195">
        <v>1.3</v>
      </c>
    </row>
    <row r="262" spans="1:19" s="1" customFormat="1" ht="11.25">
      <c r="A262" s="194" t="s">
        <v>75</v>
      </c>
      <c r="B262" s="195">
        <v>2.2</v>
      </c>
      <c r="C262" s="195">
        <v>6</v>
      </c>
      <c r="D262" s="195">
        <v>2.2</v>
      </c>
      <c r="E262" s="195">
        <v>1.5</v>
      </c>
      <c r="F262" s="195">
        <v>2.3</v>
      </c>
      <c r="G262" s="195">
        <v>1</v>
      </c>
      <c r="H262" s="195">
        <v>1</v>
      </c>
      <c r="I262" s="195">
        <v>-0.3</v>
      </c>
      <c r="J262" s="195">
        <v>0.4</v>
      </c>
      <c r="K262" s="195">
        <v>0.8</v>
      </c>
      <c r="L262" s="195">
        <v>-1.9</v>
      </c>
      <c r="M262" s="195">
        <v>0.8</v>
      </c>
      <c r="N262" s="195">
        <v>0.6</v>
      </c>
      <c r="O262" s="195">
        <v>0.6</v>
      </c>
      <c r="P262" s="195">
        <v>0.7</v>
      </c>
      <c r="Q262" s="195">
        <v>1</v>
      </c>
      <c r="R262" s="195">
        <v>0.7</v>
      </c>
      <c r="S262" s="195">
        <v>1.1</v>
      </c>
    </row>
    <row r="263" spans="1:18" s="1" customFormat="1" ht="12.75">
      <c r="A263" s="120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52"/>
    </row>
    <row r="264" spans="1:18" s="1" customFormat="1" ht="12.75">
      <c r="A264" s="139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</row>
    <row r="265" spans="1:18" s="159" customFormat="1" ht="12.7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</row>
    <row r="266" spans="1:18" s="159" customFormat="1" ht="12.75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</row>
    <row r="267" spans="1:18" s="159" customFormat="1" ht="12.75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</row>
    <row r="268" spans="1:18" s="159" customFormat="1" ht="12.75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</row>
    <row r="269" spans="1:18" s="159" customFormat="1" ht="12.75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</row>
    <row r="270" spans="1:18" s="159" customFormat="1" ht="12.75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</row>
    <row r="271" spans="1:18" s="159" customFormat="1" ht="12.75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</row>
    <row r="272" spans="1:18" s="159" customFormat="1" ht="12.75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</row>
    <row r="273" spans="1:18" s="159" customFormat="1" ht="12.75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</row>
    <row r="274" ht="12.75">
      <c r="S274" s="44"/>
    </row>
    <row r="275" spans="1:19" ht="15.75">
      <c r="A275" s="142" t="s">
        <v>1805</v>
      </c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44"/>
    </row>
    <row r="276" ht="12.75">
      <c r="S276" s="44"/>
    </row>
    <row r="277" spans="7:19" ht="12.75">
      <c r="G277" s="157" t="s">
        <v>1797</v>
      </c>
      <c r="S277" s="44"/>
    </row>
    <row r="278" ht="13.5" thickBot="1">
      <c r="S278" s="44"/>
    </row>
    <row r="279" spans="1:19" s="241" customFormat="1" ht="12.75">
      <c r="A279" s="47" t="s">
        <v>1783</v>
      </c>
      <c r="B279" s="38">
        <v>1990</v>
      </c>
      <c r="C279" s="38">
        <v>1991</v>
      </c>
      <c r="D279" s="38">
        <v>1992</v>
      </c>
      <c r="E279" s="38">
        <v>1993</v>
      </c>
      <c r="F279" s="38">
        <v>1994</v>
      </c>
      <c r="G279" s="38">
        <v>1995</v>
      </c>
      <c r="H279" s="38">
        <v>1996</v>
      </c>
      <c r="I279" s="38">
        <v>1997</v>
      </c>
      <c r="J279" s="38">
        <v>1998</v>
      </c>
      <c r="K279" s="38">
        <v>1999</v>
      </c>
      <c r="L279" s="153">
        <v>2000</v>
      </c>
      <c r="M279" s="38">
        <v>2001</v>
      </c>
      <c r="N279" s="38">
        <v>2002</v>
      </c>
      <c r="O279" s="38">
        <v>2003</v>
      </c>
      <c r="P279" s="38">
        <v>2004</v>
      </c>
      <c r="Q279" s="38">
        <v>2005</v>
      </c>
      <c r="R279" s="38">
        <v>2006</v>
      </c>
      <c r="S279" s="38">
        <v>2007</v>
      </c>
    </row>
    <row r="280" spans="1:19" s="44" customFormat="1" ht="12.75">
      <c r="A280" s="179"/>
      <c r="B280" s="162"/>
      <c r="C280" s="163"/>
      <c r="D280" s="163"/>
      <c r="E280" s="163"/>
      <c r="F280" s="163"/>
      <c r="G280" s="163"/>
      <c r="H280" s="163"/>
      <c r="I280" s="163"/>
      <c r="J280" s="163"/>
      <c r="K280" s="163"/>
      <c r="L280" s="174"/>
      <c r="M280" s="163"/>
      <c r="N280" s="163"/>
      <c r="O280" s="163"/>
      <c r="P280" s="163"/>
      <c r="Q280" s="163"/>
      <c r="R280" s="164"/>
      <c r="S280" s="164"/>
    </row>
    <row r="281" spans="1:19" s="44" customFormat="1" ht="13.5" thickBot="1">
      <c r="A281" s="179"/>
      <c r="B281" s="165"/>
      <c r="C281" s="166"/>
      <c r="D281" s="166"/>
      <c r="E281" s="166"/>
      <c r="F281" s="166"/>
      <c r="G281" s="166"/>
      <c r="H281" s="166"/>
      <c r="I281" s="166"/>
      <c r="J281" s="166"/>
      <c r="K281" s="166"/>
      <c r="L281" s="174"/>
      <c r="M281" s="166"/>
      <c r="N281" s="166"/>
      <c r="O281" s="166"/>
      <c r="P281" s="166"/>
      <c r="Q281" s="166"/>
      <c r="R281" s="167"/>
      <c r="S281" s="167"/>
    </row>
    <row r="282" spans="1:19" s="44" customFormat="1" ht="14.25" thickBot="1" thickTop="1">
      <c r="A282" s="242" t="s">
        <v>1806</v>
      </c>
      <c r="B282" s="180">
        <f aca="true" t="shared" si="41" ref="B282:R282">SUM(B283:B308)</f>
        <v>1425771.7592275208</v>
      </c>
      <c r="C282" s="180">
        <f t="shared" si="41"/>
        <v>1491183.8114630682</v>
      </c>
      <c r="D282" s="180">
        <f t="shared" si="41"/>
        <v>1537553.4351151923</v>
      </c>
      <c r="E282" s="180">
        <f t="shared" si="41"/>
        <v>1573642.001829013</v>
      </c>
      <c r="F282" s="180">
        <f t="shared" si="41"/>
        <v>1622829.8316221582</v>
      </c>
      <c r="G282" s="181">
        <f t="shared" si="41"/>
        <v>1655252.9954400093</v>
      </c>
      <c r="H282" s="181">
        <f t="shared" si="41"/>
        <v>1682600.8230566925</v>
      </c>
      <c r="I282" s="181">
        <f t="shared" si="41"/>
        <v>1713270.7443105034</v>
      </c>
      <c r="J282" s="181">
        <f t="shared" si="41"/>
        <v>1753659.6501115412</v>
      </c>
      <c r="K282" s="181">
        <f t="shared" si="41"/>
        <v>1754975.6261644536</v>
      </c>
      <c r="L282" s="175" t="str">
        <f>L184</f>
        <v>1773921.1</v>
      </c>
      <c r="M282" s="181">
        <f t="shared" si="41"/>
        <v>1820609.9475999998</v>
      </c>
      <c r="N282" s="181">
        <f t="shared" si="41"/>
        <v>1862856.7244395998</v>
      </c>
      <c r="O282" s="181">
        <f t="shared" si="41"/>
        <v>1896569.6926662484</v>
      </c>
      <c r="P282" s="181">
        <f t="shared" si="41"/>
        <v>1916592.6204201044</v>
      </c>
      <c r="Q282" s="181">
        <f t="shared" si="41"/>
        <v>1932199.1092815867</v>
      </c>
      <c r="R282" s="182">
        <f t="shared" si="41"/>
        <v>1946095.0027251095</v>
      </c>
      <c r="S282" s="182">
        <f>SUM(S283:S308)</f>
        <v>1970305.878796237</v>
      </c>
    </row>
    <row r="283" spans="1:19" s="44" customFormat="1" ht="13.5" thickTop="1">
      <c r="A283" s="243" t="s">
        <v>72</v>
      </c>
      <c r="B283" s="169">
        <f aca="true" t="shared" si="42" ref="B283:J298">C283/(1+C233/100)</f>
        <v>41099.63929235102</v>
      </c>
      <c r="C283" s="169">
        <f t="shared" si="42"/>
        <v>42209.3295532445</v>
      </c>
      <c r="D283" s="169">
        <f t="shared" si="42"/>
        <v>42969.097485202896</v>
      </c>
      <c r="E283" s="169">
        <f t="shared" si="42"/>
        <v>43742.541239936545</v>
      </c>
      <c r="F283" s="169">
        <f t="shared" si="42"/>
        <v>44486.16444101546</v>
      </c>
      <c r="G283" s="169">
        <f t="shared" si="42"/>
        <v>44619.622934338506</v>
      </c>
      <c r="H283" s="169">
        <f t="shared" si="42"/>
        <v>44173.42670499512</v>
      </c>
      <c r="I283" s="169">
        <f t="shared" si="42"/>
        <v>44438.467265225096</v>
      </c>
      <c r="J283" s="169">
        <f t="shared" si="42"/>
        <v>44571.782667020765</v>
      </c>
      <c r="K283" s="169">
        <f>L283/(1+L233/100)</f>
        <v>44527.21088435374</v>
      </c>
      <c r="L283" s="175" t="str">
        <f>L186</f>
        <v>45818.5</v>
      </c>
      <c r="M283" s="169">
        <f aca="true" t="shared" si="43" ref="M283:S292">L283*(1+M233/100)</f>
        <v>46918.144</v>
      </c>
      <c r="N283" s="169">
        <f t="shared" si="43"/>
        <v>47621.91615999999</v>
      </c>
      <c r="O283" s="169">
        <f t="shared" si="43"/>
        <v>48241.00107007999</v>
      </c>
      <c r="P283" s="169">
        <f t="shared" si="43"/>
        <v>49061.09808827135</v>
      </c>
      <c r="Q283" s="169">
        <f t="shared" si="43"/>
        <v>49257.34248062444</v>
      </c>
      <c r="R283" s="170">
        <f t="shared" si="43"/>
        <v>50045.45996031443</v>
      </c>
      <c r="S283" s="170">
        <f t="shared" si="43"/>
        <v>51096.41461948103</v>
      </c>
    </row>
    <row r="284" spans="1:19" s="44" customFormat="1" ht="12.75">
      <c r="A284" s="243" t="s">
        <v>73</v>
      </c>
      <c r="B284" s="203">
        <f>C284/Ameco_GVA!D39</f>
        <v>39010.29271257599</v>
      </c>
      <c r="C284" s="203">
        <f>D284/Ameco_GVA!E39</f>
        <v>39738.82488261457</v>
      </c>
      <c r="D284" s="203">
        <f>E284/Ameco_GVA!F39</f>
        <v>40174.398294999584</v>
      </c>
      <c r="E284" s="203">
        <f>F284/Ameco_GVA!G39</f>
        <v>39552.177715649304</v>
      </c>
      <c r="F284" s="203">
        <f>G284/Ameco_GVA!H39</f>
        <v>40699.09266739743</v>
      </c>
      <c r="G284" s="169">
        <f t="shared" si="42"/>
        <v>41844.86720875677</v>
      </c>
      <c r="H284" s="169">
        <f t="shared" si="42"/>
        <v>42472.54021688812</v>
      </c>
      <c r="I284" s="169">
        <f t="shared" si="42"/>
        <v>43534.35372231032</v>
      </c>
      <c r="J284" s="169">
        <f t="shared" si="42"/>
        <v>45928.74317703739</v>
      </c>
      <c r="K284" s="169">
        <f aca="true" t="shared" si="44" ref="K284:K312">L284/(1+L234/100)</f>
        <v>46250.24437927664</v>
      </c>
      <c r="L284" s="175" t="str">
        <f aca="true" t="shared" si="45" ref="L284:L312">L187</f>
        <v>47314.0</v>
      </c>
      <c r="M284" s="169">
        <f t="shared" si="43"/>
        <v>48449.536</v>
      </c>
      <c r="N284" s="169">
        <f t="shared" si="43"/>
        <v>49660.774399999995</v>
      </c>
      <c r="O284" s="169">
        <f t="shared" si="43"/>
        <v>50802.97221119999</v>
      </c>
      <c r="P284" s="169">
        <f t="shared" si="43"/>
        <v>52885.894071859184</v>
      </c>
      <c r="Q284" s="169">
        <f t="shared" si="43"/>
        <v>56111.93361024259</v>
      </c>
      <c r="R284" s="170">
        <f t="shared" si="43"/>
        <v>58131.96322021132</v>
      </c>
      <c r="S284" s="170">
        <f t="shared" si="43"/>
        <v>58771.41481563364</v>
      </c>
    </row>
    <row r="285" spans="1:19" s="44" customFormat="1" ht="12.75">
      <c r="A285" s="243" t="s">
        <v>74</v>
      </c>
      <c r="B285" s="203">
        <f>C285/Ameco_GVA!D40</f>
        <v>87.49293835475154</v>
      </c>
      <c r="C285" s="203">
        <f>D285/Ameco_GVA!E40</f>
        <v>87.49293835475154</v>
      </c>
      <c r="D285" s="203">
        <f>E285/Ameco_GVA!F40</f>
        <v>80.24693892873643</v>
      </c>
      <c r="E285" s="203">
        <f>F285/Ameco_GVA!G40</f>
        <v>76.50933578471667</v>
      </c>
      <c r="F285" s="203">
        <f>G285/Ameco_GVA!H40</f>
        <v>76.88412203499993</v>
      </c>
      <c r="G285" s="169">
        <f t="shared" si="42"/>
        <v>78.269165917941</v>
      </c>
      <c r="H285" s="169">
        <f t="shared" si="42"/>
        <v>171.33120419437284</v>
      </c>
      <c r="I285" s="169">
        <f t="shared" si="42"/>
        <v>1690.524991785877</v>
      </c>
      <c r="J285" s="169">
        <f t="shared" si="42"/>
        <v>2140.2046396009205</v>
      </c>
      <c r="K285" s="169">
        <f t="shared" si="44"/>
        <v>2281.4581458145813</v>
      </c>
      <c r="L285" s="175" t="str">
        <f t="shared" si="45"/>
        <v>2534.7</v>
      </c>
      <c r="M285" s="169">
        <f t="shared" si="43"/>
        <v>2745.0800999999997</v>
      </c>
      <c r="N285" s="169">
        <f t="shared" si="43"/>
        <v>2852.1382238999995</v>
      </c>
      <c r="O285" s="169">
        <f t="shared" si="43"/>
        <v>2877.807467915099</v>
      </c>
      <c r="P285" s="169">
        <f t="shared" si="43"/>
        <v>2998.6753815675333</v>
      </c>
      <c r="Q285" s="169">
        <f t="shared" si="43"/>
        <v>3073.6422661067213</v>
      </c>
      <c r="R285" s="170">
        <f t="shared" si="43"/>
        <v>3233.471663944271</v>
      </c>
      <c r="S285" s="170">
        <f t="shared" si="43"/>
        <v>3592.387018642085</v>
      </c>
    </row>
    <row r="286" spans="1:19" s="44" customFormat="1" ht="12.75">
      <c r="A286" s="243" t="s">
        <v>76</v>
      </c>
      <c r="B286" s="203">
        <f>C286/Ameco_GVA!D41</f>
        <v>2011.3893141503393</v>
      </c>
      <c r="C286" s="203">
        <f>D286/Ameco_GVA!E41</f>
        <v>2091.844886716353</v>
      </c>
      <c r="D286" s="203">
        <f>E286/Ameco_GVA!F41</f>
        <v>2175.518682185007</v>
      </c>
      <c r="E286" s="203">
        <f>F286/Ameco_GVA!G41</f>
        <v>2262.5394294724074</v>
      </c>
      <c r="F286" s="203">
        <f>G286/Ameco_GVA!H41</f>
        <v>2353.0410066513036</v>
      </c>
      <c r="G286" s="169">
        <f t="shared" si="42"/>
        <v>2617.6301851413655</v>
      </c>
      <c r="H286" s="169">
        <f t="shared" si="42"/>
        <v>2649.041747363062</v>
      </c>
      <c r="I286" s="169">
        <f t="shared" si="42"/>
        <v>2712.6187492997756</v>
      </c>
      <c r="J286" s="169">
        <f t="shared" si="42"/>
        <v>2799.4225492773685</v>
      </c>
      <c r="K286" s="169">
        <f t="shared" si="44"/>
        <v>2858.210422812193</v>
      </c>
      <c r="L286" s="175" t="str">
        <f t="shared" si="45"/>
        <v>2906.8</v>
      </c>
      <c r="M286" s="169">
        <f t="shared" si="43"/>
        <v>2985.2835999999998</v>
      </c>
      <c r="N286" s="169">
        <f t="shared" si="43"/>
        <v>2946.4749131999997</v>
      </c>
      <c r="O286" s="169">
        <f t="shared" si="43"/>
        <v>2908.1707393283996</v>
      </c>
      <c r="P286" s="169">
        <f t="shared" si="43"/>
        <v>2934.3442759823547</v>
      </c>
      <c r="Q286" s="169">
        <f t="shared" si="43"/>
        <v>2922.6068988784255</v>
      </c>
      <c r="R286" s="170">
        <f t="shared" si="43"/>
        <v>2954.7555747660876</v>
      </c>
      <c r="S286" s="170">
        <f t="shared" si="43"/>
        <v>2984.3031305137483</v>
      </c>
    </row>
    <row r="287" spans="1:19" s="44" customFormat="1" ht="12.75">
      <c r="A287" s="243" t="s">
        <v>77</v>
      </c>
      <c r="B287" s="203">
        <f>C287/Ameco_GVA!D42</f>
        <v>11127.724937692834</v>
      </c>
      <c r="C287" s="203">
        <f>D287/Ameco_GVA!E42</f>
        <v>9929.237548996225</v>
      </c>
      <c r="D287" s="203">
        <f>E287/Ameco_GVA!F42</f>
        <v>9859.12000943745</v>
      </c>
      <c r="E287" s="203">
        <f>F287/Ameco_GVA!G42</f>
        <v>9888.273309105276</v>
      </c>
      <c r="F287" s="203">
        <f>G287/Ameco_GVA!H42</f>
        <v>10062.365661204081</v>
      </c>
      <c r="G287" s="169">
        <f t="shared" si="42"/>
        <v>10548.892520318415</v>
      </c>
      <c r="H287" s="169">
        <f t="shared" si="42"/>
        <v>10622.734767960643</v>
      </c>
      <c r="I287" s="169">
        <f t="shared" si="42"/>
        <v>11536.289958005258</v>
      </c>
      <c r="J287" s="169">
        <f t="shared" si="42"/>
        <v>12689.918953805785</v>
      </c>
      <c r="K287" s="169">
        <f t="shared" si="44"/>
        <v>13095.99636032757</v>
      </c>
      <c r="L287" s="175" t="str">
        <f t="shared" si="45"/>
        <v>14392.5</v>
      </c>
      <c r="M287" s="169">
        <f t="shared" si="43"/>
        <v>14119.0425</v>
      </c>
      <c r="N287" s="169">
        <f t="shared" si="43"/>
        <v>14740.28037</v>
      </c>
      <c r="O287" s="169">
        <f t="shared" si="43"/>
        <v>14460.21504297</v>
      </c>
      <c r="P287" s="169">
        <f t="shared" si="43"/>
        <v>14416.83439784109</v>
      </c>
      <c r="Q287" s="169">
        <f t="shared" si="43"/>
        <v>14532.169073023819</v>
      </c>
      <c r="R287" s="170">
        <f t="shared" si="43"/>
        <v>14706.555101900105</v>
      </c>
      <c r="S287" s="170">
        <f t="shared" si="43"/>
        <v>14588.902661084903</v>
      </c>
    </row>
    <row r="288" spans="1:19" s="44" customFormat="1" ht="12.75">
      <c r="A288" s="243" t="s">
        <v>78</v>
      </c>
      <c r="B288" s="203">
        <f>C288/Ameco_GVA!D43</f>
        <v>297633.6003402166</v>
      </c>
      <c r="C288" s="169">
        <f t="shared" si="42"/>
        <v>303586.2723470209</v>
      </c>
      <c r="D288" s="169">
        <f t="shared" si="42"/>
        <v>312086.68797273753</v>
      </c>
      <c r="E288" s="169">
        <f t="shared" si="42"/>
        <v>325818.502243538</v>
      </c>
      <c r="F288" s="169">
        <f t="shared" si="42"/>
        <v>336896.3313198183</v>
      </c>
      <c r="G288" s="169">
        <f t="shared" si="42"/>
        <v>344981.8432714939</v>
      </c>
      <c r="H288" s="169">
        <f t="shared" si="42"/>
        <v>342566.97036859347</v>
      </c>
      <c r="I288" s="169">
        <f t="shared" si="42"/>
        <v>344622.37219080504</v>
      </c>
      <c r="J288" s="169">
        <f t="shared" si="42"/>
        <v>347723.9735405223</v>
      </c>
      <c r="K288" s="169">
        <f t="shared" si="44"/>
        <v>336596.8063872256</v>
      </c>
      <c r="L288" s="175" t="str">
        <f t="shared" si="45"/>
        <v>337270.0</v>
      </c>
      <c r="M288" s="169">
        <f t="shared" si="43"/>
        <v>337270</v>
      </c>
      <c r="N288" s="169">
        <f t="shared" si="43"/>
        <v>338619.08</v>
      </c>
      <c r="O288" s="169">
        <f t="shared" si="43"/>
        <v>337941.84184</v>
      </c>
      <c r="P288" s="169">
        <f t="shared" si="43"/>
        <v>335576.24894712</v>
      </c>
      <c r="Q288" s="169">
        <f t="shared" si="43"/>
        <v>334569.5202002786</v>
      </c>
      <c r="R288" s="170">
        <f t="shared" si="43"/>
        <v>336911.5068416805</v>
      </c>
      <c r="S288" s="170">
        <f t="shared" si="43"/>
        <v>337585.3298553639</v>
      </c>
    </row>
    <row r="289" spans="1:19" s="44" customFormat="1" ht="12.75">
      <c r="A289" s="243" t="s">
        <v>79</v>
      </c>
      <c r="B289" s="169">
        <f t="shared" si="42"/>
        <v>32278.923358745684</v>
      </c>
      <c r="C289" s="169">
        <f t="shared" si="42"/>
        <v>32763.107209126865</v>
      </c>
      <c r="D289" s="169">
        <f t="shared" si="42"/>
        <v>32992.44895959075</v>
      </c>
      <c r="E289" s="169">
        <f t="shared" si="42"/>
        <v>32992.44895959075</v>
      </c>
      <c r="F289" s="169">
        <f t="shared" si="42"/>
        <v>33454.34324502502</v>
      </c>
      <c r="G289" s="169">
        <f t="shared" si="42"/>
        <v>33119.79981257477</v>
      </c>
      <c r="H289" s="169">
        <f t="shared" si="42"/>
        <v>32391.164216698122</v>
      </c>
      <c r="I289" s="169">
        <f t="shared" si="42"/>
        <v>33654.41962114935</v>
      </c>
      <c r="J289" s="169">
        <f t="shared" si="42"/>
        <v>33688.074040770494</v>
      </c>
      <c r="K289" s="169">
        <f t="shared" si="44"/>
        <v>33081.68870803662</v>
      </c>
      <c r="L289" s="175" t="str">
        <f t="shared" si="45"/>
        <v>32519.3</v>
      </c>
      <c r="M289" s="169">
        <f t="shared" si="43"/>
        <v>32811.973699999995</v>
      </c>
      <c r="N289" s="169">
        <f t="shared" si="43"/>
        <v>33894.768832099995</v>
      </c>
      <c r="O289" s="169">
        <f t="shared" si="43"/>
        <v>34267.611289253095</v>
      </c>
      <c r="P289" s="169">
        <f t="shared" si="43"/>
        <v>35569.78051824471</v>
      </c>
      <c r="Q289" s="169">
        <f t="shared" si="43"/>
        <v>36067.75744550014</v>
      </c>
      <c r="R289" s="170">
        <f t="shared" si="43"/>
        <v>35093.92799447163</v>
      </c>
      <c r="S289" s="170">
        <f t="shared" si="43"/>
        <v>35409.773346421876</v>
      </c>
    </row>
    <row r="290" spans="1:19" s="44" customFormat="1" ht="12.75">
      <c r="A290" s="243" t="s">
        <v>80</v>
      </c>
      <c r="B290" s="203">
        <f>C290/Ameco_GVA!D45</f>
        <v>547.696223330281</v>
      </c>
      <c r="C290" s="203">
        <f>D290/Ameco_GVA!E45</f>
        <v>547.696223330281</v>
      </c>
      <c r="D290" s="203">
        <f>E290/Ameco_GVA!F45</f>
        <v>547.696223330281</v>
      </c>
      <c r="E290" s="169">
        <f t="shared" si="42"/>
        <v>547.696223330281</v>
      </c>
      <c r="F290" s="169">
        <f t="shared" si="42"/>
        <v>668.7370886862731</v>
      </c>
      <c r="G290" s="169">
        <f t="shared" si="42"/>
        <v>878.7205345337628</v>
      </c>
      <c r="H290" s="169">
        <f t="shared" si="42"/>
        <v>1081.7049780110622</v>
      </c>
      <c r="I290" s="169">
        <f t="shared" si="42"/>
        <v>1252.61436453681</v>
      </c>
      <c r="J290" s="169">
        <f t="shared" si="42"/>
        <v>1364.097042980586</v>
      </c>
      <c r="K290" s="169">
        <f t="shared" si="44"/>
        <v>1451.3992537313434</v>
      </c>
      <c r="L290" s="175" t="str">
        <f t="shared" si="45"/>
        <v>1555.9</v>
      </c>
      <c r="M290" s="169">
        <f t="shared" si="43"/>
        <v>1577.6826</v>
      </c>
      <c r="N290" s="169">
        <f t="shared" si="43"/>
        <v>1658.1444126</v>
      </c>
      <c r="O290" s="169">
        <f t="shared" si="43"/>
        <v>1716.1794670409997</v>
      </c>
      <c r="P290" s="169">
        <f t="shared" si="43"/>
        <v>1743.6383385136558</v>
      </c>
      <c r="Q290" s="169">
        <f t="shared" si="43"/>
        <v>1781.9983819609563</v>
      </c>
      <c r="R290" s="170">
        <f t="shared" si="43"/>
        <v>1846.1503237115508</v>
      </c>
      <c r="S290" s="170">
        <f t="shared" si="43"/>
        <v>1908.9194347177436</v>
      </c>
    </row>
    <row r="291" spans="1:19" s="44" customFormat="1" ht="12.75">
      <c r="A291" s="243" t="s">
        <v>81</v>
      </c>
      <c r="B291" s="169">
        <f t="shared" si="42"/>
        <v>91681.90774290654</v>
      </c>
      <c r="C291" s="169">
        <f t="shared" si="42"/>
        <v>100024.96134751102</v>
      </c>
      <c r="D291" s="169">
        <f t="shared" si="42"/>
        <v>109027.20786878702</v>
      </c>
      <c r="E291" s="169">
        <f t="shared" si="42"/>
        <v>116986.19404320847</v>
      </c>
      <c r="F291" s="169">
        <f t="shared" si="42"/>
        <v>121314.68322280717</v>
      </c>
      <c r="G291" s="169">
        <f t="shared" si="42"/>
        <v>126652.52928461069</v>
      </c>
      <c r="H291" s="169">
        <f t="shared" si="42"/>
        <v>130705.41022171824</v>
      </c>
      <c r="I291" s="169">
        <f t="shared" si="42"/>
        <v>134757.2779385915</v>
      </c>
      <c r="J291" s="169">
        <f t="shared" si="42"/>
        <v>139878.05450025797</v>
      </c>
      <c r="K291" s="169">
        <f t="shared" si="44"/>
        <v>144773.78640776698</v>
      </c>
      <c r="L291" s="175" t="str">
        <f t="shared" si="45"/>
        <v>149117.0</v>
      </c>
      <c r="M291" s="169">
        <f t="shared" si="43"/>
        <v>156871.084</v>
      </c>
      <c r="N291" s="169">
        <f t="shared" si="43"/>
        <v>165028.380368</v>
      </c>
      <c r="O291" s="169">
        <f t="shared" si="43"/>
        <v>170969.40206124802</v>
      </c>
      <c r="P291" s="169">
        <f t="shared" si="43"/>
        <v>176611.3923292692</v>
      </c>
      <c r="Q291" s="169">
        <f t="shared" si="43"/>
        <v>181026.67713750093</v>
      </c>
      <c r="R291" s="170">
        <f t="shared" si="43"/>
        <v>186276.45077448845</v>
      </c>
      <c r="S291" s="170">
        <f t="shared" si="43"/>
        <v>189629.42688842924</v>
      </c>
    </row>
    <row r="292" spans="1:19" s="44" customFormat="1" ht="12.75">
      <c r="A292" s="243" t="s">
        <v>83</v>
      </c>
      <c r="B292" s="169">
        <f t="shared" si="42"/>
        <v>21012.03741404734</v>
      </c>
      <c r="C292" s="169">
        <f t="shared" si="42"/>
        <v>21642.39853646876</v>
      </c>
      <c r="D292" s="169">
        <f t="shared" si="42"/>
        <v>22334.955289635764</v>
      </c>
      <c r="E292" s="169">
        <f t="shared" si="42"/>
        <v>22535.96988724248</v>
      </c>
      <c r="F292" s="169">
        <f t="shared" si="42"/>
        <v>22874.009435551117</v>
      </c>
      <c r="G292" s="169">
        <f t="shared" si="42"/>
        <v>23102.74952990663</v>
      </c>
      <c r="H292" s="169">
        <f t="shared" si="42"/>
        <v>23241.366027086067</v>
      </c>
      <c r="I292" s="169">
        <f t="shared" si="42"/>
        <v>24031.572472006996</v>
      </c>
      <c r="J292" s="169">
        <f t="shared" si="42"/>
        <v>24127.698761895022</v>
      </c>
      <c r="K292" s="169">
        <f t="shared" si="44"/>
        <v>24489.614243323445</v>
      </c>
      <c r="L292" s="175" t="str">
        <f t="shared" si="45"/>
        <v>24759.0</v>
      </c>
      <c r="M292" s="169">
        <f t="shared" si="43"/>
        <v>25650.324</v>
      </c>
      <c r="N292" s="169">
        <f t="shared" si="43"/>
        <v>26291.5821</v>
      </c>
      <c r="O292" s="169">
        <f t="shared" si="43"/>
        <v>26291.5821</v>
      </c>
      <c r="P292" s="169">
        <f t="shared" si="43"/>
        <v>26054.9578611</v>
      </c>
      <c r="Q292" s="169">
        <f t="shared" si="43"/>
        <v>25455.6938302947</v>
      </c>
      <c r="R292" s="170">
        <f t="shared" si="43"/>
        <v>25099.314116670572</v>
      </c>
      <c r="S292" s="170">
        <f t="shared" si="43"/>
        <v>25776.995597820674</v>
      </c>
    </row>
    <row r="293" spans="1:19" s="44" customFormat="1" ht="12.75">
      <c r="A293" s="243" t="s">
        <v>84</v>
      </c>
      <c r="B293" s="169">
        <f t="shared" si="42"/>
        <v>238867.44401981408</v>
      </c>
      <c r="C293" s="169">
        <f t="shared" si="42"/>
        <v>246033.4673404085</v>
      </c>
      <c r="D293" s="169">
        <f t="shared" si="42"/>
        <v>249970.00281785504</v>
      </c>
      <c r="E293" s="169">
        <f t="shared" si="42"/>
        <v>252969.6428516693</v>
      </c>
      <c r="F293" s="169">
        <f t="shared" si="42"/>
        <v>253728.55178022428</v>
      </c>
      <c r="G293" s="169">
        <f t="shared" si="42"/>
        <v>254489.73743556492</v>
      </c>
      <c r="H293" s="169">
        <f t="shared" si="42"/>
        <v>252708.30927351597</v>
      </c>
      <c r="I293" s="169">
        <f t="shared" si="42"/>
        <v>249928.5178715073</v>
      </c>
      <c r="J293" s="169">
        <f t="shared" si="42"/>
        <v>248428.94676427825</v>
      </c>
      <c r="K293" s="169">
        <f>L293/(1+L243/100)</f>
        <v>244702.51256281408</v>
      </c>
      <c r="L293" s="175" t="str">
        <f t="shared" si="45"/>
        <v>243479.0</v>
      </c>
      <c r="M293" s="169">
        <f aca="true" t="shared" si="46" ref="M293:S302">L293*(1+M243/100)</f>
        <v>253461.639</v>
      </c>
      <c r="N293" s="169">
        <f t="shared" si="46"/>
        <v>260558.564892</v>
      </c>
      <c r="O293" s="169">
        <f t="shared" si="46"/>
        <v>268635.880403652</v>
      </c>
      <c r="P293" s="169">
        <f t="shared" si="46"/>
        <v>270784.9674468812</v>
      </c>
      <c r="Q293" s="169">
        <f t="shared" si="46"/>
        <v>273492.81712135</v>
      </c>
      <c r="R293" s="170">
        <f t="shared" si="46"/>
        <v>271851.86021862185</v>
      </c>
      <c r="S293" s="170">
        <f t="shared" si="46"/>
        <v>273482.9713799336</v>
      </c>
    </row>
    <row r="294" spans="1:19" s="44" customFormat="1" ht="12.75">
      <c r="A294" s="243" t="s">
        <v>85</v>
      </c>
      <c r="B294" s="203">
        <f>C294/Ameco_GVA!D49</f>
        <v>25502.36552620783</v>
      </c>
      <c r="C294" s="203">
        <f>D294/Ameco_GVA!E49</f>
        <v>26522.46014725614</v>
      </c>
      <c r="D294" s="203">
        <f>E294/Ameco_GVA!F49</f>
        <v>27583.358553146387</v>
      </c>
      <c r="E294" s="203">
        <f>F294/Ameco_GVA!G49</f>
        <v>28686.692895272245</v>
      </c>
      <c r="F294" s="203">
        <f>G294/Ameco_GVA!H49</f>
        <v>29834.160611083134</v>
      </c>
      <c r="G294" s="203">
        <f>H294/Ameco_GVA!I49</f>
        <v>31027.527035526462</v>
      </c>
      <c r="H294" s="203">
        <f>I294/Ameco_GVA!J49</f>
        <v>32268.628116947522</v>
      </c>
      <c r="I294" s="203">
        <f>J294/Ameco_GVA!K49</f>
        <v>33336.1299062486</v>
      </c>
      <c r="J294" s="203">
        <f>K294/Ameco_GVA!L49</f>
        <v>34524.70242942894</v>
      </c>
      <c r="K294" s="203">
        <f>L294/Ameco_GVA!M49</f>
        <v>35252.13296068688</v>
      </c>
      <c r="L294" s="175" t="str">
        <f t="shared" si="45"/>
        <v>36703.0</v>
      </c>
      <c r="M294" s="169">
        <f t="shared" si="46"/>
        <v>37767.386999999995</v>
      </c>
      <c r="N294" s="169">
        <f t="shared" si="46"/>
        <v>36672.13277699999</v>
      </c>
      <c r="O294" s="169">
        <f t="shared" si="46"/>
        <v>37112.19837032399</v>
      </c>
      <c r="P294" s="169">
        <f t="shared" si="46"/>
        <v>37112.19837032399</v>
      </c>
      <c r="Q294" s="169">
        <f t="shared" si="46"/>
        <v>39969.83764483893</v>
      </c>
      <c r="R294" s="170">
        <f t="shared" si="46"/>
        <v>41088.993098894425</v>
      </c>
      <c r="S294" s="170">
        <f t="shared" si="46"/>
        <v>41623.15000918005</v>
      </c>
    </row>
    <row r="295" spans="1:19" s="44" customFormat="1" ht="12.75">
      <c r="A295" s="243" t="s">
        <v>86</v>
      </c>
      <c r="B295" s="203">
        <f>C295/Ameco_GVA!D50</f>
        <v>2228.096437284357</v>
      </c>
      <c r="C295" s="169">
        <f t="shared" si="42"/>
        <v>2228.096437284357</v>
      </c>
      <c r="D295" s="169">
        <f t="shared" si="42"/>
        <v>2620.2414102464036</v>
      </c>
      <c r="E295" s="169">
        <f t="shared" si="42"/>
        <v>3246.4791072952935</v>
      </c>
      <c r="F295" s="169">
        <f t="shared" si="42"/>
        <v>3937.9791571491915</v>
      </c>
      <c r="G295" s="169">
        <f t="shared" si="42"/>
        <v>5016.98544620807</v>
      </c>
      <c r="H295" s="169">
        <f t="shared" si="42"/>
        <v>6150.824157051094</v>
      </c>
      <c r="I295" s="169">
        <f t="shared" si="42"/>
        <v>7362.536515990159</v>
      </c>
      <c r="J295" s="169">
        <f t="shared" si="42"/>
        <v>8282.853580488929</v>
      </c>
      <c r="K295" s="169">
        <f t="shared" si="44"/>
        <v>8978.61328125</v>
      </c>
      <c r="L295" s="175" t="str">
        <f t="shared" si="45"/>
        <v>9194.1</v>
      </c>
      <c r="M295" s="169">
        <f t="shared" si="46"/>
        <v>10306.5861</v>
      </c>
      <c r="N295" s="169">
        <f t="shared" si="46"/>
        <v>11017.7405409</v>
      </c>
      <c r="O295" s="169">
        <f t="shared" si="46"/>
        <v>11282.1663138816</v>
      </c>
      <c r="P295" s="169">
        <f t="shared" si="46"/>
        <v>11688.324301181337</v>
      </c>
      <c r="Q295" s="169">
        <f t="shared" si="46"/>
        <v>11793.519219891969</v>
      </c>
      <c r="R295" s="170">
        <f t="shared" si="46"/>
        <v>12241.672950247863</v>
      </c>
      <c r="S295" s="170">
        <f t="shared" si="46"/>
        <v>13110.83172971546</v>
      </c>
    </row>
    <row r="296" spans="1:19" s="44" customFormat="1" ht="12.75">
      <c r="A296" s="243" t="s">
        <v>87</v>
      </c>
      <c r="B296" s="203">
        <f>C296/Ameco_GVA!D51</f>
        <v>10935.044657901844</v>
      </c>
      <c r="C296" s="203">
        <f>D296/Ameco_GVA!E51</f>
        <v>11054.480107317604</v>
      </c>
      <c r="D296" s="203">
        <f>E296/Ameco_GVA!F51</f>
        <v>11362.11342339706</v>
      </c>
      <c r="E296" s="203">
        <f>F296/Ameco_GVA!G51</f>
        <v>11704.378241478953</v>
      </c>
      <c r="F296" s="203">
        <f>G296/Ameco_GVA!H51</f>
        <v>12331.932003126247</v>
      </c>
      <c r="G296" s="169">
        <f t="shared" si="42"/>
        <v>13546.355475448196</v>
      </c>
      <c r="H296" s="169">
        <f t="shared" si="42"/>
        <v>13885.0143623344</v>
      </c>
      <c r="I296" s="169">
        <f t="shared" si="42"/>
        <v>14634.805137900457</v>
      </c>
      <c r="J296" s="169">
        <f t="shared" si="42"/>
        <v>15556.797861588186</v>
      </c>
      <c r="K296" s="169">
        <f t="shared" si="44"/>
        <v>15992.388201712656</v>
      </c>
      <c r="L296" s="175" t="str">
        <f t="shared" si="45"/>
        <v>16808.0</v>
      </c>
      <c r="M296" s="169">
        <f t="shared" si="46"/>
        <v>16286.952</v>
      </c>
      <c r="N296" s="169">
        <f t="shared" si="46"/>
        <v>17720.203776000002</v>
      </c>
      <c r="O296" s="169">
        <f t="shared" si="46"/>
        <v>19155.540281856003</v>
      </c>
      <c r="P296" s="169">
        <f t="shared" si="46"/>
        <v>20228.250537639942</v>
      </c>
      <c r="Q296" s="169">
        <f t="shared" si="46"/>
        <v>21098.06531075846</v>
      </c>
      <c r="R296" s="170">
        <f t="shared" si="46"/>
        <v>22574.92988251155</v>
      </c>
      <c r="S296" s="170">
        <f t="shared" si="46"/>
        <v>22529.780022746527</v>
      </c>
    </row>
    <row r="297" spans="1:19" s="44" customFormat="1" ht="12.75">
      <c r="A297" s="243" t="s">
        <v>89</v>
      </c>
      <c r="B297" s="169">
        <f t="shared" si="42"/>
        <v>189881.13053706946</v>
      </c>
      <c r="C297" s="169">
        <f t="shared" si="42"/>
        <v>204881.73984949794</v>
      </c>
      <c r="D297" s="169">
        <f t="shared" si="42"/>
        <v>213077.00944347787</v>
      </c>
      <c r="E297" s="169">
        <f t="shared" si="42"/>
        <v>221387.0128117735</v>
      </c>
      <c r="F297" s="169">
        <f t="shared" si="42"/>
        <v>226921.6881320678</v>
      </c>
      <c r="G297" s="169">
        <f t="shared" si="42"/>
        <v>231687.0435828412</v>
      </c>
      <c r="H297" s="169">
        <f t="shared" si="42"/>
        <v>241881.27350048622</v>
      </c>
      <c r="I297" s="169">
        <f t="shared" si="42"/>
        <v>245025.73005599252</v>
      </c>
      <c r="J297" s="169">
        <f t="shared" si="42"/>
        <v>250171.27038716833</v>
      </c>
      <c r="K297" s="169">
        <f t="shared" si="44"/>
        <v>254924.52452452452</v>
      </c>
      <c r="L297" s="175" t="str">
        <f t="shared" si="45"/>
        <v>254669.6</v>
      </c>
      <c r="M297" s="169">
        <f t="shared" si="46"/>
        <v>263837.7056</v>
      </c>
      <c r="N297" s="169">
        <f t="shared" si="46"/>
        <v>272544.3498848</v>
      </c>
      <c r="O297" s="169">
        <f t="shared" si="46"/>
        <v>277995.236882496</v>
      </c>
      <c r="P297" s="169">
        <f t="shared" si="46"/>
        <v>283833.13685702835</v>
      </c>
      <c r="Q297" s="169">
        <f t="shared" si="46"/>
        <v>283265.4705833143</v>
      </c>
      <c r="R297" s="170">
        <f t="shared" si="46"/>
        <v>282698.9396421477</v>
      </c>
      <c r="S297" s="170">
        <f t="shared" si="46"/>
        <v>286091.32691785344</v>
      </c>
    </row>
    <row r="298" spans="1:19" s="44" customFormat="1" ht="12.75">
      <c r="A298" s="243" t="s">
        <v>90</v>
      </c>
      <c r="B298" s="169">
        <f t="shared" si="42"/>
        <v>7.154706389970047</v>
      </c>
      <c r="C298" s="169">
        <f t="shared" si="42"/>
        <v>19.095911354830058</v>
      </c>
      <c r="D298" s="169">
        <f t="shared" si="42"/>
        <v>208.52735199474424</v>
      </c>
      <c r="E298" s="169">
        <f t="shared" si="42"/>
        <v>930.6575719525435</v>
      </c>
      <c r="F298" s="169">
        <f t="shared" si="42"/>
        <v>1593.2857631827546</v>
      </c>
      <c r="G298" s="169">
        <f t="shared" si="42"/>
        <v>2154.1223518230845</v>
      </c>
      <c r="H298" s="169">
        <f t="shared" si="42"/>
        <v>2692.652939778856</v>
      </c>
      <c r="I298" s="169">
        <f t="shared" si="42"/>
        <v>2948.454969057847</v>
      </c>
      <c r="J298" s="169">
        <f t="shared" si="42"/>
        <v>3089.9808075726237</v>
      </c>
      <c r="K298" s="169">
        <f t="shared" si="44"/>
        <v>3105.4307116104865</v>
      </c>
      <c r="L298" s="175" t="str">
        <f t="shared" si="45"/>
        <v>3316.6</v>
      </c>
      <c r="M298" s="169">
        <f t="shared" si="46"/>
        <v>3369.6656</v>
      </c>
      <c r="N298" s="169">
        <f t="shared" si="46"/>
        <v>3447.1679087999996</v>
      </c>
      <c r="O298" s="169">
        <f t="shared" si="46"/>
        <v>3467.8509162528</v>
      </c>
      <c r="P298" s="169">
        <f t="shared" si="46"/>
        <v>3492.125872666569</v>
      </c>
      <c r="Q298" s="169">
        <f t="shared" si="46"/>
        <v>3617.8424040825657</v>
      </c>
      <c r="R298" s="170">
        <f t="shared" si="46"/>
        <v>3762.5561002458685</v>
      </c>
      <c r="S298" s="170">
        <f t="shared" si="46"/>
        <v>3980.784354060129</v>
      </c>
    </row>
    <row r="299" spans="1:19" s="44" customFormat="1" ht="12.75">
      <c r="A299" s="243" t="s">
        <v>91</v>
      </c>
      <c r="B299" s="169">
        <f aca="true" t="shared" si="47" ref="B299:J312">C299/(1+C249/100)</f>
        <v>4064.9622375804283</v>
      </c>
      <c r="C299" s="169">
        <f t="shared" si="47"/>
        <v>4081.22208653075</v>
      </c>
      <c r="D299" s="169">
        <f t="shared" si="47"/>
        <v>4105.709419049935</v>
      </c>
      <c r="E299" s="169">
        <f t="shared" si="47"/>
        <v>4220.669282783333</v>
      </c>
      <c r="F299" s="169">
        <f t="shared" si="47"/>
        <v>4216.44861350055</v>
      </c>
      <c r="G299" s="169">
        <f t="shared" si="47"/>
        <v>4119.470295390037</v>
      </c>
      <c r="H299" s="169">
        <f t="shared" si="47"/>
        <v>4321.324339864148</v>
      </c>
      <c r="I299" s="169">
        <f t="shared" si="47"/>
        <v>4476.8920160992575</v>
      </c>
      <c r="J299" s="169">
        <f t="shared" si="47"/>
        <v>4253.047415294294</v>
      </c>
      <c r="K299" s="169">
        <f t="shared" si="44"/>
        <v>4231.782178217823</v>
      </c>
      <c r="L299" s="175" t="str">
        <f t="shared" si="45"/>
        <v>4274.1</v>
      </c>
      <c r="M299" s="169">
        <f t="shared" si="46"/>
        <v>4299.7446</v>
      </c>
      <c r="N299" s="169">
        <f t="shared" si="46"/>
        <v>4316.9435784</v>
      </c>
      <c r="O299" s="169">
        <f t="shared" si="46"/>
        <v>4424.867167859999</v>
      </c>
      <c r="P299" s="169">
        <f t="shared" si="46"/>
        <v>4451.4163708671595</v>
      </c>
      <c r="Q299" s="169">
        <f t="shared" si="46"/>
        <v>4509.284783688432</v>
      </c>
      <c r="R299" s="170">
        <f t="shared" si="46"/>
        <v>4680.6376054685925</v>
      </c>
      <c r="S299" s="170">
        <f t="shared" si="46"/>
        <v>4835.098646449056</v>
      </c>
    </row>
    <row r="300" spans="1:19" s="44" customFormat="1" ht="12.75">
      <c r="A300" s="243" t="s">
        <v>92</v>
      </c>
      <c r="B300" s="169">
        <f t="shared" si="47"/>
        <v>20.71217373275768</v>
      </c>
      <c r="C300" s="169">
        <f t="shared" si="47"/>
        <v>64.82910378353154</v>
      </c>
      <c r="D300" s="169">
        <f t="shared" si="47"/>
        <v>1002.6469191160986</v>
      </c>
      <c r="E300" s="169">
        <f t="shared" si="47"/>
        <v>1321.488639395018</v>
      </c>
      <c r="F300" s="169">
        <f t="shared" si="47"/>
        <v>1497.2466284345553</v>
      </c>
      <c r="G300" s="169">
        <f t="shared" si="47"/>
        <v>1515.21358797577</v>
      </c>
      <c r="H300" s="169">
        <f t="shared" si="47"/>
        <v>2059.1752660590714</v>
      </c>
      <c r="I300" s="169">
        <f t="shared" si="47"/>
        <v>2223.909287343797</v>
      </c>
      <c r="J300" s="169">
        <f t="shared" si="47"/>
        <v>2270.6113823780165</v>
      </c>
      <c r="K300" s="169">
        <f t="shared" si="44"/>
        <v>2309.2117758784425</v>
      </c>
      <c r="L300" s="175" t="str">
        <f t="shared" si="45"/>
        <v>2431.6</v>
      </c>
      <c r="M300" s="169">
        <f t="shared" si="46"/>
        <v>2589.654</v>
      </c>
      <c r="N300" s="169">
        <f t="shared" si="46"/>
        <v>2654.39535</v>
      </c>
      <c r="O300" s="169">
        <f t="shared" si="46"/>
        <v>2696.8656756</v>
      </c>
      <c r="P300" s="169">
        <f t="shared" si="46"/>
        <v>2866.7682131628</v>
      </c>
      <c r="Q300" s="169">
        <f t="shared" si="46"/>
        <v>3035.9075377394047</v>
      </c>
      <c r="R300" s="170">
        <f t="shared" si="46"/>
        <v>3148.2361166357623</v>
      </c>
      <c r="S300" s="170">
        <f t="shared" si="46"/>
        <v>3485.0973811157887</v>
      </c>
    </row>
    <row r="301" spans="1:19" s="44" customFormat="1" ht="12.75">
      <c r="A301" s="243" t="s">
        <v>94</v>
      </c>
      <c r="B301" s="169">
        <f t="shared" si="47"/>
        <v>77473.80876842074</v>
      </c>
      <c r="C301" s="169">
        <f t="shared" si="47"/>
        <v>79488.12779639968</v>
      </c>
      <c r="D301" s="169">
        <f t="shared" si="47"/>
        <v>81952.25975808807</v>
      </c>
      <c r="E301" s="169">
        <f t="shared" si="47"/>
        <v>83509.35269349173</v>
      </c>
      <c r="F301" s="169">
        <f t="shared" si="47"/>
        <v>83926.89945695919</v>
      </c>
      <c r="G301" s="169">
        <f t="shared" si="47"/>
        <v>83339.41116076047</v>
      </c>
      <c r="H301" s="169">
        <f t="shared" si="47"/>
        <v>83089.3929272782</v>
      </c>
      <c r="I301" s="169">
        <f t="shared" si="47"/>
        <v>84501.91260704192</v>
      </c>
      <c r="J301" s="169">
        <f t="shared" si="47"/>
        <v>85177.92790789825</v>
      </c>
      <c r="K301" s="169">
        <f t="shared" si="44"/>
        <v>85263.10583580614</v>
      </c>
      <c r="L301" s="175" t="str">
        <f t="shared" si="45"/>
        <v>86201.0</v>
      </c>
      <c r="M301" s="169">
        <f t="shared" si="46"/>
        <v>89218.03499999999</v>
      </c>
      <c r="N301" s="169">
        <f t="shared" si="46"/>
        <v>94660.33513499999</v>
      </c>
      <c r="O301" s="169">
        <f t="shared" si="46"/>
        <v>92577.80776202999</v>
      </c>
      <c r="P301" s="169">
        <f t="shared" si="46"/>
        <v>91189.14064559953</v>
      </c>
      <c r="Q301" s="169">
        <f t="shared" si="46"/>
        <v>90094.87095785234</v>
      </c>
      <c r="R301" s="170">
        <f t="shared" si="46"/>
        <v>88563.25815156885</v>
      </c>
      <c r="S301" s="170">
        <f t="shared" si="46"/>
        <v>89006.07444232669</v>
      </c>
    </row>
    <row r="302" spans="1:19" s="44" customFormat="1" ht="12.75">
      <c r="A302" s="243" t="s">
        <v>96</v>
      </c>
      <c r="B302" s="203">
        <f>C302/Ameco_GVA!D57</f>
        <v>23546.333705399597</v>
      </c>
      <c r="C302" s="203">
        <f>D302/Ameco_GVA!E57</f>
        <v>21739.043670076997</v>
      </c>
      <c r="D302" s="203">
        <f>E302/Ameco_GVA!F57</f>
        <v>22281.22769063341</v>
      </c>
      <c r="E302" s="203">
        <f>F302/Ameco_GVA!G57</f>
        <v>23081.601697265178</v>
      </c>
      <c r="F302" s="203">
        <f>G302/Ameco_GVA!H57</f>
        <v>24191.788736985534</v>
      </c>
      <c r="G302" s="169">
        <f t="shared" si="47"/>
        <v>25818.340798654765</v>
      </c>
      <c r="H302" s="169">
        <f t="shared" si="47"/>
        <v>31343.465729566884</v>
      </c>
      <c r="I302" s="169">
        <f t="shared" si="47"/>
        <v>35825.58132889495</v>
      </c>
      <c r="J302" s="169">
        <f t="shared" si="47"/>
        <v>39981.34876304677</v>
      </c>
      <c r="K302" s="169">
        <f t="shared" si="44"/>
        <v>41300.73327222731</v>
      </c>
      <c r="L302" s="175" t="str">
        <f t="shared" si="45"/>
        <v>45059.1</v>
      </c>
      <c r="M302" s="169">
        <f t="shared" si="46"/>
        <v>47041.7004</v>
      </c>
      <c r="N302" s="169">
        <f t="shared" si="46"/>
        <v>47229.8672016</v>
      </c>
      <c r="O302" s="169">
        <f t="shared" si="46"/>
        <v>47135.4074671968</v>
      </c>
      <c r="P302" s="169">
        <f t="shared" si="46"/>
        <v>49020.82376588467</v>
      </c>
      <c r="Q302" s="169">
        <f t="shared" si="46"/>
        <v>50050.26106496825</v>
      </c>
      <c r="R302" s="170">
        <f t="shared" si="46"/>
        <v>51051.266286267615</v>
      </c>
      <c r="S302" s="170">
        <f t="shared" si="46"/>
        <v>50693.90742226374</v>
      </c>
    </row>
    <row r="303" spans="1:19" s="44" customFormat="1" ht="12.75">
      <c r="A303" s="243" t="s">
        <v>97</v>
      </c>
      <c r="B303" s="203">
        <f>C303/Ameco_GVA!D58</f>
        <v>20554.7080851308</v>
      </c>
      <c r="C303" s="203">
        <f>D303/Ameco_GVA!E58</f>
        <v>21164.709504627514</v>
      </c>
      <c r="D303" s="203">
        <f>E303/Ameco_GVA!F58</f>
        <v>21442.744635790124</v>
      </c>
      <c r="E303" s="203">
        <f>F303/Ameco_GVA!G58</f>
        <v>21260.736304533613</v>
      </c>
      <c r="F303" s="203">
        <f>G303/Ameco_GVA!H58</f>
        <v>21451.347761830395</v>
      </c>
      <c r="G303" s="169">
        <f t="shared" si="47"/>
        <v>22041.258644215734</v>
      </c>
      <c r="H303" s="169">
        <f t="shared" si="47"/>
        <v>22790.66143811907</v>
      </c>
      <c r="I303" s="169">
        <f t="shared" si="47"/>
        <v>23747.86921852007</v>
      </c>
      <c r="J303" s="169">
        <f t="shared" si="47"/>
        <v>24507.801033512715</v>
      </c>
      <c r="K303" s="169">
        <f t="shared" si="44"/>
        <v>25046.972656249996</v>
      </c>
      <c r="L303" s="175" t="str">
        <f t="shared" si="45"/>
        <v>25648.1</v>
      </c>
      <c r="M303" s="169">
        <f aca="true" t="shared" si="48" ref="M303:S309">L303*(1+M253/100)</f>
        <v>26827.9126</v>
      </c>
      <c r="N303" s="169">
        <f t="shared" si="48"/>
        <v>27981.5128418</v>
      </c>
      <c r="O303" s="169">
        <f t="shared" si="48"/>
        <v>28764.9952013704</v>
      </c>
      <c r="P303" s="169">
        <f t="shared" si="48"/>
        <v>29282.765114995065</v>
      </c>
      <c r="Q303" s="169">
        <f t="shared" si="48"/>
        <v>29312.047880110058</v>
      </c>
      <c r="R303" s="170">
        <f t="shared" si="48"/>
        <v>29663.79245467138</v>
      </c>
      <c r="S303" s="170">
        <f t="shared" si="48"/>
        <v>30346.05968112882</v>
      </c>
    </row>
    <row r="304" spans="1:19" s="44" customFormat="1" ht="12.75">
      <c r="A304" s="243" t="s">
        <v>98</v>
      </c>
      <c r="B304" s="203">
        <f>C304/Ameco_GVA!D59</f>
        <v>5353.263184373773</v>
      </c>
      <c r="C304" s="203">
        <f>D304/Ameco_GVA!E59</f>
        <v>4712.05043843162</v>
      </c>
      <c r="D304" s="203">
        <f>E304/Ameco_GVA!F59</f>
        <v>4305.982885383677</v>
      </c>
      <c r="E304" s="203">
        <f>F304/Ameco_GVA!G59</f>
        <v>4375.30901497366</v>
      </c>
      <c r="F304" s="203">
        <f>G304/Ameco_GVA!H59</f>
        <v>4560.328915304959</v>
      </c>
      <c r="G304" s="203">
        <f>H304/Ameco_GVA!I59</f>
        <v>4870.26533553471</v>
      </c>
      <c r="H304" s="203">
        <f>I304/Ameco_GVA!J59</f>
        <v>5060.889976062672</v>
      </c>
      <c r="I304" s="203">
        <f>J304/Ameco_GVA!K59</f>
        <v>4693.50972935523</v>
      </c>
      <c r="J304" s="169">
        <f t="shared" si="47"/>
        <v>4439.684184933523</v>
      </c>
      <c r="K304" s="169">
        <f t="shared" si="44"/>
        <v>6326.54996353027</v>
      </c>
      <c r="L304" s="175" t="str">
        <f t="shared" si="45"/>
        <v>8673.7</v>
      </c>
      <c r="M304" s="169">
        <f t="shared" si="48"/>
        <v>11579.389500000001</v>
      </c>
      <c r="N304" s="169">
        <f t="shared" si="48"/>
        <v>13814.211673500002</v>
      </c>
      <c r="O304" s="169">
        <f t="shared" si="48"/>
        <v>16687.567701588003</v>
      </c>
      <c r="P304" s="169">
        <f t="shared" si="48"/>
        <v>19107.265018318263</v>
      </c>
      <c r="Q304" s="169">
        <f t="shared" si="48"/>
        <v>21017.99152015009</v>
      </c>
      <c r="R304" s="170">
        <f t="shared" si="48"/>
        <v>22678.412850241948</v>
      </c>
      <c r="S304" s="170">
        <f t="shared" si="48"/>
        <v>26125.53160347872</v>
      </c>
    </row>
    <row r="305" spans="1:19" s="44" customFormat="1" ht="12.75">
      <c r="A305" s="243" t="s">
        <v>99</v>
      </c>
      <c r="B305" s="169">
        <f t="shared" si="47"/>
        <v>39188.14754685889</v>
      </c>
      <c r="C305" s="169">
        <f t="shared" si="47"/>
        <v>41461.06010457671</v>
      </c>
      <c r="D305" s="169">
        <f t="shared" si="47"/>
        <v>41958.592825831634</v>
      </c>
      <c r="E305" s="169">
        <f t="shared" si="47"/>
        <v>41790.75845452831</v>
      </c>
      <c r="F305" s="169">
        <f t="shared" si="47"/>
        <v>42710.15514052793</v>
      </c>
      <c r="G305" s="169">
        <f t="shared" si="47"/>
        <v>44461.27150128957</v>
      </c>
      <c r="H305" s="169">
        <f t="shared" si="47"/>
        <v>44016.658786276676</v>
      </c>
      <c r="I305" s="169">
        <f t="shared" si="47"/>
        <v>44060.675445062945</v>
      </c>
      <c r="J305" s="169">
        <f t="shared" si="47"/>
        <v>44369.10017317838</v>
      </c>
      <c r="K305" s="169">
        <f t="shared" si="44"/>
        <v>44590.94567404427</v>
      </c>
      <c r="L305" s="175" t="str">
        <f t="shared" si="45"/>
        <v>44323.4</v>
      </c>
      <c r="M305" s="169">
        <f t="shared" si="48"/>
        <v>45165.544599999994</v>
      </c>
      <c r="N305" s="169">
        <f t="shared" si="48"/>
        <v>45933.35885819999</v>
      </c>
      <c r="O305" s="169">
        <f t="shared" si="48"/>
        <v>46208.95901134919</v>
      </c>
      <c r="P305" s="169">
        <f t="shared" si="48"/>
        <v>45931.70525728109</v>
      </c>
      <c r="Q305" s="169">
        <f t="shared" si="48"/>
        <v>45977.63696253837</v>
      </c>
      <c r="R305" s="170">
        <f t="shared" si="48"/>
        <v>46575.34624305136</v>
      </c>
      <c r="S305" s="170">
        <f t="shared" si="48"/>
        <v>47600.003860398494</v>
      </c>
    </row>
    <row r="306" spans="1:19" s="44" customFormat="1" ht="12.75">
      <c r="A306" s="243" t="s">
        <v>100</v>
      </c>
      <c r="B306" s="169">
        <f t="shared" si="47"/>
        <v>222.27283147089483</v>
      </c>
      <c r="C306" s="169">
        <f t="shared" si="47"/>
        <v>405.870190265854</v>
      </c>
      <c r="D306" s="169">
        <f t="shared" si="47"/>
        <v>1248.8625754480327</v>
      </c>
      <c r="E306" s="169">
        <f t="shared" si="47"/>
        <v>1774.6337197116545</v>
      </c>
      <c r="F306" s="169">
        <f t="shared" si="47"/>
        <v>2220.0667833592797</v>
      </c>
      <c r="G306" s="169">
        <f t="shared" si="47"/>
        <v>2521.9958658961423</v>
      </c>
      <c r="H306" s="169">
        <f t="shared" si="47"/>
        <v>2834.723353267264</v>
      </c>
      <c r="I306" s="169">
        <f t="shared" si="47"/>
        <v>3240.088792784483</v>
      </c>
      <c r="J306" s="169">
        <f t="shared" si="47"/>
        <v>3428.013942765983</v>
      </c>
      <c r="K306" s="169">
        <f t="shared" si="44"/>
        <v>3609.6986817325796</v>
      </c>
      <c r="L306" s="175" t="str">
        <f t="shared" si="45"/>
        <v>3833.5</v>
      </c>
      <c r="M306" s="169">
        <f t="shared" si="48"/>
        <v>4144.0135</v>
      </c>
      <c r="N306" s="169">
        <f t="shared" si="48"/>
        <v>4487.9666205</v>
      </c>
      <c r="O306" s="169">
        <f t="shared" si="48"/>
        <v>4797.6363173145</v>
      </c>
      <c r="P306" s="169">
        <f t="shared" si="48"/>
        <v>4994.339406324394</v>
      </c>
      <c r="Q306" s="169">
        <f t="shared" si="48"/>
        <v>5164.146946139424</v>
      </c>
      <c r="R306" s="170">
        <f t="shared" si="48"/>
        <v>5226.116709493097</v>
      </c>
      <c r="S306" s="170">
        <f t="shared" si="48"/>
        <v>5633.753812833559</v>
      </c>
    </row>
    <row r="307" spans="1:19" s="44" customFormat="1" ht="12.75">
      <c r="A307" s="243" t="s">
        <v>101</v>
      </c>
      <c r="B307" s="203">
        <f>C307/Ameco_GVA!D62</f>
        <v>2621.6049638225168</v>
      </c>
      <c r="C307" s="203">
        <f>D307/Ameco_GVA!E62</f>
        <v>2752.6852120136427</v>
      </c>
      <c r="D307" s="203">
        <f>E307/Ameco_GVA!F62</f>
        <v>2890.319472614325</v>
      </c>
      <c r="E307" s="169">
        <f t="shared" si="47"/>
        <v>3034.8354462450416</v>
      </c>
      <c r="F307" s="169">
        <f t="shared" si="47"/>
        <v>3216.925573019744</v>
      </c>
      <c r="G307" s="169">
        <f t="shared" si="47"/>
        <v>3657.6443765234494</v>
      </c>
      <c r="H307" s="169">
        <f t="shared" si="47"/>
        <v>3763.716063442629</v>
      </c>
      <c r="I307" s="169">
        <f t="shared" si="47"/>
        <v>4087.3956448986955</v>
      </c>
      <c r="J307" s="169">
        <f t="shared" si="47"/>
        <v>4393.950318266097</v>
      </c>
      <c r="K307" s="169">
        <f t="shared" si="44"/>
        <v>4714.7086914995225</v>
      </c>
      <c r="L307" s="175" t="str">
        <f t="shared" si="45"/>
        <v>4936.3</v>
      </c>
      <c r="M307" s="169">
        <f t="shared" si="48"/>
        <v>5217.6691</v>
      </c>
      <c r="N307" s="169">
        <f t="shared" si="48"/>
        <v>5415.940525800001</v>
      </c>
      <c r="O307" s="169">
        <f t="shared" si="48"/>
        <v>5784.224481554401</v>
      </c>
      <c r="P307" s="169">
        <f t="shared" si="48"/>
        <v>6408.920725562277</v>
      </c>
      <c r="Q307" s="169">
        <f t="shared" si="48"/>
        <v>6652.459713133643</v>
      </c>
      <c r="R307" s="170">
        <f t="shared" si="48"/>
        <v>6965.125319650924</v>
      </c>
      <c r="S307" s="170">
        <f t="shared" si="48"/>
        <v>6986.020695609876</v>
      </c>
    </row>
    <row r="308" spans="1:19" s="44" customFormat="1" ht="12.75">
      <c r="A308" s="243" t="s">
        <v>103</v>
      </c>
      <c r="B308" s="169">
        <f t="shared" si="47"/>
        <v>248814.00557169097</v>
      </c>
      <c r="C308" s="169">
        <f t="shared" si="47"/>
        <v>271953.70808985824</v>
      </c>
      <c r="D308" s="169">
        <f t="shared" si="47"/>
        <v>279296.4582082844</v>
      </c>
      <c r="E308" s="169">
        <f t="shared" si="47"/>
        <v>275944.900709785</v>
      </c>
      <c r="F308" s="169">
        <f t="shared" si="47"/>
        <v>293605.3743552113</v>
      </c>
      <c r="G308" s="169">
        <f t="shared" si="47"/>
        <v>296541.4280987634</v>
      </c>
      <c r="H308" s="169">
        <f t="shared" si="47"/>
        <v>303658.4223731337</v>
      </c>
      <c r="I308" s="169">
        <f t="shared" si="47"/>
        <v>310946.2245100889</v>
      </c>
      <c r="J308" s="169">
        <f t="shared" si="47"/>
        <v>325871.6432865732</v>
      </c>
      <c r="K308" s="169">
        <f t="shared" si="44"/>
        <v>325219.9</v>
      </c>
      <c r="L308" s="175" t="str">
        <f t="shared" si="45"/>
        <v>325219.9</v>
      </c>
      <c r="M308" s="169">
        <f t="shared" si="48"/>
        <v>330098.1985</v>
      </c>
      <c r="N308" s="169">
        <f t="shared" si="48"/>
        <v>331088.4930955</v>
      </c>
      <c r="O308" s="169">
        <f t="shared" si="48"/>
        <v>339365.70542288746</v>
      </c>
      <c r="P308" s="169">
        <f t="shared" si="48"/>
        <v>338347.6083066188</v>
      </c>
      <c r="Q308" s="169">
        <f t="shared" si="48"/>
        <v>338347.6083066188</v>
      </c>
      <c r="R308" s="170">
        <f t="shared" si="48"/>
        <v>339024.30352323205</v>
      </c>
      <c r="S308" s="170">
        <f t="shared" si="48"/>
        <v>343431.619469034</v>
      </c>
    </row>
    <row r="309" spans="1:19" s="44" customFormat="1" ht="12.75">
      <c r="A309" s="243" t="s">
        <v>102</v>
      </c>
      <c r="B309" s="169">
        <f t="shared" si="47"/>
        <v>353.3387496583682</v>
      </c>
      <c r="C309" s="169">
        <f t="shared" si="47"/>
        <v>562.1619507064638</v>
      </c>
      <c r="D309" s="169">
        <f t="shared" si="47"/>
        <v>915.7618177008295</v>
      </c>
      <c r="E309" s="169">
        <f t="shared" si="47"/>
        <v>1483.534144675344</v>
      </c>
      <c r="F309" s="169">
        <f t="shared" si="47"/>
        <v>3306.7976084813417</v>
      </c>
      <c r="G309" s="169">
        <f t="shared" si="47"/>
        <v>6097.734790039594</v>
      </c>
      <c r="H309" s="169">
        <f t="shared" si="47"/>
        <v>10872.261130640596</v>
      </c>
      <c r="I309" s="169">
        <f t="shared" si="47"/>
        <v>19896.23786907229</v>
      </c>
      <c r="J309" s="169">
        <f t="shared" si="47"/>
        <v>35176.54855251981</v>
      </c>
      <c r="K309" s="169">
        <f t="shared" si="44"/>
        <v>52377.88079470199</v>
      </c>
      <c r="L309" s="175" t="str">
        <f t="shared" si="45"/>
        <v>79090.6</v>
      </c>
      <c r="M309" s="169">
        <f t="shared" si="48"/>
        <v>127731.319</v>
      </c>
      <c r="N309" s="169">
        <f t="shared" si="48"/>
        <v>174991.90703000003</v>
      </c>
      <c r="O309" s="169">
        <f t="shared" si="48"/>
        <v>207365.40983055005</v>
      </c>
      <c r="P309" s="169">
        <f t="shared" si="48"/>
        <v>230382.9703217411</v>
      </c>
      <c r="Q309" s="169">
        <f t="shared" si="48"/>
        <v>241671.7358675064</v>
      </c>
      <c r="R309" s="170">
        <f t="shared" si="48"/>
        <v>267288.9398694621</v>
      </c>
      <c r="S309" s="170">
        <f t="shared" si="48"/>
        <v>279851.52004332683</v>
      </c>
    </row>
    <row r="310" spans="1:19" s="44" customFormat="1" ht="12.75">
      <c r="A310" s="243" t="s">
        <v>88</v>
      </c>
      <c r="B310" s="169">
        <f t="shared" si="47"/>
        <v>1591.8224143711834</v>
      </c>
      <c r="C310" s="169">
        <f t="shared" si="47"/>
        <v>1606.1488161005238</v>
      </c>
      <c r="D310" s="169">
        <f t="shared" si="47"/>
        <v>1673.607066376746</v>
      </c>
      <c r="E310" s="169">
        <f t="shared" si="47"/>
        <v>1705.405600637904</v>
      </c>
      <c r="F310" s="169">
        <f t="shared" si="47"/>
        <v>1872.5353495004188</v>
      </c>
      <c r="G310" s="169">
        <f t="shared" si="47"/>
        <v>1861.3001374034163</v>
      </c>
      <c r="H310" s="169">
        <f t="shared" si="47"/>
        <v>1811.0450336935241</v>
      </c>
      <c r="I310" s="169">
        <f t="shared" si="47"/>
        <v>1794.7456283902825</v>
      </c>
      <c r="J310" s="169">
        <f t="shared" si="47"/>
        <v>1853.9722341271618</v>
      </c>
      <c r="K310" s="169">
        <f t="shared" si="44"/>
        <v>1790.9371781668383</v>
      </c>
      <c r="L310" s="175" t="str">
        <f t="shared" si="45"/>
        <v>1739.0</v>
      </c>
      <c r="M310" s="169">
        <f aca="true" t="shared" si="49" ref="M310:P312">L310*(1+M260/100)</f>
        <v>1839.862</v>
      </c>
      <c r="N310" s="169">
        <f t="shared" si="49"/>
        <v>2034.8873720000004</v>
      </c>
      <c r="O310" s="169">
        <f t="shared" si="49"/>
        <v>1831.3986348000003</v>
      </c>
      <c r="P310" s="169">
        <f t="shared" si="49"/>
        <v>1836.8928307044</v>
      </c>
      <c r="Q310" s="168">
        <f>P310*Ameco_GVA!R65</f>
        <v>1891.999615625532</v>
      </c>
      <c r="R310" s="168">
        <f>Q310*Ameco_GVA!S65</f>
        <v>1948.759604094298</v>
      </c>
      <c r="S310" s="168">
        <f>R310*Ameco_GVA!T65</f>
        <v>2007.222392217127</v>
      </c>
    </row>
    <row r="311" spans="1:19" s="44" customFormat="1" ht="12.75">
      <c r="A311" s="243" t="s">
        <v>95</v>
      </c>
      <c r="B311" s="169">
        <f t="shared" si="47"/>
        <v>30874.79467142374</v>
      </c>
      <c r="C311" s="169">
        <f t="shared" si="47"/>
        <v>31986.287279594995</v>
      </c>
      <c r="D311" s="169">
        <f t="shared" si="47"/>
        <v>31154.643810325524</v>
      </c>
      <c r="E311" s="169">
        <f t="shared" si="47"/>
        <v>31933.509905583658</v>
      </c>
      <c r="F311" s="169">
        <f t="shared" si="47"/>
        <v>30336.834410304473</v>
      </c>
      <c r="G311" s="169">
        <f t="shared" si="47"/>
        <v>30003.129231791125</v>
      </c>
      <c r="H311" s="169">
        <f t="shared" si="47"/>
        <v>28983.022837910226</v>
      </c>
      <c r="I311" s="169">
        <f t="shared" si="47"/>
        <v>28809.124700882763</v>
      </c>
      <c r="J311" s="169">
        <f t="shared" si="47"/>
        <v>29039.597698489826</v>
      </c>
      <c r="K311" s="169">
        <f t="shared" si="44"/>
        <v>29271.914480077747</v>
      </c>
      <c r="L311" s="175" t="str">
        <f t="shared" si="45"/>
        <v>30120.8</v>
      </c>
      <c r="M311" s="169">
        <f t="shared" si="49"/>
        <v>31687.0816</v>
      </c>
      <c r="N311" s="169">
        <f t="shared" si="49"/>
        <v>30926.5916416</v>
      </c>
      <c r="O311" s="169">
        <f t="shared" si="49"/>
        <v>30771.958683392</v>
      </c>
      <c r="P311" s="169">
        <f t="shared" si="49"/>
        <v>30371.923220507902</v>
      </c>
      <c r="Q311" s="169">
        <f aca="true" t="shared" si="50" ref="Q311:S312">P311*(1+Q261/100)</f>
        <v>31374.19668678466</v>
      </c>
      <c r="R311" s="170">
        <f t="shared" si="50"/>
        <v>30432.97078618112</v>
      </c>
      <c r="S311" s="170">
        <f t="shared" si="50"/>
        <v>30828.59940640147</v>
      </c>
    </row>
    <row r="312" spans="1:19" s="246" customFormat="1" ht="13.5" thickBot="1">
      <c r="A312" s="244" t="s">
        <v>75</v>
      </c>
      <c r="B312" s="172">
        <f t="shared" si="47"/>
        <v>47906.21966557122</v>
      </c>
      <c r="C312" s="172">
        <f t="shared" si="47"/>
        <v>50780.5928455055</v>
      </c>
      <c r="D312" s="172">
        <f t="shared" si="47"/>
        <v>51897.765888106616</v>
      </c>
      <c r="E312" s="172">
        <f t="shared" si="47"/>
        <v>52676.23237642821</v>
      </c>
      <c r="F312" s="172">
        <f t="shared" si="47"/>
        <v>53887.78572108605</v>
      </c>
      <c r="G312" s="172">
        <f t="shared" si="47"/>
        <v>54426.66357829692</v>
      </c>
      <c r="H312" s="172">
        <f t="shared" si="47"/>
        <v>54970.93021407989</v>
      </c>
      <c r="I312" s="172">
        <f t="shared" si="47"/>
        <v>54806.01742343765</v>
      </c>
      <c r="J312" s="172">
        <f t="shared" si="47"/>
        <v>55025.241493131405</v>
      </c>
      <c r="K312" s="172">
        <f t="shared" si="44"/>
        <v>55465.44342507645</v>
      </c>
      <c r="L312" s="245" t="str">
        <f t="shared" si="45"/>
        <v>54411.6</v>
      </c>
      <c r="M312" s="172">
        <f t="shared" si="49"/>
        <v>54846.8928</v>
      </c>
      <c r="N312" s="172">
        <f t="shared" si="49"/>
        <v>55175.9741568</v>
      </c>
      <c r="O312" s="172">
        <f t="shared" si="49"/>
        <v>55507.0300017408</v>
      </c>
      <c r="P312" s="172">
        <f t="shared" si="49"/>
        <v>55895.57921175298</v>
      </c>
      <c r="Q312" s="172">
        <f t="shared" si="50"/>
        <v>56454.53500387051</v>
      </c>
      <c r="R312" s="173">
        <f t="shared" si="50"/>
        <v>56849.7167488976</v>
      </c>
      <c r="S312" s="173">
        <f t="shared" si="50"/>
        <v>57475.06363313546</v>
      </c>
    </row>
    <row r="313" spans="2:19" ht="12.75">
      <c r="B313" s="39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4"/>
    </row>
    <row r="314" spans="2:19" ht="12.75">
      <c r="B314" s="39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4"/>
    </row>
    <row r="315" spans="2:19" ht="12.75">
      <c r="B315" s="39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4"/>
    </row>
    <row r="316" spans="2:19" ht="12.75">
      <c r="B316" s="39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4"/>
    </row>
    <row r="317" spans="2:19" ht="12.75">
      <c r="B317" s="39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4"/>
    </row>
    <row r="318" spans="2:19" ht="12.75">
      <c r="B318" s="39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4"/>
    </row>
    <row r="319" spans="2:19" ht="12.75">
      <c r="B319" s="39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4"/>
    </row>
    <row r="320" spans="2:19" ht="12.75">
      <c r="B320" s="39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4"/>
    </row>
    <row r="321" spans="2:19" ht="12.75">
      <c r="B321" s="39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4"/>
    </row>
    <row r="322" spans="2:19" ht="12.75">
      <c r="B322" s="39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4"/>
    </row>
    <row r="323" spans="2:19" ht="12.75">
      <c r="B323" s="39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4"/>
    </row>
    <row r="324" s="158" customFormat="1" ht="12.75">
      <c r="A324" s="156" t="s">
        <v>1787</v>
      </c>
    </row>
    <row r="325" spans="1:19" s="36" customFormat="1" ht="12.75">
      <c r="A325" s="191" t="s">
        <v>40</v>
      </c>
      <c r="B325" s="192"/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</row>
    <row r="326" spans="1:19" s="54" customFormat="1" ht="12.75">
      <c r="A326" s="192" t="s">
        <v>43</v>
      </c>
      <c r="B326" s="192"/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</row>
    <row r="327" spans="1:19" s="48" customFormat="1" ht="12.75">
      <c r="A327" s="192" t="s">
        <v>44</v>
      </c>
      <c r="B327" s="193">
        <v>39986.87425925926</v>
      </c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</row>
    <row r="328" spans="1:19" s="54" customFormat="1" ht="12.75">
      <c r="A328" s="192"/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</row>
    <row r="329" spans="1:19" ht="12.75">
      <c r="A329" s="192" t="s">
        <v>45</v>
      </c>
      <c r="B329" s="192" t="s">
        <v>46</v>
      </c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</row>
    <row r="330" spans="1:19" ht="12.75">
      <c r="A330" s="192" t="s">
        <v>3653</v>
      </c>
      <c r="B330" s="192" t="s">
        <v>33</v>
      </c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</row>
    <row r="331" spans="1:19" ht="12.75">
      <c r="A331" s="192" t="s">
        <v>34</v>
      </c>
      <c r="B331" s="192" t="s">
        <v>38</v>
      </c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</row>
    <row r="332" spans="1:19" ht="12.75">
      <c r="A332" s="192" t="s">
        <v>51</v>
      </c>
      <c r="B332" s="192" t="s">
        <v>41</v>
      </c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</row>
    <row r="333" spans="1:19" ht="12.75">
      <c r="A333" s="192"/>
      <c r="B333" s="192"/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</row>
    <row r="334" spans="1:19" ht="12.75">
      <c r="A334" s="194" t="s">
        <v>82</v>
      </c>
      <c r="B334" s="195" t="s">
        <v>43</v>
      </c>
      <c r="C334" s="195" t="s">
        <v>43</v>
      </c>
      <c r="D334" s="195" t="s">
        <v>43</v>
      </c>
      <c r="E334" s="195" t="s">
        <v>43</v>
      </c>
      <c r="F334" s="195" t="s">
        <v>43</v>
      </c>
      <c r="G334" s="195" t="s">
        <v>3018</v>
      </c>
      <c r="H334" s="195" t="s">
        <v>3019</v>
      </c>
      <c r="I334" s="195" t="s">
        <v>3020</v>
      </c>
      <c r="J334" s="195" t="s">
        <v>3021</v>
      </c>
      <c r="K334" s="195" t="s">
        <v>3022</v>
      </c>
      <c r="L334" s="195" t="s">
        <v>3023</v>
      </c>
      <c r="M334" s="195" t="s">
        <v>3024</v>
      </c>
      <c r="N334" s="195" t="s">
        <v>3025</v>
      </c>
      <c r="O334" s="195" t="s">
        <v>3026</v>
      </c>
      <c r="P334" s="195" t="s">
        <v>3027</v>
      </c>
      <c r="Q334" s="195" t="s">
        <v>3028</v>
      </c>
      <c r="R334" s="195" t="s">
        <v>3029</v>
      </c>
      <c r="S334" s="195" t="s">
        <v>3030</v>
      </c>
    </row>
    <row r="335" spans="1:19" ht="12.75">
      <c r="A335" s="194" t="s">
        <v>53</v>
      </c>
      <c r="B335" s="194" t="s">
        <v>54</v>
      </c>
      <c r="C335" s="194" t="s">
        <v>55</v>
      </c>
      <c r="D335" s="194" t="s">
        <v>56</v>
      </c>
      <c r="E335" s="194" t="s">
        <v>57</v>
      </c>
      <c r="F335" s="194" t="s">
        <v>58</v>
      </c>
      <c r="G335" s="194" t="s">
        <v>59</v>
      </c>
      <c r="H335" s="194" t="s">
        <v>60</v>
      </c>
      <c r="I335" s="194" t="s">
        <v>61</v>
      </c>
      <c r="J335" s="194" t="s">
        <v>62</v>
      </c>
      <c r="K335" s="194" t="s">
        <v>63</v>
      </c>
      <c r="L335" s="194" t="s">
        <v>64</v>
      </c>
      <c r="M335" s="194" t="s">
        <v>65</v>
      </c>
      <c r="N335" s="194" t="s">
        <v>66</v>
      </c>
      <c r="O335" s="194" t="s">
        <v>67</v>
      </c>
      <c r="P335" s="194" t="s">
        <v>68</v>
      </c>
      <c r="Q335" s="194" t="s">
        <v>69</v>
      </c>
      <c r="R335" s="194" t="s">
        <v>70</v>
      </c>
      <c r="S335" s="194" t="s">
        <v>71</v>
      </c>
    </row>
    <row r="336" spans="1:19" s="43" customFormat="1" ht="12.75">
      <c r="A336" s="194" t="s">
        <v>72</v>
      </c>
      <c r="B336" s="195" t="s">
        <v>2865</v>
      </c>
      <c r="C336" s="195" t="s">
        <v>2866</v>
      </c>
      <c r="D336" s="195" t="s">
        <v>2867</v>
      </c>
      <c r="E336" s="195" t="s">
        <v>2868</v>
      </c>
      <c r="F336" s="195" t="s">
        <v>2869</v>
      </c>
      <c r="G336" s="195" t="s">
        <v>2870</v>
      </c>
      <c r="H336" s="195" t="s">
        <v>2871</v>
      </c>
      <c r="I336" s="195" t="s">
        <v>2872</v>
      </c>
      <c r="J336" s="195" t="s">
        <v>2873</v>
      </c>
      <c r="K336" s="195" t="s">
        <v>2874</v>
      </c>
      <c r="L336" s="195" t="s">
        <v>2875</v>
      </c>
      <c r="M336" s="195" t="s">
        <v>2876</v>
      </c>
      <c r="N336" s="195" t="s">
        <v>2877</v>
      </c>
      <c r="O336" s="195" t="s">
        <v>2878</v>
      </c>
      <c r="P336" s="195" t="s">
        <v>2879</v>
      </c>
      <c r="Q336" s="195" t="s">
        <v>2880</v>
      </c>
      <c r="R336" s="195" t="s">
        <v>2881</v>
      </c>
      <c r="S336" s="195" t="s">
        <v>2882</v>
      </c>
    </row>
    <row r="337" spans="1:19" ht="12.75">
      <c r="A337" s="194" t="s">
        <v>73</v>
      </c>
      <c r="B337" s="195" t="s">
        <v>43</v>
      </c>
      <c r="C337" s="195" t="s">
        <v>43</v>
      </c>
      <c r="D337" s="195" t="s">
        <v>43</v>
      </c>
      <c r="E337" s="195" t="s">
        <v>43</v>
      </c>
      <c r="F337" s="195" t="s">
        <v>43</v>
      </c>
      <c r="G337" s="195" t="s">
        <v>2883</v>
      </c>
      <c r="H337" s="195" t="s">
        <v>2884</v>
      </c>
      <c r="I337" s="195" t="s">
        <v>2885</v>
      </c>
      <c r="J337" s="195" t="s">
        <v>2886</v>
      </c>
      <c r="K337" s="195" t="s">
        <v>2887</v>
      </c>
      <c r="L337" s="195" t="s">
        <v>2888</v>
      </c>
      <c r="M337" s="195" t="s">
        <v>2889</v>
      </c>
      <c r="N337" s="195" t="s">
        <v>2890</v>
      </c>
      <c r="O337" s="195" t="s">
        <v>2891</v>
      </c>
      <c r="P337" s="195" t="s">
        <v>2892</v>
      </c>
      <c r="Q337" s="195" t="s">
        <v>2893</v>
      </c>
      <c r="R337" s="195" t="s">
        <v>2894</v>
      </c>
      <c r="S337" s="195" t="s">
        <v>2895</v>
      </c>
    </row>
    <row r="338" spans="1:19" ht="12.75">
      <c r="A338" s="194" t="s">
        <v>74</v>
      </c>
      <c r="B338" s="195" t="s">
        <v>43</v>
      </c>
      <c r="C338" s="195" t="s">
        <v>43</v>
      </c>
      <c r="D338" s="195" t="s">
        <v>43</v>
      </c>
      <c r="E338" s="195" t="s">
        <v>43</v>
      </c>
      <c r="F338" s="195" t="s">
        <v>43</v>
      </c>
      <c r="G338" s="195" t="s">
        <v>2896</v>
      </c>
      <c r="H338" s="195" t="s">
        <v>2897</v>
      </c>
      <c r="I338" s="195" t="s">
        <v>2898</v>
      </c>
      <c r="J338" s="195" t="s">
        <v>2899</v>
      </c>
      <c r="K338" s="195" t="s">
        <v>2900</v>
      </c>
      <c r="L338" s="195" t="s">
        <v>2901</v>
      </c>
      <c r="M338" s="195" t="s">
        <v>2902</v>
      </c>
      <c r="N338" s="195" t="s">
        <v>2903</v>
      </c>
      <c r="O338" s="195" t="s">
        <v>2904</v>
      </c>
      <c r="P338" s="195" t="s">
        <v>2905</v>
      </c>
      <c r="Q338" s="195" t="s">
        <v>2906</v>
      </c>
      <c r="R338" s="195" t="s">
        <v>2907</v>
      </c>
      <c r="S338" s="195" t="s">
        <v>2908</v>
      </c>
    </row>
    <row r="339" spans="1:19" ht="12.75">
      <c r="A339" s="194" t="s">
        <v>76</v>
      </c>
      <c r="B339" s="195" t="s">
        <v>43</v>
      </c>
      <c r="C339" s="195" t="s">
        <v>43</v>
      </c>
      <c r="D339" s="195" t="s">
        <v>43</v>
      </c>
      <c r="E339" s="195" t="s">
        <v>43</v>
      </c>
      <c r="F339" s="195" t="s">
        <v>43</v>
      </c>
      <c r="G339" s="195" t="s">
        <v>2927</v>
      </c>
      <c r="H339" s="195" t="s">
        <v>2928</v>
      </c>
      <c r="I339" s="195" t="s">
        <v>2929</v>
      </c>
      <c r="J339" s="195" t="s">
        <v>2930</v>
      </c>
      <c r="K339" s="195" t="s">
        <v>2931</v>
      </c>
      <c r="L339" s="195" t="s">
        <v>2932</v>
      </c>
      <c r="M339" s="195" t="s">
        <v>2933</v>
      </c>
      <c r="N339" s="195" t="s">
        <v>2934</v>
      </c>
      <c r="O339" s="195" t="s">
        <v>2935</v>
      </c>
      <c r="P339" s="195" t="s">
        <v>2936</v>
      </c>
      <c r="Q339" s="195" t="s">
        <v>2937</v>
      </c>
      <c r="R339" s="195" t="s">
        <v>2938</v>
      </c>
      <c r="S339" s="195" t="s">
        <v>2939</v>
      </c>
    </row>
    <row r="340" spans="1:19" ht="12.75">
      <c r="A340" s="194" t="s">
        <v>77</v>
      </c>
      <c r="B340" s="195" t="s">
        <v>43</v>
      </c>
      <c r="C340" s="195" t="s">
        <v>43</v>
      </c>
      <c r="D340" s="195" t="s">
        <v>43</v>
      </c>
      <c r="E340" s="195" t="s">
        <v>43</v>
      </c>
      <c r="F340" s="195" t="s">
        <v>43</v>
      </c>
      <c r="G340" s="195" t="s">
        <v>2940</v>
      </c>
      <c r="H340" s="195" t="s">
        <v>2941</v>
      </c>
      <c r="I340" s="195" t="s">
        <v>2942</v>
      </c>
      <c r="J340" s="195" t="s">
        <v>2943</v>
      </c>
      <c r="K340" s="195" t="s">
        <v>2944</v>
      </c>
      <c r="L340" s="195" t="s">
        <v>2945</v>
      </c>
      <c r="M340" s="195" t="s">
        <v>1620</v>
      </c>
      <c r="N340" s="195" t="s">
        <v>2946</v>
      </c>
      <c r="O340" s="195" t="s">
        <v>2947</v>
      </c>
      <c r="P340" s="195" t="s">
        <v>2948</v>
      </c>
      <c r="Q340" s="195" t="s">
        <v>2949</v>
      </c>
      <c r="R340" s="195" t="s">
        <v>2950</v>
      </c>
      <c r="S340" s="195" t="s">
        <v>2951</v>
      </c>
    </row>
    <row r="341" spans="1:19" ht="12.75">
      <c r="A341" s="194" t="s">
        <v>78</v>
      </c>
      <c r="B341" s="195" t="s">
        <v>43</v>
      </c>
      <c r="C341" s="195" t="s">
        <v>2952</v>
      </c>
      <c r="D341" s="195" t="s">
        <v>2953</v>
      </c>
      <c r="E341" s="195" t="s">
        <v>2954</v>
      </c>
      <c r="F341" s="195" t="s">
        <v>2955</v>
      </c>
      <c r="G341" s="195" t="s">
        <v>2956</v>
      </c>
      <c r="H341" s="195" t="s">
        <v>2957</v>
      </c>
      <c r="I341" s="195" t="s">
        <v>2958</v>
      </c>
      <c r="J341" s="195" t="s">
        <v>2959</v>
      </c>
      <c r="K341" s="195" t="s">
        <v>2960</v>
      </c>
      <c r="L341" s="195" t="s">
        <v>2961</v>
      </c>
      <c r="M341" s="195" t="s">
        <v>2962</v>
      </c>
      <c r="N341" s="195" t="s">
        <v>2963</v>
      </c>
      <c r="O341" s="195" t="s">
        <v>2964</v>
      </c>
      <c r="P341" s="195" t="s">
        <v>2965</v>
      </c>
      <c r="Q341" s="195" t="s">
        <v>2966</v>
      </c>
      <c r="R341" s="195" t="s">
        <v>2967</v>
      </c>
      <c r="S341" s="195" t="s">
        <v>2968</v>
      </c>
    </row>
    <row r="342" spans="1:19" ht="12.75">
      <c r="A342" s="194" t="s">
        <v>79</v>
      </c>
      <c r="B342" s="195" t="s">
        <v>2969</v>
      </c>
      <c r="C342" s="195" t="s">
        <v>2970</v>
      </c>
      <c r="D342" s="195" t="s">
        <v>2971</v>
      </c>
      <c r="E342" s="195" t="s">
        <v>2972</v>
      </c>
      <c r="F342" s="195" t="s">
        <v>2973</v>
      </c>
      <c r="G342" s="195" t="s">
        <v>2974</v>
      </c>
      <c r="H342" s="195" t="s">
        <v>2975</v>
      </c>
      <c r="I342" s="195" t="s">
        <v>2976</v>
      </c>
      <c r="J342" s="195" t="s">
        <v>2977</v>
      </c>
      <c r="K342" s="195" t="s">
        <v>2978</v>
      </c>
      <c r="L342" s="195" t="s">
        <v>2979</v>
      </c>
      <c r="M342" s="195" t="s">
        <v>2980</v>
      </c>
      <c r="N342" s="195" t="s">
        <v>2981</v>
      </c>
      <c r="O342" s="195" t="s">
        <v>2982</v>
      </c>
      <c r="P342" s="195" t="s">
        <v>2585</v>
      </c>
      <c r="Q342" s="195" t="s">
        <v>2983</v>
      </c>
      <c r="R342" s="195" t="s">
        <v>2984</v>
      </c>
      <c r="S342" s="195" t="s">
        <v>2985</v>
      </c>
    </row>
    <row r="343" spans="1:19" ht="12.75">
      <c r="A343" s="194" t="s">
        <v>80</v>
      </c>
      <c r="B343" s="195" t="s">
        <v>43</v>
      </c>
      <c r="C343" s="195" t="s">
        <v>43</v>
      </c>
      <c r="D343" s="195" t="s">
        <v>43</v>
      </c>
      <c r="E343" s="195" t="s">
        <v>2986</v>
      </c>
      <c r="F343" s="195" t="s">
        <v>2987</v>
      </c>
      <c r="G343" s="195" t="s">
        <v>2988</v>
      </c>
      <c r="H343" s="195" t="s">
        <v>2989</v>
      </c>
      <c r="I343" s="195" t="s">
        <v>2990</v>
      </c>
      <c r="J343" s="195" t="s">
        <v>2991</v>
      </c>
      <c r="K343" s="195" t="s">
        <v>2992</v>
      </c>
      <c r="L343" s="195" t="s">
        <v>2993</v>
      </c>
      <c r="M343" s="195" t="s">
        <v>2994</v>
      </c>
      <c r="N343" s="195" t="s">
        <v>2995</v>
      </c>
      <c r="O343" s="195" t="s">
        <v>2996</v>
      </c>
      <c r="P343" s="195" t="s">
        <v>2997</v>
      </c>
      <c r="Q343" s="195" t="s">
        <v>2998</v>
      </c>
      <c r="R343" s="195" t="s">
        <v>2999</v>
      </c>
      <c r="S343" s="195" t="s">
        <v>1304</v>
      </c>
    </row>
    <row r="344" spans="1:19" ht="12.75">
      <c r="A344" s="194" t="s">
        <v>81</v>
      </c>
      <c r="B344" s="195" t="s">
        <v>3000</v>
      </c>
      <c r="C344" s="195" t="s">
        <v>3001</v>
      </c>
      <c r="D344" s="195" t="s">
        <v>3002</v>
      </c>
      <c r="E344" s="195" t="s">
        <v>3003</v>
      </c>
      <c r="F344" s="195" t="s">
        <v>3004</v>
      </c>
      <c r="G344" s="195" t="s">
        <v>3005</v>
      </c>
      <c r="H344" s="195" t="s">
        <v>3006</v>
      </c>
      <c r="I344" s="195" t="s">
        <v>3007</v>
      </c>
      <c r="J344" s="195" t="s">
        <v>3008</v>
      </c>
      <c r="K344" s="195" t="s">
        <v>3009</v>
      </c>
      <c r="L344" s="195" t="s">
        <v>3010</v>
      </c>
      <c r="M344" s="195" t="s">
        <v>3011</v>
      </c>
      <c r="N344" s="195" t="s">
        <v>3012</v>
      </c>
      <c r="O344" s="195" t="s">
        <v>3013</v>
      </c>
      <c r="P344" s="195" t="s">
        <v>3014</v>
      </c>
      <c r="Q344" s="195" t="s">
        <v>3015</v>
      </c>
      <c r="R344" s="195" t="s">
        <v>3016</v>
      </c>
      <c r="S344" s="195" t="s">
        <v>3017</v>
      </c>
    </row>
    <row r="345" spans="1:19" ht="12.75">
      <c r="A345" s="194" t="s">
        <v>83</v>
      </c>
      <c r="B345" s="195" t="s">
        <v>3031</v>
      </c>
      <c r="C345" s="195" t="s">
        <v>3032</v>
      </c>
      <c r="D345" s="195" t="s">
        <v>3033</v>
      </c>
      <c r="E345" s="195" t="s">
        <v>3034</v>
      </c>
      <c r="F345" s="195" t="s">
        <v>3035</v>
      </c>
      <c r="G345" s="195" t="s">
        <v>3036</v>
      </c>
      <c r="H345" s="195" t="s">
        <v>3037</v>
      </c>
      <c r="I345" s="195" t="s">
        <v>3038</v>
      </c>
      <c r="J345" s="195" t="s">
        <v>3039</v>
      </c>
      <c r="K345" s="195" t="s">
        <v>3040</v>
      </c>
      <c r="L345" s="195" t="s">
        <v>3041</v>
      </c>
      <c r="M345" s="195" t="s">
        <v>3042</v>
      </c>
      <c r="N345" s="195" t="s">
        <v>3043</v>
      </c>
      <c r="O345" s="195" t="s">
        <v>3044</v>
      </c>
      <c r="P345" s="195" t="s">
        <v>3045</v>
      </c>
      <c r="Q345" s="195" t="s">
        <v>3046</v>
      </c>
      <c r="R345" s="195" t="s">
        <v>3047</v>
      </c>
      <c r="S345" s="195" t="s">
        <v>3048</v>
      </c>
    </row>
    <row r="346" spans="1:19" ht="12.75">
      <c r="A346" s="194" t="s">
        <v>84</v>
      </c>
      <c r="B346" s="195" t="s">
        <v>3049</v>
      </c>
      <c r="C346" s="195" t="s">
        <v>3050</v>
      </c>
      <c r="D346" s="195" t="s">
        <v>3051</v>
      </c>
      <c r="E346" s="195" t="s">
        <v>3052</v>
      </c>
      <c r="F346" s="195" t="s">
        <v>3053</v>
      </c>
      <c r="G346" s="195" t="s">
        <v>3054</v>
      </c>
      <c r="H346" s="195" t="s">
        <v>3055</v>
      </c>
      <c r="I346" s="195" t="s">
        <v>3056</v>
      </c>
      <c r="J346" s="195" t="s">
        <v>3057</v>
      </c>
      <c r="K346" s="195" t="s">
        <v>3058</v>
      </c>
      <c r="L346" s="195" t="s">
        <v>3059</v>
      </c>
      <c r="M346" s="195" t="s">
        <v>3060</v>
      </c>
      <c r="N346" s="195" t="s">
        <v>3061</v>
      </c>
      <c r="O346" s="195" t="s">
        <v>3062</v>
      </c>
      <c r="P346" s="195" t="s">
        <v>3063</v>
      </c>
      <c r="Q346" s="195" t="s">
        <v>3064</v>
      </c>
      <c r="R346" s="195" t="s">
        <v>3065</v>
      </c>
      <c r="S346" s="195" t="s">
        <v>3066</v>
      </c>
    </row>
    <row r="347" spans="1:19" ht="12.75">
      <c r="A347" s="194" t="s">
        <v>85</v>
      </c>
      <c r="B347" s="195" t="s">
        <v>43</v>
      </c>
      <c r="C347" s="195" t="s">
        <v>43</v>
      </c>
      <c r="D347" s="195" t="s">
        <v>43</v>
      </c>
      <c r="E347" s="195" t="s">
        <v>43</v>
      </c>
      <c r="F347" s="195" t="s">
        <v>43</v>
      </c>
      <c r="G347" s="195" t="s">
        <v>43</v>
      </c>
      <c r="H347" s="195" t="s">
        <v>43</v>
      </c>
      <c r="I347" s="195" t="s">
        <v>43</v>
      </c>
      <c r="J347" s="195" t="s">
        <v>43</v>
      </c>
      <c r="K347" s="195" t="s">
        <v>43</v>
      </c>
      <c r="L347" s="195" t="s">
        <v>3067</v>
      </c>
      <c r="M347" s="195" t="s">
        <v>3068</v>
      </c>
      <c r="N347" s="195" t="s">
        <v>3069</v>
      </c>
      <c r="O347" s="195" t="s">
        <v>3070</v>
      </c>
      <c r="P347" s="195" t="s">
        <v>3071</v>
      </c>
      <c r="Q347" s="195" t="s">
        <v>3072</v>
      </c>
      <c r="R347" s="195" t="s">
        <v>3073</v>
      </c>
      <c r="S347" s="195" t="s">
        <v>3074</v>
      </c>
    </row>
    <row r="348" spans="1:19" ht="12.75">
      <c r="A348" s="194" t="s">
        <v>86</v>
      </c>
      <c r="B348" s="195" t="s">
        <v>43</v>
      </c>
      <c r="C348" s="195" t="s">
        <v>3075</v>
      </c>
      <c r="D348" s="195" t="s">
        <v>3076</v>
      </c>
      <c r="E348" s="195" t="s">
        <v>3077</v>
      </c>
      <c r="F348" s="195" t="s">
        <v>3078</v>
      </c>
      <c r="G348" s="195" t="s">
        <v>3079</v>
      </c>
      <c r="H348" s="195" t="s">
        <v>3080</v>
      </c>
      <c r="I348" s="195" t="s">
        <v>3081</v>
      </c>
      <c r="J348" s="195" t="s">
        <v>3082</v>
      </c>
      <c r="K348" s="195" t="s">
        <v>3083</v>
      </c>
      <c r="L348" s="195" t="s">
        <v>3084</v>
      </c>
      <c r="M348" s="195" t="s">
        <v>3085</v>
      </c>
      <c r="N348" s="195" t="s">
        <v>3086</v>
      </c>
      <c r="O348" s="195" t="s">
        <v>3087</v>
      </c>
      <c r="P348" s="195" t="s">
        <v>3088</v>
      </c>
      <c r="Q348" s="195" t="s">
        <v>3089</v>
      </c>
      <c r="R348" s="195" t="s">
        <v>3090</v>
      </c>
      <c r="S348" s="195" t="s">
        <v>3091</v>
      </c>
    </row>
    <row r="349" spans="1:19" ht="12.75">
      <c r="A349" s="194" t="s">
        <v>87</v>
      </c>
      <c r="B349" s="195" t="s">
        <v>43</v>
      </c>
      <c r="C349" s="195" t="s">
        <v>43</v>
      </c>
      <c r="D349" s="195" t="s">
        <v>43</v>
      </c>
      <c r="E349" s="195" t="s">
        <v>43</v>
      </c>
      <c r="F349" s="195" t="s">
        <v>43</v>
      </c>
      <c r="G349" s="195" t="s">
        <v>3092</v>
      </c>
      <c r="H349" s="195" t="s">
        <v>3093</v>
      </c>
      <c r="I349" s="195" t="s">
        <v>3094</v>
      </c>
      <c r="J349" s="195" t="s">
        <v>3095</v>
      </c>
      <c r="K349" s="195" t="s">
        <v>3096</v>
      </c>
      <c r="L349" s="195" t="s">
        <v>3097</v>
      </c>
      <c r="M349" s="195" t="s">
        <v>3098</v>
      </c>
      <c r="N349" s="195" t="s">
        <v>3099</v>
      </c>
      <c r="O349" s="195" t="s">
        <v>3100</v>
      </c>
      <c r="P349" s="195" t="s">
        <v>3101</v>
      </c>
      <c r="Q349" s="195" t="s">
        <v>3102</v>
      </c>
      <c r="R349" s="195" t="s">
        <v>3103</v>
      </c>
      <c r="S349" s="195" t="s">
        <v>3104</v>
      </c>
    </row>
    <row r="350" spans="1:19" ht="12.75">
      <c r="A350" s="194" t="s">
        <v>89</v>
      </c>
      <c r="B350" s="195" t="s">
        <v>3122</v>
      </c>
      <c r="C350" s="195" t="s">
        <v>3123</v>
      </c>
      <c r="D350" s="195" t="s">
        <v>3124</v>
      </c>
      <c r="E350" s="195" t="s">
        <v>3125</v>
      </c>
      <c r="F350" s="195" t="s">
        <v>3126</v>
      </c>
      <c r="G350" s="195" t="s">
        <v>3127</v>
      </c>
      <c r="H350" s="195" t="s">
        <v>3128</v>
      </c>
      <c r="I350" s="195" t="s">
        <v>3129</v>
      </c>
      <c r="J350" s="195" t="s">
        <v>3130</v>
      </c>
      <c r="K350" s="195" t="s">
        <v>3131</v>
      </c>
      <c r="L350" s="195" t="s">
        <v>3132</v>
      </c>
      <c r="M350" s="195" t="s">
        <v>3133</v>
      </c>
      <c r="N350" s="195" t="s">
        <v>3134</v>
      </c>
      <c r="O350" s="195" t="s">
        <v>3135</v>
      </c>
      <c r="P350" s="195" t="s">
        <v>3136</v>
      </c>
      <c r="Q350" s="195" t="s">
        <v>3137</v>
      </c>
      <c r="R350" s="195" t="s">
        <v>3138</v>
      </c>
      <c r="S350" s="195" t="s">
        <v>3139</v>
      </c>
    </row>
    <row r="351" spans="1:19" ht="12.75">
      <c r="A351" s="194" t="s">
        <v>90</v>
      </c>
      <c r="B351" s="195" t="s">
        <v>43</v>
      </c>
      <c r="C351" s="195" t="s">
        <v>43</v>
      </c>
      <c r="D351" s="195" t="s">
        <v>3140</v>
      </c>
      <c r="E351" s="195" t="s">
        <v>3141</v>
      </c>
      <c r="F351" s="195" t="s">
        <v>3142</v>
      </c>
      <c r="G351" s="195" t="s">
        <v>3143</v>
      </c>
      <c r="H351" s="195" t="s">
        <v>3144</v>
      </c>
      <c r="I351" s="195" t="s">
        <v>2136</v>
      </c>
      <c r="J351" s="195" t="s">
        <v>3145</v>
      </c>
      <c r="K351" s="195" t="s">
        <v>3146</v>
      </c>
      <c r="L351" s="195" t="s">
        <v>3147</v>
      </c>
      <c r="M351" s="195" t="s">
        <v>3148</v>
      </c>
      <c r="N351" s="195" t="s">
        <v>3149</v>
      </c>
      <c r="O351" s="195" t="s">
        <v>3150</v>
      </c>
      <c r="P351" s="195" t="s">
        <v>3151</v>
      </c>
      <c r="Q351" s="195" t="s">
        <v>3152</v>
      </c>
      <c r="R351" s="195" t="s">
        <v>3153</v>
      </c>
      <c r="S351" s="195" t="s">
        <v>3154</v>
      </c>
    </row>
    <row r="352" spans="1:19" ht="12.75">
      <c r="A352" s="194" t="s">
        <v>91</v>
      </c>
      <c r="B352" s="195" t="s">
        <v>3155</v>
      </c>
      <c r="C352" s="195" t="s">
        <v>3156</v>
      </c>
      <c r="D352" s="195" t="s">
        <v>3157</v>
      </c>
      <c r="E352" s="195" t="s">
        <v>3158</v>
      </c>
      <c r="F352" s="195" t="s">
        <v>3159</v>
      </c>
      <c r="G352" s="195" t="s">
        <v>3160</v>
      </c>
      <c r="H352" s="195" t="s">
        <v>3161</v>
      </c>
      <c r="I352" s="195" t="s">
        <v>3162</v>
      </c>
      <c r="J352" s="195" t="s">
        <v>3163</v>
      </c>
      <c r="K352" s="195" t="s">
        <v>3164</v>
      </c>
      <c r="L352" s="195" t="s">
        <v>3165</v>
      </c>
      <c r="M352" s="195" t="s">
        <v>3166</v>
      </c>
      <c r="N352" s="195" t="s">
        <v>3167</v>
      </c>
      <c r="O352" s="195" t="s">
        <v>3168</v>
      </c>
      <c r="P352" s="195" t="s">
        <v>3169</v>
      </c>
      <c r="Q352" s="195" t="s">
        <v>3170</v>
      </c>
      <c r="R352" s="195" t="s">
        <v>3171</v>
      </c>
      <c r="S352" s="195" t="s">
        <v>3172</v>
      </c>
    </row>
    <row r="353" spans="1:19" ht="12.75">
      <c r="A353" s="194" t="s">
        <v>92</v>
      </c>
      <c r="B353" s="195" t="s">
        <v>43</v>
      </c>
      <c r="C353" s="195" t="s">
        <v>43</v>
      </c>
      <c r="D353" s="195" t="s">
        <v>3173</v>
      </c>
      <c r="E353" s="195" t="s">
        <v>3174</v>
      </c>
      <c r="F353" s="195" t="s">
        <v>3175</v>
      </c>
      <c r="G353" s="195" t="s">
        <v>3176</v>
      </c>
      <c r="H353" s="195" t="s">
        <v>3177</v>
      </c>
      <c r="I353" s="195" t="s">
        <v>3178</v>
      </c>
      <c r="J353" s="195" t="s">
        <v>3179</v>
      </c>
      <c r="K353" s="195" t="s">
        <v>3180</v>
      </c>
      <c r="L353" s="195" t="s">
        <v>3181</v>
      </c>
      <c r="M353" s="195" t="s">
        <v>3182</v>
      </c>
      <c r="N353" s="195" t="s">
        <v>3183</v>
      </c>
      <c r="O353" s="195" t="s">
        <v>3184</v>
      </c>
      <c r="P353" s="195" t="s">
        <v>3185</v>
      </c>
      <c r="Q353" s="195" t="s">
        <v>3186</v>
      </c>
      <c r="R353" s="195" t="s">
        <v>3187</v>
      </c>
      <c r="S353" s="195" t="s">
        <v>3188</v>
      </c>
    </row>
    <row r="354" spans="1:19" ht="12.75">
      <c r="A354" s="194" t="s">
        <v>94</v>
      </c>
      <c r="B354" s="195" t="s">
        <v>3189</v>
      </c>
      <c r="C354" s="195" t="s">
        <v>3190</v>
      </c>
      <c r="D354" s="195" t="s">
        <v>3191</v>
      </c>
      <c r="E354" s="195" t="s">
        <v>3192</v>
      </c>
      <c r="F354" s="195" t="s">
        <v>3193</v>
      </c>
      <c r="G354" s="195" t="s">
        <v>3194</v>
      </c>
      <c r="H354" s="195" t="s">
        <v>3195</v>
      </c>
      <c r="I354" s="195" t="s">
        <v>3196</v>
      </c>
      <c r="J354" s="195" t="s">
        <v>3197</v>
      </c>
      <c r="K354" s="195" t="s">
        <v>3198</v>
      </c>
      <c r="L354" s="195" t="s">
        <v>3199</v>
      </c>
      <c r="M354" s="195" t="s">
        <v>3200</v>
      </c>
      <c r="N354" s="195" t="s">
        <v>3201</v>
      </c>
      <c r="O354" s="195" t="s">
        <v>3202</v>
      </c>
      <c r="P354" s="195" t="s">
        <v>3203</v>
      </c>
      <c r="Q354" s="195" t="s">
        <v>3204</v>
      </c>
      <c r="R354" s="195" t="s">
        <v>3205</v>
      </c>
      <c r="S354" s="195" t="s">
        <v>3206</v>
      </c>
    </row>
    <row r="355" spans="1:19" ht="12.75">
      <c r="A355" s="194" t="s">
        <v>96</v>
      </c>
      <c r="B355" s="195" t="s">
        <v>43</v>
      </c>
      <c r="C355" s="195" t="s">
        <v>43</v>
      </c>
      <c r="D355" s="195" t="s">
        <v>43</v>
      </c>
      <c r="E355" s="195" t="s">
        <v>43</v>
      </c>
      <c r="F355" s="195" t="s">
        <v>43</v>
      </c>
      <c r="G355" s="195" t="s">
        <v>3225</v>
      </c>
      <c r="H355" s="195" t="s">
        <v>3226</v>
      </c>
      <c r="I355" s="195" t="s">
        <v>3227</v>
      </c>
      <c r="J355" s="195" t="s">
        <v>3228</v>
      </c>
      <c r="K355" s="195" t="s">
        <v>3229</v>
      </c>
      <c r="L355" s="195" t="s">
        <v>3230</v>
      </c>
      <c r="M355" s="195" t="s">
        <v>3231</v>
      </c>
      <c r="N355" s="195" t="s">
        <v>3232</v>
      </c>
      <c r="O355" s="195" t="s">
        <v>3233</v>
      </c>
      <c r="P355" s="195" t="s">
        <v>3234</v>
      </c>
      <c r="Q355" s="195" t="s">
        <v>3235</v>
      </c>
      <c r="R355" s="195" t="s">
        <v>3236</v>
      </c>
      <c r="S355" s="195" t="s">
        <v>3237</v>
      </c>
    </row>
    <row r="356" spans="1:19" ht="12.75">
      <c r="A356" s="194" t="s">
        <v>97</v>
      </c>
      <c r="B356" s="195" t="s">
        <v>43</v>
      </c>
      <c r="C356" s="195" t="s">
        <v>43</v>
      </c>
      <c r="D356" s="195" t="s">
        <v>43</v>
      </c>
      <c r="E356" s="195" t="s">
        <v>43</v>
      </c>
      <c r="F356" s="195" t="s">
        <v>43</v>
      </c>
      <c r="G356" s="195" t="s">
        <v>3238</v>
      </c>
      <c r="H356" s="195" t="s">
        <v>3239</v>
      </c>
      <c r="I356" s="195" t="s">
        <v>3240</v>
      </c>
      <c r="J356" s="195" t="s">
        <v>3241</v>
      </c>
      <c r="K356" s="195" t="s">
        <v>3242</v>
      </c>
      <c r="L356" s="195" t="s">
        <v>3243</v>
      </c>
      <c r="M356" s="195" t="s">
        <v>3244</v>
      </c>
      <c r="N356" s="195" t="s">
        <v>3245</v>
      </c>
      <c r="O356" s="195" t="s">
        <v>3246</v>
      </c>
      <c r="P356" s="195" t="s">
        <v>3247</v>
      </c>
      <c r="Q356" s="195" t="s">
        <v>3248</v>
      </c>
      <c r="R356" s="195" t="s">
        <v>3249</v>
      </c>
      <c r="S356" s="195" t="s">
        <v>3250</v>
      </c>
    </row>
    <row r="357" spans="1:19" ht="12.75">
      <c r="A357" s="194" t="s">
        <v>98</v>
      </c>
      <c r="B357" s="195" t="s">
        <v>43</v>
      </c>
      <c r="C357" s="195" t="s">
        <v>43</v>
      </c>
      <c r="D357" s="195" t="s">
        <v>43</v>
      </c>
      <c r="E357" s="195" t="s">
        <v>43</v>
      </c>
      <c r="F357" s="195" t="s">
        <v>43</v>
      </c>
      <c r="G357" s="195" t="s">
        <v>43</v>
      </c>
      <c r="H357" s="195" t="s">
        <v>43</v>
      </c>
      <c r="I357" s="195" t="s">
        <v>43</v>
      </c>
      <c r="J357" s="195" t="s">
        <v>3251</v>
      </c>
      <c r="K357" s="195" t="s">
        <v>3252</v>
      </c>
      <c r="L357" s="195" t="s">
        <v>3253</v>
      </c>
      <c r="M357" s="195" t="s">
        <v>3254</v>
      </c>
      <c r="N357" s="195" t="s">
        <v>3255</v>
      </c>
      <c r="O357" s="195" t="s">
        <v>3256</v>
      </c>
      <c r="P357" s="195" t="s">
        <v>3257</v>
      </c>
      <c r="Q357" s="195" t="s">
        <v>3258</v>
      </c>
      <c r="R357" s="195" t="s">
        <v>3259</v>
      </c>
      <c r="S357" s="195" t="s">
        <v>3260</v>
      </c>
    </row>
    <row r="358" spans="1:19" ht="12.75">
      <c r="A358" s="194" t="s">
        <v>99</v>
      </c>
      <c r="B358" s="195" t="s">
        <v>3261</v>
      </c>
      <c r="C358" s="195" t="s">
        <v>3262</v>
      </c>
      <c r="D358" s="195" t="s">
        <v>3263</v>
      </c>
      <c r="E358" s="195" t="s">
        <v>3264</v>
      </c>
      <c r="F358" s="195" t="s">
        <v>3265</v>
      </c>
      <c r="G358" s="195" t="s">
        <v>3266</v>
      </c>
      <c r="H358" s="195" t="s">
        <v>3267</v>
      </c>
      <c r="I358" s="195" t="s">
        <v>3268</v>
      </c>
      <c r="J358" s="195" t="s">
        <v>3269</v>
      </c>
      <c r="K358" s="195" t="s">
        <v>3270</v>
      </c>
      <c r="L358" s="195" t="s">
        <v>3271</v>
      </c>
      <c r="M358" s="195" t="s">
        <v>3272</v>
      </c>
      <c r="N358" s="195" t="s">
        <v>3273</v>
      </c>
      <c r="O358" s="195" t="s">
        <v>3274</v>
      </c>
      <c r="P358" s="195" t="s">
        <v>3275</v>
      </c>
      <c r="Q358" s="195" t="s">
        <v>3276</v>
      </c>
      <c r="R358" s="195" t="s">
        <v>3277</v>
      </c>
      <c r="S358" s="195" t="s">
        <v>3278</v>
      </c>
    </row>
    <row r="359" spans="1:19" ht="12.75">
      <c r="A359" s="194" t="s">
        <v>100</v>
      </c>
      <c r="B359" s="195" t="s">
        <v>43</v>
      </c>
      <c r="C359" s="195" t="s">
        <v>3279</v>
      </c>
      <c r="D359" s="195" t="s">
        <v>3280</v>
      </c>
      <c r="E359" s="195" t="s">
        <v>3281</v>
      </c>
      <c r="F359" s="195" t="s">
        <v>3282</v>
      </c>
      <c r="G359" s="195" t="s">
        <v>3283</v>
      </c>
      <c r="H359" s="195" t="s">
        <v>3284</v>
      </c>
      <c r="I359" s="195" t="s">
        <v>3285</v>
      </c>
      <c r="J359" s="195" t="s">
        <v>3286</v>
      </c>
      <c r="K359" s="195" t="s">
        <v>3287</v>
      </c>
      <c r="L359" s="195" t="s">
        <v>3288</v>
      </c>
      <c r="M359" s="195" t="s">
        <v>3289</v>
      </c>
      <c r="N359" s="195" t="s">
        <v>3290</v>
      </c>
      <c r="O359" s="195" t="s">
        <v>3291</v>
      </c>
      <c r="P359" s="195" t="s">
        <v>3292</v>
      </c>
      <c r="Q359" s="195" t="s">
        <v>3293</v>
      </c>
      <c r="R359" s="195" t="s">
        <v>3294</v>
      </c>
      <c r="S359" s="195" t="s">
        <v>3295</v>
      </c>
    </row>
    <row r="360" spans="1:19" ht="12.75">
      <c r="A360" s="194" t="s">
        <v>101</v>
      </c>
      <c r="B360" s="195" t="s">
        <v>43</v>
      </c>
      <c r="C360" s="195" t="s">
        <v>43</v>
      </c>
      <c r="D360" s="195" t="s">
        <v>43</v>
      </c>
      <c r="E360" s="195" t="s">
        <v>3296</v>
      </c>
      <c r="F360" s="195" t="s">
        <v>3297</v>
      </c>
      <c r="G360" s="195" t="s">
        <v>3298</v>
      </c>
      <c r="H360" s="195" t="s">
        <v>3299</v>
      </c>
      <c r="I360" s="195" t="s">
        <v>3300</v>
      </c>
      <c r="J360" s="195" t="s">
        <v>3301</v>
      </c>
      <c r="K360" s="195" t="s">
        <v>3302</v>
      </c>
      <c r="L360" s="195" t="s">
        <v>3303</v>
      </c>
      <c r="M360" s="195" t="s">
        <v>3304</v>
      </c>
      <c r="N360" s="195" t="s">
        <v>3305</v>
      </c>
      <c r="O360" s="195" t="s">
        <v>3306</v>
      </c>
      <c r="P360" s="195" t="s">
        <v>3307</v>
      </c>
      <c r="Q360" s="195" t="s">
        <v>3308</v>
      </c>
      <c r="R360" s="195" t="s">
        <v>3309</v>
      </c>
      <c r="S360" s="195" t="s">
        <v>3310</v>
      </c>
    </row>
    <row r="361" spans="1:19" ht="12.75">
      <c r="A361" s="194" t="s">
        <v>103</v>
      </c>
      <c r="B361" s="195" t="s">
        <v>3328</v>
      </c>
      <c r="C361" s="195" t="s">
        <v>3329</v>
      </c>
      <c r="D361" s="195" t="s">
        <v>3330</v>
      </c>
      <c r="E361" s="195" t="s">
        <v>3331</v>
      </c>
      <c r="F361" s="195" t="s">
        <v>3332</v>
      </c>
      <c r="G361" s="195" t="s">
        <v>3333</v>
      </c>
      <c r="H361" s="195" t="s">
        <v>3334</v>
      </c>
      <c r="I361" s="195" t="s">
        <v>3335</v>
      </c>
      <c r="J361" s="195" t="s">
        <v>3336</v>
      </c>
      <c r="K361" s="195" t="s">
        <v>3337</v>
      </c>
      <c r="L361" s="195" t="s">
        <v>3338</v>
      </c>
      <c r="M361" s="195" t="s">
        <v>3339</v>
      </c>
      <c r="N361" s="195" t="s">
        <v>3340</v>
      </c>
      <c r="O361" s="195" t="s">
        <v>3341</v>
      </c>
      <c r="P361" s="195" t="s">
        <v>3342</v>
      </c>
      <c r="Q361" s="195" t="s">
        <v>3343</v>
      </c>
      <c r="R361" s="195" t="s">
        <v>3344</v>
      </c>
      <c r="S361" s="195" t="s">
        <v>3345</v>
      </c>
    </row>
    <row r="362" spans="1:19" ht="12.75">
      <c r="A362" s="194" t="s">
        <v>102</v>
      </c>
      <c r="B362" s="195" t="s">
        <v>3311</v>
      </c>
      <c r="C362" s="195" t="s">
        <v>3312</v>
      </c>
      <c r="D362" s="195" t="s">
        <v>3313</v>
      </c>
      <c r="E362" s="195" t="s">
        <v>3314</v>
      </c>
      <c r="F362" s="195" t="s">
        <v>3081</v>
      </c>
      <c r="G362" s="195" t="s">
        <v>3315</v>
      </c>
      <c r="H362" s="195" t="s">
        <v>3316</v>
      </c>
      <c r="I362" s="195" t="s">
        <v>3317</v>
      </c>
      <c r="J362" s="195" t="s">
        <v>3318</v>
      </c>
      <c r="K362" s="195" t="s">
        <v>3319</v>
      </c>
      <c r="L362" s="195" t="s">
        <v>3320</v>
      </c>
      <c r="M362" s="195" t="s">
        <v>3321</v>
      </c>
      <c r="N362" s="195" t="s">
        <v>3322</v>
      </c>
      <c r="O362" s="195" t="s">
        <v>3323</v>
      </c>
      <c r="P362" s="195" t="s">
        <v>3324</v>
      </c>
      <c r="Q362" s="195" t="s">
        <v>3325</v>
      </c>
      <c r="R362" s="195" t="s">
        <v>3326</v>
      </c>
      <c r="S362" s="195" t="s">
        <v>3327</v>
      </c>
    </row>
    <row r="363" spans="1:19" ht="12.75">
      <c r="A363" s="194" t="s">
        <v>88</v>
      </c>
      <c r="B363" s="195" t="s">
        <v>3105</v>
      </c>
      <c r="C363" s="195" t="s">
        <v>3106</v>
      </c>
      <c r="D363" s="195" t="s">
        <v>3107</v>
      </c>
      <c r="E363" s="195" t="s">
        <v>3108</v>
      </c>
      <c r="F363" s="195" t="s">
        <v>3109</v>
      </c>
      <c r="G363" s="195" t="s">
        <v>3110</v>
      </c>
      <c r="H363" s="195" t="s">
        <v>3111</v>
      </c>
      <c r="I363" s="195" t="s">
        <v>3112</v>
      </c>
      <c r="J363" s="195" t="s">
        <v>3113</v>
      </c>
      <c r="K363" s="195" t="s">
        <v>3114</v>
      </c>
      <c r="L363" s="195" t="s">
        <v>3115</v>
      </c>
      <c r="M363" s="195" t="s">
        <v>3116</v>
      </c>
      <c r="N363" s="195" t="s">
        <v>3117</v>
      </c>
      <c r="O363" s="195" t="s">
        <v>3118</v>
      </c>
      <c r="P363" s="195" t="s">
        <v>3119</v>
      </c>
      <c r="Q363" s="195" t="s">
        <v>3120</v>
      </c>
      <c r="R363" s="195" t="s">
        <v>3121</v>
      </c>
      <c r="S363" s="195" t="s">
        <v>43</v>
      </c>
    </row>
    <row r="364" spans="1:19" ht="12.75">
      <c r="A364" s="194" t="s">
        <v>95</v>
      </c>
      <c r="B364" s="195" t="s">
        <v>3207</v>
      </c>
      <c r="C364" s="195" t="s">
        <v>3208</v>
      </c>
      <c r="D364" s="195" t="s">
        <v>3209</v>
      </c>
      <c r="E364" s="195" t="s">
        <v>3210</v>
      </c>
      <c r="F364" s="195" t="s">
        <v>3211</v>
      </c>
      <c r="G364" s="195" t="s">
        <v>3212</v>
      </c>
      <c r="H364" s="195" t="s">
        <v>3213</v>
      </c>
      <c r="I364" s="195" t="s">
        <v>3214</v>
      </c>
      <c r="J364" s="195" t="s">
        <v>3215</v>
      </c>
      <c r="K364" s="195" t="s">
        <v>3216</v>
      </c>
      <c r="L364" s="195" t="s">
        <v>3217</v>
      </c>
      <c r="M364" s="195" t="s">
        <v>3218</v>
      </c>
      <c r="N364" s="195" t="s">
        <v>3219</v>
      </c>
      <c r="O364" s="195" t="s">
        <v>3220</v>
      </c>
      <c r="P364" s="195" t="s">
        <v>3221</v>
      </c>
      <c r="Q364" s="195" t="s">
        <v>3222</v>
      </c>
      <c r="R364" s="195" t="s">
        <v>3223</v>
      </c>
      <c r="S364" s="195" t="s">
        <v>3224</v>
      </c>
    </row>
    <row r="365" spans="1:19" ht="12.75">
      <c r="A365" s="194" t="s">
        <v>75</v>
      </c>
      <c r="B365" s="195" t="s">
        <v>2909</v>
      </c>
      <c r="C365" s="195" t="s">
        <v>2910</v>
      </c>
      <c r="D365" s="195" t="s">
        <v>2911</v>
      </c>
      <c r="E365" s="195" t="s">
        <v>2912</v>
      </c>
      <c r="F365" s="195" t="s">
        <v>2913</v>
      </c>
      <c r="G365" s="195" t="s">
        <v>2914</v>
      </c>
      <c r="H365" s="195" t="s">
        <v>2915</v>
      </c>
      <c r="I365" s="195" t="s">
        <v>2916</v>
      </c>
      <c r="J365" s="195" t="s">
        <v>2917</v>
      </c>
      <c r="K365" s="195" t="s">
        <v>2918</v>
      </c>
      <c r="L365" s="195" t="s">
        <v>2919</v>
      </c>
      <c r="M365" s="195" t="s">
        <v>2920</v>
      </c>
      <c r="N365" s="195" t="s">
        <v>2921</v>
      </c>
      <c r="O365" s="195" t="s">
        <v>2922</v>
      </c>
      <c r="P365" s="195" t="s">
        <v>2923</v>
      </c>
      <c r="Q365" s="195" t="s">
        <v>2924</v>
      </c>
      <c r="R365" s="195" t="s">
        <v>2925</v>
      </c>
      <c r="S365" s="195" t="s">
        <v>2926</v>
      </c>
    </row>
    <row r="366" spans="1:19" ht="12.75">
      <c r="A366" s="198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6"/>
      <c r="M366" s="145"/>
      <c r="N366" s="145"/>
      <c r="O366" s="145"/>
      <c r="P366" s="145"/>
      <c r="Q366" s="145"/>
      <c r="R366" s="145"/>
      <c r="S366" s="59"/>
    </row>
    <row r="367" spans="1:19" ht="12.75">
      <c r="A367" s="198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6"/>
      <c r="M367" s="145"/>
      <c r="N367" s="145"/>
      <c r="O367" s="145"/>
      <c r="P367" s="145"/>
      <c r="Q367" s="145"/>
      <c r="R367" s="145"/>
      <c r="S367" s="59"/>
    </row>
    <row r="368" spans="1:19" ht="12.75">
      <c r="A368" s="198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6"/>
      <c r="M368" s="145"/>
      <c r="N368" s="145"/>
      <c r="O368" s="145"/>
      <c r="P368" s="145"/>
      <c r="Q368" s="145"/>
      <c r="R368" s="145"/>
      <c r="S368" s="59"/>
    </row>
    <row r="369" spans="1:19" ht="12.75">
      <c r="A369" s="198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6"/>
      <c r="M369" s="145"/>
      <c r="N369" s="145"/>
      <c r="O369" s="145"/>
      <c r="P369" s="145"/>
      <c r="Q369" s="145"/>
      <c r="R369" s="145"/>
      <c r="S369" s="59"/>
    </row>
    <row r="370" spans="1:19" ht="12.75">
      <c r="A370" s="198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6"/>
      <c r="M370" s="145"/>
      <c r="N370" s="145"/>
      <c r="O370" s="145"/>
      <c r="P370" s="145"/>
      <c r="Q370" s="145"/>
      <c r="R370" s="145"/>
      <c r="S370" s="59"/>
    </row>
    <row r="371" spans="1:19" ht="12.75">
      <c r="A371" s="198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6"/>
      <c r="M371" s="145"/>
      <c r="N371" s="145"/>
      <c r="O371" s="145"/>
      <c r="P371" s="145"/>
      <c r="Q371" s="145"/>
      <c r="R371" s="145"/>
      <c r="S371" s="59"/>
    </row>
    <row r="372" spans="1:19" ht="12.75">
      <c r="A372" s="198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6"/>
      <c r="M372" s="145"/>
      <c r="N372" s="145"/>
      <c r="O372" s="145"/>
      <c r="P372" s="145"/>
      <c r="Q372" s="145"/>
      <c r="R372" s="145"/>
      <c r="S372" s="59"/>
    </row>
    <row r="373" spans="1:19" ht="12.75">
      <c r="A373" s="191" t="s">
        <v>32</v>
      </c>
      <c r="B373" s="192"/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</row>
    <row r="374" spans="1:19" ht="12.75">
      <c r="A374" s="192" t="s">
        <v>43</v>
      </c>
      <c r="B374" s="192"/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</row>
    <row r="375" spans="1:19" ht="12.75">
      <c r="A375" s="192" t="s">
        <v>44</v>
      </c>
      <c r="B375" s="193">
        <v>39986.86858796296</v>
      </c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</row>
    <row r="376" spans="1:19" ht="12.75">
      <c r="A376" s="192"/>
      <c r="B376" s="192"/>
      <c r="C376" s="192"/>
      <c r="D376" s="192"/>
      <c r="E376" s="192"/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</row>
    <row r="377" spans="1:19" ht="12.75">
      <c r="A377" s="192" t="s">
        <v>45</v>
      </c>
      <c r="B377" s="192" t="s">
        <v>46</v>
      </c>
      <c r="C377" s="192"/>
      <c r="D377" s="192"/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</row>
    <row r="378" spans="1:19" ht="12.75">
      <c r="A378" s="192" t="s">
        <v>3653</v>
      </c>
      <c r="B378" s="192" t="s">
        <v>33</v>
      </c>
      <c r="C378" s="192"/>
      <c r="D378" s="192"/>
      <c r="E378" s="192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</row>
    <row r="379" spans="1:19" ht="12.75">
      <c r="A379" s="192" t="s">
        <v>34</v>
      </c>
      <c r="B379" s="192" t="s">
        <v>38</v>
      </c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</row>
    <row r="380" spans="1:19" ht="12.75">
      <c r="A380" s="192" t="s">
        <v>51</v>
      </c>
      <c r="B380" s="196" t="s">
        <v>36</v>
      </c>
      <c r="C380" s="192"/>
      <c r="D380" s="192"/>
      <c r="E380" s="192"/>
      <c r="F380" s="192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</row>
    <row r="381" spans="1:19" ht="12.75">
      <c r="A381" s="192"/>
      <c r="B381" s="192"/>
      <c r="C381" s="192"/>
      <c r="D381" s="192"/>
      <c r="E381" s="192"/>
      <c r="F381" s="192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</row>
    <row r="382" spans="1:19" ht="12.75">
      <c r="A382" s="194" t="s">
        <v>82</v>
      </c>
      <c r="B382" s="195" t="s">
        <v>43</v>
      </c>
      <c r="C382" s="195" t="s">
        <v>43</v>
      </c>
      <c r="D382" s="195" t="s">
        <v>43</v>
      </c>
      <c r="E382" s="195" t="s">
        <v>43</v>
      </c>
      <c r="F382" s="195" t="s">
        <v>43</v>
      </c>
      <c r="G382" s="195" t="s">
        <v>43</v>
      </c>
      <c r="H382" s="195" t="s">
        <v>839</v>
      </c>
      <c r="I382" s="195" t="s">
        <v>798</v>
      </c>
      <c r="J382" s="195" t="s">
        <v>835</v>
      </c>
      <c r="K382" s="195" t="s">
        <v>800</v>
      </c>
      <c r="L382" s="195" t="s">
        <v>869</v>
      </c>
      <c r="M382" s="195" t="s">
        <v>850</v>
      </c>
      <c r="N382" s="195" t="s">
        <v>799</v>
      </c>
      <c r="O382" s="195" t="s">
        <v>807</v>
      </c>
      <c r="P382" s="195" t="s">
        <v>802</v>
      </c>
      <c r="Q382" s="195" t="s">
        <v>812</v>
      </c>
      <c r="R382" s="195" t="s">
        <v>803</v>
      </c>
      <c r="S382" s="195" t="s">
        <v>865</v>
      </c>
    </row>
    <row r="383" spans="1:19" ht="12.75">
      <c r="A383" s="194" t="s">
        <v>53</v>
      </c>
      <c r="B383" s="194" t="s">
        <v>54</v>
      </c>
      <c r="C383" s="194" t="s">
        <v>55</v>
      </c>
      <c r="D383" s="194" t="s">
        <v>56</v>
      </c>
      <c r="E383" s="194" t="s">
        <v>57</v>
      </c>
      <c r="F383" s="194" t="s">
        <v>58</v>
      </c>
      <c r="G383" s="194" t="s">
        <v>59</v>
      </c>
      <c r="H383" s="194" t="s">
        <v>60</v>
      </c>
      <c r="I383" s="194" t="s">
        <v>61</v>
      </c>
      <c r="J383" s="194" t="s">
        <v>62</v>
      </c>
      <c r="K383" s="194" t="s">
        <v>63</v>
      </c>
      <c r="L383" s="194" t="s">
        <v>64</v>
      </c>
      <c r="M383" s="194" t="s">
        <v>65</v>
      </c>
      <c r="N383" s="194" t="s">
        <v>66</v>
      </c>
      <c r="O383" s="194" t="s">
        <v>67</v>
      </c>
      <c r="P383" s="194" t="s">
        <v>68</v>
      </c>
      <c r="Q383" s="194" t="s">
        <v>69</v>
      </c>
      <c r="R383" s="194" t="s">
        <v>70</v>
      </c>
      <c r="S383" s="194" t="s">
        <v>71</v>
      </c>
    </row>
    <row r="384" spans="1:19" ht="12.75">
      <c r="A384" s="194" t="s">
        <v>72</v>
      </c>
      <c r="B384" s="195" t="s">
        <v>827</v>
      </c>
      <c r="C384" s="195" t="s">
        <v>889</v>
      </c>
      <c r="D384" s="195" t="s">
        <v>885</v>
      </c>
      <c r="E384" s="195" t="s">
        <v>1065</v>
      </c>
      <c r="F384" s="195" t="s">
        <v>886</v>
      </c>
      <c r="G384" s="195" t="s">
        <v>845</v>
      </c>
      <c r="H384" s="195" t="s">
        <v>808</v>
      </c>
      <c r="I384" s="195" t="s">
        <v>807</v>
      </c>
      <c r="J384" s="195" t="s">
        <v>848</v>
      </c>
      <c r="K384" s="195" t="s">
        <v>893</v>
      </c>
      <c r="L384" s="195" t="s">
        <v>873</v>
      </c>
      <c r="M384" s="195" t="s">
        <v>869</v>
      </c>
      <c r="N384" s="195" t="s">
        <v>810</v>
      </c>
      <c r="O384" s="195" t="s">
        <v>810</v>
      </c>
      <c r="P384" s="195" t="s">
        <v>807</v>
      </c>
      <c r="Q384" s="195" t="s">
        <v>821</v>
      </c>
      <c r="R384" s="195" t="s">
        <v>813</v>
      </c>
      <c r="S384" s="195" t="s">
        <v>807</v>
      </c>
    </row>
    <row r="385" spans="1:19" ht="12.75">
      <c r="A385" s="194" t="s">
        <v>73</v>
      </c>
      <c r="B385" s="195" t="s">
        <v>43</v>
      </c>
      <c r="C385" s="195" t="s">
        <v>43</v>
      </c>
      <c r="D385" s="195" t="s">
        <v>43</v>
      </c>
      <c r="E385" s="195" t="s">
        <v>43</v>
      </c>
      <c r="F385" s="195" t="s">
        <v>43</v>
      </c>
      <c r="G385" s="195" t="s">
        <v>43</v>
      </c>
      <c r="H385" s="195" t="s">
        <v>805</v>
      </c>
      <c r="I385" s="195" t="s">
        <v>873</v>
      </c>
      <c r="J385" s="195" t="s">
        <v>870</v>
      </c>
      <c r="K385" s="195" t="s">
        <v>848</v>
      </c>
      <c r="L385" s="195" t="s">
        <v>800</v>
      </c>
      <c r="M385" s="195" t="s">
        <v>801</v>
      </c>
      <c r="N385" s="195" t="s">
        <v>830</v>
      </c>
      <c r="O385" s="195" t="s">
        <v>829</v>
      </c>
      <c r="P385" s="195" t="s">
        <v>850</v>
      </c>
      <c r="Q385" s="195" t="s">
        <v>831</v>
      </c>
      <c r="R385" s="195" t="s">
        <v>810</v>
      </c>
      <c r="S385" s="195" t="s">
        <v>867</v>
      </c>
    </row>
    <row r="386" spans="1:19" ht="12.75">
      <c r="A386" s="194" t="s">
        <v>74</v>
      </c>
      <c r="B386" s="195" t="s">
        <v>43</v>
      </c>
      <c r="C386" s="195" t="s">
        <v>43</v>
      </c>
      <c r="D386" s="195" t="s">
        <v>43</v>
      </c>
      <c r="E386" s="195" t="s">
        <v>43</v>
      </c>
      <c r="F386" s="195" t="s">
        <v>43</v>
      </c>
      <c r="G386" s="195" t="s">
        <v>43</v>
      </c>
      <c r="H386" s="195" t="s">
        <v>1186</v>
      </c>
      <c r="I386" s="195" t="s">
        <v>1187</v>
      </c>
      <c r="J386" s="195" t="s">
        <v>1188</v>
      </c>
      <c r="K386" s="195" t="s">
        <v>1092</v>
      </c>
      <c r="L386" s="195" t="s">
        <v>868</v>
      </c>
      <c r="M386" s="195" t="s">
        <v>842</v>
      </c>
      <c r="N386" s="195" t="s">
        <v>828</v>
      </c>
      <c r="O386" s="195" t="s">
        <v>1031</v>
      </c>
      <c r="P386" s="195" t="s">
        <v>798</v>
      </c>
      <c r="Q386" s="195" t="s">
        <v>865</v>
      </c>
      <c r="R386" s="195" t="s">
        <v>967</v>
      </c>
      <c r="S386" s="195" t="s">
        <v>905</v>
      </c>
    </row>
    <row r="387" spans="1:19" ht="12.75">
      <c r="A387" s="194" t="s">
        <v>76</v>
      </c>
      <c r="B387" s="195" t="s">
        <v>43</v>
      </c>
      <c r="C387" s="195" t="s">
        <v>43</v>
      </c>
      <c r="D387" s="195" t="s">
        <v>43</v>
      </c>
      <c r="E387" s="195" t="s">
        <v>43</v>
      </c>
      <c r="F387" s="195" t="s">
        <v>43</v>
      </c>
      <c r="G387" s="195" t="s">
        <v>43</v>
      </c>
      <c r="H387" s="195" t="s">
        <v>863</v>
      </c>
      <c r="I387" s="195" t="s">
        <v>802</v>
      </c>
      <c r="J387" s="195" t="s">
        <v>837</v>
      </c>
      <c r="K387" s="195" t="s">
        <v>872</v>
      </c>
      <c r="L387" s="195" t="s">
        <v>835</v>
      </c>
      <c r="M387" s="195" t="s">
        <v>835</v>
      </c>
      <c r="N387" s="195" t="s">
        <v>875</v>
      </c>
      <c r="O387" s="195" t="s">
        <v>955</v>
      </c>
      <c r="P387" s="195" t="s">
        <v>886</v>
      </c>
      <c r="Q387" s="195" t="s">
        <v>869</v>
      </c>
      <c r="R387" s="195" t="s">
        <v>868</v>
      </c>
      <c r="S387" s="195" t="s">
        <v>839</v>
      </c>
    </row>
    <row r="388" spans="1:19" ht="12.75">
      <c r="A388" s="194" t="s">
        <v>77</v>
      </c>
      <c r="B388" s="195" t="s">
        <v>43</v>
      </c>
      <c r="C388" s="195" t="s">
        <v>43</v>
      </c>
      <c r="D388" s="195" t="s">
        <v>43</v>
      </c>
      <c r="E388" s="195" t="s">
        <v>43</v>
      </c>
      <c r="F388" s="195" t="s">
        <v>43</v>
      </c>
      <c r="G388" s="195" t="s">
        <v>43</v>
      </c>
      <c r="H388" s="195" t="s">
        <v>1055</v>
      </c>
      <c r="I388" s="195" t="s">
        <v>1189</v>
      </c>
      <c r="J388" s="195" t="s">
        <v>1190</v>
      </c>
      <c r="K388" s="195" t="s">
        <v>868</v>
      </c>
      <c r="L388" s="195" t="s">
        <v>844</v>
      </c>
      <c r="M388" s="195" t="s">
        <v>847</v>
      </c>
      <c r="N388" s="195" t="s">
        <v>884</v>
      </c>
      <c r="O388" s="195" t="s">
        <v>821</v>
      </c>
      <c r="P388" s="195" t="s">
        <v>839</v>
      </c>
      <c r="Q388" s="195" t="s">
        <v>892</v>
      </c>
      <c r="R388" s="195" t="s">
        <v>863</v>
      </c>
      <c r="S388" s="195" t="s">
        <v>872</v>
      </c>
    </row>
    <row r="389" spans="1:19" ht="12.75">
      <c r="A389" s="194" t="s">
        <v>78</v>
      </c>
      <c r="B389" s="195" t="s">
        <v>43</v>
      </c>
      <c r="C389" s="195" t="s">
        <v>43</v>
      </c>
      <c r="D389" s="195" t="s">
        <v>885</v>
      </c>
      <c r="E389" s="195" t="s">
        <v>824</v>
      </c>
      <c r="F389" s="195" t="s">
        <v>840</v>
      </c>
      <c r="G389" s="195" t="s">
        <v>874</v>
      </c>
      <c r="H389" s="195" t="s">
        <v>893</v>
      </c>
      <c r="I389" s="195" t="s">
        <v>834</v>
      </c>
      <c r="J389" s="195" t="s">
        <v>895</v>
      </c>
      <c r="K389" s="195" t="s">
        <v>798</v>
      </c>
      <c r="L389" s="195" t="s">
        <v>1008</v>
      </c>
      <c r="M389" s="195" t="s">
        <v>849</v>
      </c>
      <c r="N389" s="195" t="s">
        <v>808</v>
      </c>
      <c r="O389" s="195" t="s">
        <v>802</v>
      </c>
      <c r="P389" s="195" t="s">
        <v>865</v>
      </c>
      <c r="Q389" s="195" t="s">
        <v>810</v>
      </c>
      <c r="R389" s="195" t="s">
        <v>810</v>
      </c>
      <c r="S389" s="195" t="s">
        <v>893</v>
      </c>
    </row>
    <row r="390" spans="1:19" ht="12.75">
      <c r="A390" s="194" t="s">
        <v>79</v>
      </c>
      <c r="B390" s="195" t="s">
        <v>836</v>
      </c>
      <c r="C390" s="195" t="s">
        <v>868</v>
      </c>
      <c r="D390" s="195" t="s">
        <v>837</v>
      </c>
      <c r="E390" s="195" t="s">
        <v>816</v>
      </c>
      <c r="F390" s="195" t="s">
        <v>846</v>
      </c>
      <c r="G390" s="195" t="s">
        <v>816</v>
      </c>
      <c r="H390" s="195" t="s">
        <v>834</v>
      </c>
      <c r="I390" s="195" t="s">
        <v>835</v>
      </c>
      <c r="J390" s="195" t="s">
        <v>835</v>
      </c>
      <c r="K390" s="195" t="s">
        <v>809</v>
      </c>
      <c r="L390" s="195" t="s">
        <v>800</v>
      </c>
      <c r="M390" s="195" t="s">
        <v>840</v>
      </c>
      <c r="N390" s="195" t="s">
        <v>849</v>
      </c>
      <c r="O390" s="195" t="s">
        <v>865</v>
      </c>
      <c r="P390" s="195" t="s">
        <v>815</v>
      </c>
      <c r="Q390" s="195" t="s">
        <v>808</v>
      </c>
      <c r="R390" s="195" t="s">
        <v>812</v>
      </c>
      <c r="S390" s="195" t="s">
        <v>817</v>
      </c>
    </row>
    <row r="391" spans="1:19" ht="12.75">
      <c r="A391" s="194" t="s">
        <v>80</v>
      </c>
      <c r="B391" s="195" t="s">
        <v>43</v>
      </c>
      <c r="C391" s="195" t="s">
        <v>43</v>
      </c>
      <c r="D391" s="195" t="s">
        <v>43</v>
      </c>
      <c r="E391" s="195" t="s">
        <v>43</v>
      </c>
      <c r="F391" s="195" t="s">
        <v>1191</v>
      </c>
      <c r="G391" s="195" t="s">
        <v>1192</v>
      </c>
      <c r="H391" s="195" t="s">
        <v>1193</v>
      </c>
      <c r="I391" s="195" t="s">
        <v>1024</v>
      </c>
      <c r="J391" s="195" t="s">
        <v>903</v>
      </c>
      <c r="K391" s="195" t="s">
        <v>903</v>
      </c>
      <c r="L391" s="195" t="s">
        <v>834</v>
      </c>
      <c r="M391" s="195" t="s">
        <v>856</v>
      </c>
      <c r="N391" s="195" t="s">
        <v>813</v>
      </c>
      <c r="O391" s="195" t="s">
        <v>857</v>
      </c>
      <c r="P391" s="195" t="s">
        <v>850</v>
      </c>
      <c r="Q391" s="195" t="s">
        <v>863</v>
      </c>
      <c r="R391" s="195" t="s">
        <v>842</v>
      </c>
      <c r="S391" s="195" t="s">
        <v>1144</v>
      </c>
    </row>
    <row r="392" spans="1:19" ht="12.75">
      <c r="A392" s="194" t="s">
        <v>81</v>
      </c>
      <c r="B392" s="195" t="s">
        <v>1194</v>
      </c>
      <c r="C392" s="195" t="s">
        <v>1194</v>
      </c>
      <c r="D392" s="195" t="s">
        <v>998</v>
      </c>
      <c r="E392" s="195" t="s">
        <v>826</v>
      </c>
      <c r="F392" s="195" t="s">
        <v>872</v>
      </c>
      <c r="G392" s="195" t="s">
        <v>824</v>
      </c>
      <c r="H392" s="195" t="s">
        <v>868</v>
      </c>
      <c r="I392" s="195" t="s">
        <v>800</v>
      </c>
      <c r="J392" s="195" t="s">
        <v>812</v>
      </c>
      <c r="K392" s="195" t="s">
        <v>810</v>
      </c>
      <c r="L392" s="195" t="s">
        <v>827</v>
      </c>
      <c r="M392" s="195" t="s">
        <v>885</v>
      </c>
      <c r="N392" s="195" t="s">
        <v>975</v>
      </c>
      <c r="O392" s="195" t="s">
        <v>868</v>
      </c>
      <c r="P392" s="195" t="s">
        <v>840</v>
      </c>
      <c r="Q392" s="195" t="s">
        <v>865</v>
      </c>
      <c r="R392" s="195" t="s">
        <v>801</v>
      </c>
      <c r="S392" s="195" t="s">
        <v>846</v>
      </c>
    </row>
    <row r="393" spans="1:19" ht="12.75">
      <c r="A393" s="194" t="s">
        <v>83</v>
      </c>
      <c r="B393" s="195" t="s">
        <v>1144</v>
      </c>
      <c r="C393" s="195" t="s">
        <v>822</v>
      </c>
      <c r="D393" s="195" t="s">
        <v>812</v>
      </c>
      <c r="E393" s="195" t="s">
        <v>936</v>
      </c>
      <c r="F393" s="195" t="s">
        <v>917</v>
      </c>
      <c r="G393" s="195" t="s">
        <v>799</v>
      </c>
      <c r="H393" s="195" t="s">
        <v>829</v>
      </c>
      <c r="I393" s="195" t="s">
        <v>868</v>
      </c>
      <c r="J393" s="195" t="s">
        <v>828</v>
      </c>
      <c r="K393" s="195" t="s">
        <v>870</v>
      </c>
      <c r="L393" s="195" t="s">
        <v>938</v>
      </c>
      <c r="M393" s="195" t="s">
        <v>866</v>
      </c>
      <c r="N393" s="195" t="s">
        <v>867</v>
      </c>
      <c r="O393" s="195" t="s">
        <v>902</v>
      </c>
      <c r="P393" s="195" t="s">
        <v>858</v>
      </c>
      <c r="Q393" s="195" t="s">
        <v>811</v>
      </c>
      <c r="R393" s="195" t="s">
        <v>821</v>
      </c>
      <c r="S393" s="195" t="s">
        <v>871</v>
      </c>
    </row>
    <row r="394" spans="1:19" ht="12.75">
      <c r="A394" s="194" t="s">
        <v>84</v>
      </c>
      <c r="B394" s="195" t="s">
        <v>863</v>
      </c>
      <c r="C394" s="195" t="s">
        <v>864</v>
      </c>
      <c r="D394" s="195" t="s">
        <v>821</v>
      </c>
      <c r="E394" s="195" t="s">
        <v>816</v>
      </c>
      <c r="F394" s="195" t="s">
        <v>813</v>
      </c>
      <c r="G394" s="195" t="s">
        <v>804</v>
      </c>
      <c r="H394" s="195" t="s">
        <v>817</v>
      </c>
      <c r="I394" s="195" t="s">
        <v>803</v>
      </c>
      <c r="J394" s="195" t="s">
        <v>807</v>
      </c>
      <c r="K394" s="195" t="s">
        <v>844</v>
      </c>
      <c r="L394" s="195" t="s">
        <v>868</v>
      </c>
      <c r="M394" s="195" t="s">
        <v>802</v>
      </c>
      <c r="N394" s="195" t="s">
        <v>798</v>
      </c>
      <c r="O394" s="195" t="s">
        <v>815</v>
      </c>
      <c r="P394" s="195" t="s">
        <v>812</v>
      </c>
      <c r="Q394" s="195" t="s">
        <v>802</v>
      </c>
      <c r="R394" s="195" t="s">
        <v>798</v>
      </c>
      <c r="S394" s="195" t="s">
        <v>802</v>
      </c>
    </row>
    <row r="395" spans="1:19" ht="12.75">
      <c r="A395" s="194" t="s">
        <v>85</v>
      </c>
      <c r="B395" s="195" t="s">
        <v>43</v>
      </c>
      <c r="C395" s="195" t="s">
        <v>43</v>
      </c>
      <c r="D395" s="195" t="s">
        <v>43</v>
      </c>
      <c r="E395" s="195" t="s">
        <v>43</v>
      </c>
      <c r="F395" s="195" t="s">
        <v>43</v>
      </c>
      <c r="G395" s="195" t="s">
        <v>43</v>
      </c>
      <c r="H395" s="195" t="s">
        <v>43</v>
      </c>
      <c r="I395" s="195" t="s">
        <v>43</v>
      </c>
      <c r="J395" s="195" t="s">
        <v>43</v>
      </c>
      <c r="K395" s="195" t="s">
        <v>43</v>
      </c>
      <c r="L395" s="195" t="s">
        <v>43</v>
      </c>
      <c r="M395" s="195" t="s">
        <v>867</v>
      </c>
      <c r="N395" s="195" t="s">
        <v>885</v>
      </c>
      <c r="O395" s="195" t="s">
        <v>936</v>
      </c>
      <c r="P395" s="195" t="s">
        <v>912</v>
      </c>
      <c r="Q395" s="195" t="s">
        <v>821</v>
      </c>
      <c r="R395" s="195" t="s">
        <v>850</v>
      </c>
      <c r="S395" s="195" t="s">
        <v>877</v>
      </c>
    </row>
    <row r="396" spans="1:19" ht="12.75">
      <c r="A396" s="194" t="s">
        <v>86</v>
      </c>
      <c r="B396" s="195" t="s">
        <v>43</v>
      </c>
      <c r="C396" s="195" t="s">
        <v>43</v>
      </c>
      <c r="D396" s="195" t="s">
        <v>1195</v>
      </c>
      <c r="E396" s="195" t="s">
        <v>1196</v>
      </c>
      <c r="F396" s="195" t="s">
        <v>952</v>
      </c>
      <c r="G396" s="195" t="s">
        <v>1197</v>
      </c>
      <c r="H396" s="195" t="s">
        <v>1198</v>
      </c>
      <c r="I396" s="195" t="s">
        <v>1199</v>
      </c>
      <c r="J396" s="195" t="s">
        <v>1075</v>
      </c>
      <c r="K396" s="195" t="s">
        <v>1163</v>
      </c>
      <c r="L396" s="195" t="s">
        <v>1140</v>
      </c>
      <c r="M396" s="195" t="s">
        <v>1078</v>
      </c>
      <c r="N396" s="195" t="s">
        <v>1006</v>
      </c>
      <c r="O396" s="195" t="s">
        <v>850</v>
      </c>
      <c r="P396" s="195" t="s">
        <v>936</v>
      </c>
      <c r="Q396" s="195" t="s">
        <v>863</v>
      </c>
      <c r="R396" s="195" t="s">
        <v>847</v>
      </c>
      <c r="S396" s="195" t="s">
        <v>847</v>
      </c>
    </row>
    <row r="397" spans="1:19" ht="12.75">
      <c r="A397" s="194" t="s">
        <v>87</v>
      </c>
      <c r="B397" s="195" t="s">
        <v>43</v>
      </c>
      <c r="C397" s="195" t="s">
        <v>43</v>
      </c>
      <c r="D397" s="195" t="s">
        <v>43</v>
      </c>
      <c r="E397" s="195" t="s">
        <v>43</v>
      </c>
      <c r="F397" s="195" t="s">
        <v>43</v>
      </c>
      <c r="G397" s="195" t="s">
        <v>43</v>
      </c>
      <c r="H397" s="195" t="s">
        <v>839</v>
      </c>
      <c r="I397" s="195" t="s">
        <v>800</v>
      </c>
      <c r="J397" s="195" t="s">
        <v>1027</v>
      </c>
      <c r="K397" s="195" t="s">
        <v>821</v>
      </c>
      <c r="L397" s="195" t="s">
        <v>953</v>
      </c>
      <c r="M397" s="195" t="s">
        <v>1194</v>
      </c>
      <c r="N397" s="195" t="s">
        <v>832</v>
      </c>
      <c r="O397" s="195" t="s">
        <v>828</v>
      </c>
      <c r="P397" s="195" t="s">
        <v>896</v>
      </c>
      <c r="Q397" s="195" t="s">
        <v>800</v>
      </c>
      <c r="R397" s="195" t="s">
        <v>827</v>
      </c>
      <c r="S397" s="195" t="s">
        <v>829</v>
      </c>
    </row>
    <row r="398" spans="1:19" ht="12.75">
      <c r="A398" s="194" t="s">
        <v>89</v>
      </c>
      <c r="B398" s="195" t="s">
        <v>1169</v>
      </c>
      <c r="C398" s="195" t="s">
        <v>890</v>
      </c>
      <c r="D398" s="195" t="s">
        <v>855</v>
      </c>
      <c r="E398" s="195" t="s">
        <v>846</v>
      </c>
      <c r="F398" s="195" t="s">
        <v>876</v>
      </c>
      <c r="G398" s="195" t="s">
        <v>1088</v>
      </c>
      <c r="H398" s="195" t="s">
        <v>967</v>
      </c>
      <c r="I398" s="195" t="s">
        <v>808</v>
      </c>
      <c r="J398" s="195" t="s">
        <v>800</v>
      </c>
      <c r="K398" s="195" t="s">
        <v>827</v>
      </c>
      <c r="L398" s="195" t="s">
        <v>821</v>
      </c>
      <c r="M398" s="195" t="s">
        <v>864</v>
      </c>
      <c r="N398" s="195" t="s">
        <v>868</v>
      </c>
      <c r="O398" s="195" t="s">
        <v>886</v>
      </c>
      <c r="P398" s="195" t="s">
        <v>864</v>
      </c>
      <c r="Q398" s="195" t="s">
        <v>801</v>
      </c>
      <c r="R398" s="195" t="s">
        <v>833</v>
      </c>
      <c r="S398" s="195" t="s">
        <v>798</v>
      </c>
    </row>
    <row r="399" spans="1:19" ht="12.75">
      <c r="A399" s="194" t="s">
        <v>90</v>
      </c>
      <c r="B399" s="195" t="s">
        <v>43</v>
      </c>
      <c r="C399" s="195" t="s">
        <v>1200</v>
      </c>
      <c r="D399" s="195" t="s">
        <v>1201</v>
      </c>
      <c r="E399" s="195" t="s">
        <v>1202</v>
      </c>
      <c r="F399" s="195" t="s">
        <v>1203</v>
      </c>
      <c r="G399" s="195" t="s">
        <v>1204</v>
      </c>
      <c r="H399" s="195" t="s">
        <v>1080</v>
      </c>
      <c r="I399" s="195" t="s">
        <v>937</v>
      </c>
      <c r="J399" s="195" t="s">
        <v>867</v>
      </c>
      <c r="K399" s="195" t="s">
        <v>1028</v>
      </c>
      <c r="L399" s="195" t="s">
        <v>815</v>
      </c>
      <c r="M399" s="195" t="s">
        <v>805</v>
      </c>
      <c r="N399" s="195" t="s">
        <v>817</v>
      </c>
      <c r="O399" s="195" t="s">
        <v>848</v>
      </c>
      <c r="P399" s="195" t="s">
        <v>838</v>
      </c>
      <c r="Q399" s="195" t="s">
        <v>887</v>
      </c>
      <c r="R399" s="195" t="s">
        <v>1027</v>
      </c>
      <c r="S399" s="195" t="s">
        <v>1205</v>
      </c>
    </row>
    <row r="400" spans="1:19" ht="12.75">
      <c r="A400" s="194" t="s">
        <v>91</v>
      </c>
      <c r="B400" s="195" t="s">
        <v>849</v>
      </c>
      <c r="C400" s="195" t="s">
        <v>1169</v>
      </c>
      <c r="D400" s="195" t="s">
        <v>866</v>
      </c>
      <c r="E400" s="195" t="s">
        <v>1057</v>
      </c>
      <c r="F400" s="195" t="s">
        <v>1206</v>
      </c>
      <c r="G400" s="195" t="s">
        <v>937</v>
      </c>
      <c r="H400" s="195" t="s">
        <v>955</v>
      </c>
      <c r="I400" s="195" t="s">
        <v>1063</v>
      </c>
      <c r="J400" s="195" t="s">
        <v>815</v>
      </c>
      <c r="K400" s="195" t="s">
        <v>1207</v>
      </c>
      <c r="L400" s="195" t="s">
        <v>866</v>
      </c>
      <c r="M400" s="195" t="s">
        <v>996</v>
      </c>
      <c r="N400" s="195" t="s">
        <v>821</v>
      </c>
      <c r="O400" s="195" t="s">
        <v>913</v>
      </c>
      <c r="P400" s="195" t="s">
        <v>810</v>
      </c>
      <c r="Q400" s="195" t="s">
        <v>842</v>
      </c>
      <c r="R400" s="195" t="s">
        <v>937</v>
      </c>
      <c r="S400" s="195" t="s">
        <v>961</v>
      </c>
    </row>
    <row r="401" spans="1:19" ht="12.75">
      <c r="A401" s="194" t="s">
        <v>92</v>
      </c>
      <c r="B401" s="195" t="s">
        <v>43</v>
      </c>
      <c r="C401" s="195" t="s">
        <v>1136</v>
      </c>
      <c r="D401" s="195" t="s">
        <v>1208</v>
      </c>
      <c r="E401" s="195" t="s">
        <v>1209</v>
      </c>
      <c r="F401" s="195" t="s">
        <v>1210</v>
      </c>
      <c r="G401" s="195" t="s">
        <v>876</v>
      </c>
      <c r="H401" s="195" t="s">
        <v>876</v>
      </c>
      <c r="I401" s="195" t="s">
        <v>1078</v>
      </c>
      <c r="J401" s="195" t="s">
        <v>1189</v>
      </c>
      <c r="K401" s="195" t="s">
        <v>1159</v>
      </c>
      <c r="L401" s="195" t="s">
        <v>967</v>
      </c>
      <c r="M401" s="195" t="s">
        <v>1211</v>
      </c>
      <c r="N401" s="195" t="s">
        <v>937</v>
      </c>
      <c r="O401" s="195" t="s">
        <v>865</v>
      </c>
      <c r="P401" s="195" t="s">
        <v>883</v>
      </c>
      <c r="Q401" s="195" t="s">
        <v>1049</v>
      </c>
      <c r="R401" s="195" t="s">
        <v>843</v>
      </c>
      <c r="S401" s="195" t="s">
        <v>1212</v>
      </c>
    </row>
    <row r="402" spans="1:19" ht="12.75">
      <c r="A402" s="194" t="s">
        <v>94</v>
      </c>
      <c r="B402" s="195" t="s">
        <v>968</v>
      </c>
      <c r="C402" s="195" t="s">
        <v>857</v>
      </c>
      <c r="D402" s="195" t="s">
        <v>800</v>
      </c>
      <c r="E402" s="195" t="s">
        <v>803</v>
      </c>
      <c r="F402" s="195" t="s">
        <v>872</v>
      </c>
      <c r="G402" s="195" t="s">
        <v>814</v>
      </c>
      <c r="H402" s="195" t="s">
        <v>865</v>
      </c>
      <c r="I402" s="195" t="s">
        <v>803</v>
      </c>
      <c r="J402" s="195" t="s">
        <v>802</v>
      </c>
      <c r="K402" s="195" t="s">
        <v>863</v>
      </c>
      <c r="L402" s="195" t="s">
        <v>828</v>
      </c>
      <c r="M402" s="195" t="s">
        <v>867</v>
      </c>
      <c r="N402" s="195" t="s">
        <v>840</v>
      </c>
      <c r="O402" s="195" t="s">
        <v>837</v>
      </c>
      <c r="P402" s="195" t="s">
        <v>815</v>
      </c>
      <c r="Q402" s="195" t="s">
        <v>800</v>
      </c>
      <c r="R402" s="195" t="s">
        <v>829</v>
      </c>
      <c r="S402" s="195" t="s">
        <v>817</v>
      </c>
    </row>
    <row r="403" spans="1:19" ht="12.75">
      <c r="A403" s="194" t="s">
        <v>96</v>
      </c>
      <c r="B403" s="195" t="s">
        <v>43</v>
      </c>
      <c r="C403" s="195" t="s">
        <v>43</v>
      </c>
      <c r="D403" s="195" t="s">
        <v>43</v>
      </c>
      <c r="E403" s="195" t="s">
        <v>43</v>
      </c>
      <c r="F403" s="195" t="s">
        <v>43</v>
      </c>
      <c r="G403" s="195" t="s">
        <v>43</v>
      </c>
      <c r="H403" s="195" t="s">
        <v>1213</v>
      </c>
      <c r="I403" s="195" t="s">
        <v>1048</v>
      </c>
      <c r="J403" s="195" t="s">
        <v>1214</v>
      </c>
      <c r="K403" s="195" t="s">
        <v>912</v>
      </c>
      <c r="L403" s="195" t="s">
        <v>1113</v>
      </c>
      <c r="M403" s="195" t="s">
        <v>839</v>
      </c>
      <c r="N403" s="195" t="s">
        <v>844</v>
      </c>
      <c r="O403" s="195" t="s">
        <v>902</v>
      </c>
      <c r="P403" s="195" t="s">
        <v>837</v>
      </c>
      <c r="Q403" s="195" t="s">
        <v>863</v>
      </c>
      <c r="R403" s="195" t="s">
        <v>840</v>
      </c>
      <c r="S403" s="195" t="s">
        <v>855</v>
      </c>
    </row>
    <row r="404" spans="1:19" ht="12.75">
      <c r="A404" s="194" t="s">
        <v>97</v>
      </c>
      <c r="B404" s="195" t="s">
        <v>43</v>
      </c>
      <c r="C404" s="195" t="s">
        <v>43</v>
      </c>
      <c r="D404" s="195" t="s">
        <v>43</v>
      </c>
      <c r="E404" s="195" t="s">
        <v>43</v>
      </c>
      <c r="F404" s="195" t="s">
        <v>43</v>
      </c>
      <c r="G404" s="195" t="s">
        <v>43</v>
      </c>
      <c r="H404" s="195" t="s">
        <v>836</v>
      </c>
      <c r="I404" s="195" t="s">
        <v>845</v>
      </c>
      <c r="J404" s="195" t="s">
        <v>838</v>
      </c>
      <c r="K404" s="195" t="s">
        <v>801</v>
      </c>
      <c r="L404" s="195" t="s">
        <v>798</v>
      </c>
      <c r="M404" s="195" t="s">
        <v>807</v>
      </c>
      <c r="N404" s="195" t="s">
        <v>813</v>
      </c>
      <c r="O404" s="195" t="s">
        <v>840</v>
      </c>
      <c r="P404" s="195" t="s">
        <v>812</v>
      </c>
      <c r="Q404" s="195" t="s">
        <v>817</v>
      </c>
      <c r="R404" s="195" t="s">
        <v>838</v>
      </c>
      <c r="S404" s="195" t="s">
        <v>838</v>
      </c>
    </row>
    <row r="405" spans="1:19" ht="12.75">
      <c r="A405" s="194" t="s">
        <v>98</v>
      </c>
      <c r="B405" s="195" t="s">
        <v>43</v>
      </c>
      <c r="C405" s="195" t="s">
        <v>43</v>
      </c>
      <c r="D405" s="195" t="s">
        <v>43</v>
      </c>
      <c r="E405" s="195" t="s">
        <v>43</v>
      </c>
      <c r="F405" s="195" t="s">
        <v>43</v>
      </c>
      <c r="G405" s="195" t="s">
        <v>43</v>
      </c>
      <c r="H405" s="195" t="s">
        <v>43</v>
      </c>
      <c r="I405" s="195" t="s">
        <v>43</v>
      </c>
      <c r="J405" s="195" t="s">
        <v>43</v>
      </c>
      <c r="K405" s="195" t="s">
        <v>1215</v>
      </c>
      <c r="L405" s="195" t="s">
        <v>1216</v>
      </c>
      <c r="M405" s="195" t="s">
        <v>1203</v>
      </c>
      <c r="N405" s="195" t="s">
        <v>1164</v>
      </c>
      <c r="O405" s="195" t="s">
        <v>1160</v>
      </c>
      <c r="P405" s="195" t="s">
        <v>1090</v>
      </c>
      <c r="Q405" s="195" t="s">
        <v>920</v>
      </c>
      <c r="R405" s="195" t="s">
        <v>859</v>
      </c>
      <c r="S405" s="195" t="s">
        <v>953</v>
      </c>
    </row>
    <row r="406" spans="1:19" ht="12.75">
      <c r="A406" s="194" t="s">
        <v>99</v>
      </c>
      <c r="B406" s="195" t="s">
        <v>1217</v>
      </c>
      <c r="C406" s="195" t="s">
        <v>1088</v>
      </c>
      <c r="D406" s="195" t="s">
        <v>858</v>
      </c>
      <c r="E406" s="195" t="s">
        <v>982</v>
      </c>
      <c r="F406" s="195" t="s">
        <v>799</v>
      </c>
      <c r="G406" s="195" t="s">
        <v>870</v>
      </c>
      <c r="H406" s="195" t="s">
        <v>824</v>
      </c>
      <c r="I406" s="195" t="s">
        <v>866</v>
      </c>
      <c r="J406" s="195" t="s">
        <v>830</v>
      </c>
      <c r="K406" s="195" t="s">
        <v>864</v>
      </c>
      <c r="L406" s="195" t="s">
        <v>803</v>
      </c>
      <c r="M406" s="195" t="s">
        <v>808</v>
      </c>
      <c r="N406" s="195" t="s">
        <v>802</v>
      </c>
      <c r="O406" s="195" t="s">
        <v>849</v>
      </c>
      <c r="P406" s="195" t="s">
        <v>844</v>
      </c>
      <c r="Q406" s="195" t="s">
        <v>803</v>
      </c>
      <c r="R406" s="195" t="s">
        <v>898</v>
      </c>
      <c r="S406" s="195" t="s">
        <v>849</v>
      </c>
    </row>
    <row r="407" spans="1:19" ht="12.75">
      <c r="A407" s="194" t="s">
        <v>100</v>
      </c>
      <c r="B407" s="195" t="s">
        <v>43</v>
      </c>
      <c r="C407" s="195" t="s">
        <v>1218</v>
      </c>
      <c r="D407" s="195" t="s">
        <v>1219</v>
      </c>
      <c r="E407" s="195" t="s">
        <v>1016</v>
      </c>
      <c r="F407" s="195" t="s">
        <v>1212</v>
      </c>
      <c r="G407" s="195" t="s">
        <v>908</v>
      </c>
      <c r="H407" s="195" t="s">
        <v>1102</v>
      </c>
      <c r="I407" s="195" t="s">
        <v>871</v>
      </c>
      <c r="J407" s="195" t="s">
        <v>864</v>
      </c>
      <c r="K407" s="195" t="s">
        <v>964</v>
      </c>
      <c r="L407" s="195" t="s">
        <v>1065</v>
      </c>
      <c r="M407" s="195" t="s">
        <v>937</v>
      </c>
      <c r="N407" s="195" t="s">
        <v>993</v>
      </c>
      <c r="O407" s="195" t="s">
        <v>857</v>
      </c>
      <c r="P407" s="195" t="s">
        <v>845</v>
      </c>
      <c r="Q407" s="195" t="s">
        <v>807</v>
      </c>
      <c r="R407" s="195" t="s">
        <v>799</v>
      </c>
      <c r="S407" s="195" t="s">
        <v>829</v>
      </c>
    </row>
    <row r="408" spans="1:19" ht="12.75">
      <c r="A408" s="194" t="s">
        <v>101</v>
      </c>
      <c r="B408" s="195" t="s">
        <v>43</v>
      </c>
      <c r="C408" s="195" t="s">
        <v>43</v>
      </c>
      <c r="D408" s="195" t="s">
        <v>43</v>
      </c>
      <c r="E408" s="195" t="s">
        <v>43</v>
      </c>
      <c r="F408" s="195" t="s">
        <v>955</v>
      </c>
      <c r="G408" s="195" t="s">
        <v>833</v>
      </c>
      <c r="H408" s="195" t="s">
        <v>1220</v>
      </c>
      <c r="I408" s="195" t="s">
        <v>807</v>
      </c>
      <c r="J408" s="195" t="s">
        <v>1065</v>
      </c>
      <c r="K408" s="195" t="s">
        <v>885</v>
      </c>
      <c r="L408" s="195" t="s">
        <v>1023</v>
      </c>
      <c r="M408" s="195" t="s">
        <v>1157</v>
      </c>
      <c r="N408" s="195" t="s">
        <v>880</v>
      </c>
      <c r="O408" s="195" t="s">
        <v>913</v>
      </c>
      <c r="P408" s="195" t="s">
        <v>1055</v>
      </c>
      <c r="Q408" s="195" t="s">
        <v>1088</v>
      </c>
      <c r="R408" s="195" t="s">
        <v>898</v>
      </c>
      <c r="S408" s="195" t="s">
        <v>849</v>
      </c>
    </row>
    <row r="409" spans="1:19" ht="12.75">
      <c r="A409" s="194" t="s">
        <v>103</v>
      </c>
      <c r="B409" s="195" t="s">
        <v>854</v>
      </c>
      <c r="C409" s="195" t="s">
        <v>1088</v>
      </c>
      <c r="D409" s="195" t="s">
        <v>1140</v>
      </c>
      <c r="E409" s="195" t="s">
        <v>1088</v>
      </c>
      <c r="F409" s="195" t="s">
        <v>1234</v>
      </c>
      <c r="G409" s="195" t="s">
        <v>807</v>
      </c>
      <c r="H409" s="195" t="s">
        <v>845</v>
      </c>
      <c r="I409" s="195" t="s">
        <v>801</v>
      </c>
      <c r="J409" s="195" t="s">
        <v>814</v>
      </c>
      <c r="K409" s="195" t="s">
        <v>817</v>
      </c>
      <c r="L409" s="195" t="s">
        <v>897</v>
      </c>
      <c r="M409" s="195" t="s">
        <v>839</v>
      </c>
      <c r="N409" s="195" t="s">
        <v>890</v>
      </c>
      <c r="O409" s="195" t="s">
        <v>846</v>
      </c>
      <c r="P409" s="195" t="s">
        <v>849</v>
      </c>
      <c r="Q409" s="195" t="s">
        <v>832</v>
      </c>
      <c r="R409" s="195" t="s">
        <v>815</v>
      </c>
      <c r="S409" s="195" t="s">
        <v>868</v>
      </c>
    </row>
    <row r="410" spans="1:19" ht="12.75">
      <c r="A410" s="194" t="s">
        <v>102</v>
      </c>
      <c r="B410" s="195" t="s">
        <v>1181</v>
      </c>
      <c r="C410" s="195" t="s">
        <v>1221</v>
      </c>
      <c r="D410" s="195" t="s">
        <v>1222</v>
      </c>
      <c r="E410" s="195" t="s">
        <v>1223</v>
      </c>
      <c r="F410" s="195" t="s">
        <v>1224</v>
      </c>
      <c r="G410" s="195" t="s">
        <v>1225</v>
      </c>
      <c r="H410" s="195" t="s">
        <v>1226</v>
      </c>
      <c r="I410" s="195" t="s">
        <v>1227</v>
      </c>
      <c r="J410" s="195" t="s">
        <v>1228</v>
      </c>
      <c r="K410" s="195" t="s">
        <v>1229</v>
      </c>
      <c r="L410" s="195" t="s">
        <v>1230</v>
      </c>
      <c r="M410" s="195" t="s">
        <v>1231</v>
      </c>
      <c r="N410" s="195" t="s">
        <v>1174</v>
      </c>
      <c r="O410" s="195" t="s">
        <v>1232</v>
      </c>
      <c r="P410" s="195" t="s">
        <v>1044</v>
      </c>
      <c r="Q410" s="195" t="s">
        <v>891</v>
      </c>
      <c r="R410" s="195" t="s">
        <v>1157</v>
      </c>
      <c r="S410" s="195" t="s">
        <v>1233</v>
      </c>
    </row>
    <row r="411" spans="1:19" ht="12.75">
      <c r="A411" s="194" t="s">
        <v>88</v>
      </c>
      <c r="B411" s="195" t="s">
        <v>855</v>
      </c>
      <c r="C411" s="195" t="s">
        <v>967</v>
      </c>
      <c r="D411" s="195" t="s">
        <v>845</v>
      </c>
      <c r="E411" s="195" t="s">
        <v>811</v>
      </c>
      <c r="F411" s="195" t="s">
        <v>831</v>
      </c>
      <c r="G411" s="195" t="s">
        <v>1028</v>
      </c>
      <c r="H411" s="195" t="s">
        <v>870</v>
      </c>
      <c r="I411" s="195" t="s">
        <v>804</v>
      </c>
      <c r="J411" s="195" t="s">
        <v>829</v>
      </c>
      <c r="K411" s="195" t="s">
        <v>825</v>
      </c>
      <c r="L411" s="195" t="s">
        <v>1065</v>
      </c>
      <c r="M411" s="195" t="s">
        <v>854</v>
      </c>
      <c r="N411" s="195" t="s">
        <v>877</v>
      </c>
      <c r="O411" s="195" t="s">
        <v>1151</v>
      </c>
      <c r="P411" s="195" t="s">
        <v>808</v>
      </c>
      <c r="Q411" s="195" t="s">
        <v>43</v>
      </c>
      <c r="R411" s="195" t="s">
        <v>43</v>
      </c>
      <c r="S411" s="195" t="s">
        <v>43</v>
      </c>
    </row>
    <row r="412" spans="1:19" ht="12.75">
      <c r="A412" s="194" t="s">
        <v>95</v>
      </c>
      <c r="B412" s="195" t="s">
        <v>856</v>
      </c>
      <c r="C412" s="195" t="s">
        <v>821</v>
      </c>
      <c r="D412" s="195" t="s">
        <v>807</v>
      </c>
      <c r="E412" s="195" t="s">
        <v>802</v>
      </c>
      <c r="F412" s="195" t="s">
        <v>833</v>
      </c>
      <c r="G412" s="195" t="s">
        <v>804</v>
      </c>
      <c r="H412" s="195" t="s">
        <v>868</v>
      </c>
      <c r="I412" s="195" t="s">
        <v>821</v>
      </c>
      <c r="J412" s="195" t="s">
        <v>839</v>
      </c>
      <c r="K412" s="195" t="s">
        <v>815</v>
      </c>
      <c r="L412" s="195" t="s">
        <v>827</v>
      </c>
      <c r="M412" s="195" t="s">
        <v>840</v>
      </c>
      <c r="N412" s="195" t="s">
        <v>863</v>
      </c>
      <c r="O412" s="195" t="s">
        <v>855</v>
      </c>
      <c r="P412" s="195" t="s">
        <v>821</v>
      </c>
      <c r="Q412" s="195" t="s">
        <v>809</v>
      </c>
      <c r="R412" s="195" t="s">
        <v>865</v>
      </c>
      <c r="S412" s="195" t="s">
        <v>868</v>
      </c>
    </row>
    <row r="413" spans="1:19" ht="12.75">
      <c r="A413" s="194" t="s">
        <v>75</v>
      </c>
      <c r="B413" s="195" t="s">
        <v>876</v>
      </c>
      <c r="C413" s="195" t="s">
        <v>936</v>
      </c>
      <c r="D413" s="195" t="s">
        <v>864</v>
      </c>
      <c r="E413" s="195" t="s">
        <v>903</v>
      </c>
      <c r="F413" s="195" t="s">
        <v>961</v>
      </c>
      <c r="G413" s="195" t="s">
        <v>833</v>
      </c>
      <c r="H413" s="195" t="s">
        <v>869</v>
      </c>
      <c r="I413" s="195" t="s">
        <v>802</v>
      </c>
      <c r="J413" s="195" t="s">
        <v>836</v>
      </c>
      <c r="K413" s="195" t="s">
        <v>893</v>
      </c>
      <c r="L413" s="195" t="s">
        <v>817</v>
      </c>
      <c r="M413" s="195" t="s">
        <v>874</v>
      </c>
      <c r="N413" s="195" t="s">
        <v>837</v>
      </c>
      <c r="O413" s="195" t="s">
        <v>799</v>
      </c>
      <c r="P413" s="195" t="s">
        <v>894</v>
      </c>
      <c r="Q413" s="195" t="s">
        <v>1036</v>
      </c>
      <c r="R413" s="195" t="s">
        <v>837</v>
      </c>
      <c r="S413" s="195" t="s">
        <v>844</v>
      </c>
    </row>
    <row r="414" spans="1:19" ht="12.7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03"/>
    </row>
    <row r="415" spans="1:19" ht="12.7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03"/>
    </row>
    <row r="416" spans="1:19" ht="12.7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03"/>
    </row>
    <row r="417" spans="1:19" ht="12.7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03"/>
    </row>
    <row r="418" spans="1:19" ht="12.7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03"/>
    </row>
    <row r="419" spans="1:19" ht="12.7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03"/>
    </row>
    <row r="420" ht="12.75">
      <c r="S420" s="44"/>
    </row>
    <row r="421" spans="1:19" ht="15.75">
      <c r="A421" s="142" t="s">
        <v>1804</v>
      </c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44"/>
    </row>
    <row r="422" ht="12.75">
      <c r="S422" s="44"/>
    </row>
    <row r="423" spans="7:19" ht="12.75">
      <c r="G423" s="157" t="s">
        <v>1797</v>
      </c>
      <c r="S423" s="44"/>
    </row>
    <row r="424" ht="13.5" thickBot="1">
      <c r="S424" s="44"/>
    </row>
    <row r="425" spans="1:19" ht="12.75">
      <c r="A425" s="38" t="s">
        <v>1783</v>
      </c>
      <c r="B425" s="38">
        <v>1990</v>
      </c>
      <c r="C425" s="38">
        <v>1991</v>
      </c>
      <c r="D425" s="38">
        <v>1992</v>
      </c>
      <c r="E425" s="38">
        <v>1993</v>
      </c>
      <c r="F425" s="38">
        <v>1994</v>
      </c>
      <c r="G425" s="38">
        <v>1995</v>
      </c>
      <c r="H425" s="38">
        <v>1996</v>
      </c>
      <c r="I425" s="38">
        <v>1997</v>
      </c>
      <c r="J425" s="38">
        <v>1998</v>
      </c>
      <c r="K425" s="38">
        <v>1999</v>
      </c>
      <c r="L425" s="153">
        <v>2000</v>
      </c>
      <c r="M425" s="38">
        <v>2001</v>
      </c>
      <c r="N425" s="38">
        <v>2002</v>
      </c>
      <c r="O425" s="38">
        <v>2003</v>
      </c>
      <c r="P425" s="38">
        <v>2004</v>
      </c>
      <c r="Q425" s="38">
        <v>2005</v>
      </c>
      <c r="R425" s="38">
        <v>2006</v>
      </c>
      <c r="S425" s="38">
        <v>2007</v>
      </c>
    </row>
    <row r="426" spans="1:19" ht="12.75">
      <c r="A426" s="160"/>
      <c r="B426" s="162"/>
      <c r="C426" s="163"/>
      <c r="D426" s="163"/>
      <c r="E426" s="163"/>
      <c r="F426" s="163"/>
      <c r="G426" s="163"/>
      <c r="H426" s="163"/>
      <c r="I426" s="163"/>
      <c r="J426" s="163"/>
      <c r="K426" s="163"/>
      <c r="L426" s="174"/>
      <c r="M426" s="163"/>
      <c r="N426" s="163"/>
      <c r="O426" s="163"/>
      <c r="P426" s="163"/>
      <c r="Q426" s="163"/>
      <c r="R426" s="164"/>
      <c r="S426" s="164"/>
    </row>
    <row r="427" spans="1:19" ht="13.5" thickBot="1">
      <c r="A427" s="160"/>
      <c r="B427" s="165"/>
      <c r="C427" s="166"/>
      <c r="D427" s="166"/>
      <c r="E427" s="166"/>
      <c r="F427" s="166"/>
      <c r="G427" s="166"/>
      <c r="H427" s="166"/>
      <c r="I427" s="166"/>
      <c r="J427" s="166"/>
      <c r="K427" s="166"/>
      <c r="L427" s="174"/>
      <c r="M427" s="166"/>
      <c r="N427" s="166"/>
      <c r="O427" s="166"/>
      <c r="P427" s="166"/>
      <c r="Q427" s="166"/>
      <c r="R427" s="167"/>
      <c r="S427" s="167"/>
    </row>
    <row r="428" spans="1:19" ht="14.25" thickBot="1" thickTop="1">
      <c r="A428" s="185" t="s">
        <v>1806</v>
      </c>
      <c r="B428" s="180">
        <f aca="true" t="shared" si="51" ref="B428:G428">SUM(B429:B454)</f>
        <v>1604062.8405503272</v>
      </c>
      <c r="C428" s="180">
        <f>SUM(C429:C454)</f>
        <v>1682865.8655805902</v>
      </c>
      <c r="D428" s="180">
        <f>SUM(D429:D454)</f>
        <v>1776419.4655931918</v>
      </c>
      <c r="E428" s="180">
        <f t="shared" si="51"/>
        <v>1859230.7789044895</v>
      </c>
      <c r="F428" s="180">
        <f t="shared" si="51"/>
        <v>1881464.1154579406</v>
      </c>
      <c r="G428" s="181">
        <f t="shared" si="51"/>
        <v>1919340.304883183</v>
      </c>
      <c r="H428" s="181">
        <f aca="true" t="shared" si="52" ref="H428:M428">SUM(H429:H454)</f>
        <v>1972289.0753166773</v>
      </c>
      <c r="I428" s="181">
        <f t="shared" si="52"/>
        <v>2017322.8032324892</v>
      </c>
      <c r="J428" s="181">
        <f t="shared" si="52"/>
        <v>2039612.2176656995</v>
      </c>
      <c r="K428" s="181">
        <f t="shared" si="52"/>
        <v>2096368.6615598616</v>
      </c>
      <c r="L428" s="175" t="str">
        <f>L334</f>
        <v>2129719.4</v>
      </c>
      <c r="M428" s="181">
        <f t="shared" si="52"/>
        <v>2194315.4924</v>
      </c>
      <c r="N428" s="181">
        <f aca="true" t="shared" si="53" ref="N428:S428">SUM(N429:N454)</f>
        <v>2283132.4771919996</v>
      </c>
      <c r="O428" s="181">
        <f t="shared" si="53"/>
        <v>2356697.551882843</v>
      </c>
      <c r="P428" s="181">
        <f t="shared" si="53"/>
        <v>2413859.1900028926</v>
      </c>
      <c r="Q428" s="181">
        <f t="shared" si="53"/>
        <v>2461671.3022540496</v>
      </c>
      <c r="R428" s="182">
        <f t="shared" si="53"/>
        <v>2505887.075652284</v>
      </c>
      <c r="S428" s="182">
        <f t="shared" si="53"/>
        <v>2568891.037490299</v>
      </c>
    </row>
    <row r="429" spans="1:19" ht="13.5" thickTop="1">
      <c r="A429" s="194" t="s">
        <v>72</v>
      </c>
      <c r="B429" s="169">
        <f aca="true" t="shared" si="54" ref="B429:J444">C429/(1+C384/100)</f>
        <v>29804.820964161507</v>
      </c>
      <c r="C429" s="169">
        <f t="shared" si="54"/>
        <v>31473.890938154553</v>
      </c>
      <c r="D429" s="169">
        <f t="shared" si="54"/>
        <v>33393.79828538198</v>
      </c>
      <c r="E429" s="169">
        <f t="shared" si="54"/>
        <v>35798.15176192948</v>
      </c>
      <c r="F429" s="169">
        <f t="shared" si="54"/>
        <v>37767.0501088356</v>
      </c>
      <c r="G429" s="169">
        <f t="shared" si="54"/>
        <v>39617.635564168544</v>
      </c>
      <c r="H429" s="169">
        <f t="shared" si="54"/>
        <v>40370.37063988774</v>
      </c>
      <c r="I429" s="169">
        <f t="shared" si="54"/>
        <v>40814.444716926504</v>
      </c>
      <c r="J429" s="169">
        <f t="shared" si="54"/>
        <v>40528.74360390802</v>
      </c>
      <c r="K429" s="169">
        <f>L429/(1+L384/100)</f>
        <v>40285.57114228457</v>
      </c>
      <c r="L429" s="175" t="str">
        <f>L336</f>
        <v>40205.0</v>
      </c>
      <c r="M429" s="169">
        <f aca="true" t="shared" si="55" ref="M429:S438">L429*(1+M384/100)</f>
        <v>41491.56</v>
      </c>
      <c r="N429" s="169">
        <f t="shared" si="55"/>
        <v>41989.458719999995</v>
      </c>
      <c r="O429" s="169">
        <f t="shared" si="55"/>
        <v>42493.33222464</v>
      </c>
      <c r="P429" s="169">
        <f t="shared" si="55"/>
        <v>42960.75887911103</v>
      </c>
      <c r="Q429" s="169">
        <f t="shared" si="55"/>
        <v>44550.30695763814</v>
      </c>
      <c r="R429" s="169">
        <f t="shared" si="55"/>
        <v>45352.21248287563</v>
      </c>
      <c r="S429" s="169">
        <f t="shared" si="55"/>
        <v>45851.08682018726</v>
      </c>
    </row>
    <row r="430" spans="1:19" ht="12.75">
      <c r="A430" s="194" t="s">
        <v>73</v>
      </c>
      <c r="B430" s="203">
        <f>C430/Ameco_GVA!C39</f>
        <v>55943.59114208277</v>
      </c>
      <c r="C430" s="203">
        <f>D430/Ameco_GVA!D39</f>
        <v>57062.46296492442</v>
      </c>
      <c r="D430" s="203">
        <f>E430/Ameco_GVA!E39</f>
        <v>58128.126334278764</v>
      </c>
      <c r="E430" s="203">
        <f>F430/Ameco_GVA!F39</f>
        <v>58765.263099589756</v>
      </c>
      <c r="F430" s="203">
        <f>G430/Ameco_GVA!G39</f>
        <v>57855.1074381906</v>
      </c>
      <c r="G430" s="169">
        <f t="shared" si="54"/>
        <v>59532.76190851831</v>
      </c>
      <c r="H430" s="169">
        <f t="shared" si="54"/>
        <v>59354.16362279275</v>
      </c>
      <c r="I430" s="169">
        <f t="shared" si="54"/>
        <v>59235.455295547166</v>
      </c>
      <c r="J430" s="169">
        <f t="shared" si="54"/>
        <v>60538.635312049206</v>
      </c>
      <c r="K430" s="169">
        <f aca="true" t="shared" si="56" ref="K430:K458">L430/(1+L385/100)</f>
        <v>60114.86486486486</v>
      </c>
      <c r="L430" s="175" t="str">
        <f aca="true" t="shared" si="57" ref="L430:L458">L337</f>
        <v>62279.0</v>
      </c>
      <c r="M430" s="169">
        <f t="shared" si="55"/>
        <v>64022.812</v>
      </c>
      <c r="N430" s="169">
        <f t="shared" si="55"/>
        <v>64150.857624</v>
      </c>
      <c r="O430" s="169">
        <f t="shared" si="55"/>
        <v>64599.91362736799</v>
      </c>
      <c r="P430" s="169">
        <f t="shared" si="55"/>
        <v>66214.91146805219</v>
      </c>
      <c r="Q430" s="169">
        <f t="shared" si="55"/>
        <v>66148.69655658414</v>
      </c>
      <c r="R430" s="169">
        <f t="shared" si="55"/>
        <v>66942.48091526315</v>
      </c>
      <c r="S430" s="169">
        <f t="shared" si="55"/>
        <v>69821.00759461946</v>
      </c>
    </row>
    <row r="431" spans="1:19" ht="12.75">
      <c r="A431" s="194" t="s">
        <v>74</v>
      </c>
      <c r="B431" s="203">
        <f>C431/Ameco_GVA!C40</f>
        <v>86.50857064964758</v>
      </c>
      <c r="C431" s="203">
        <f>D431/Ameco_GVA!D40</f>
        <v>86.50857064964758</v>
      </c>
      <c r="D431" s="203">
        <f>E431/Ameco_GVA!E40</f>
        <v>86.50857064964758</v>
      </c>
      <c r="E431" s="203">
        <f>F431/Ameco_GVA!F40</f>
        <v>79.3440946923866</v>
      </c>
      <c r="F431" s="203">
        <f>G431/Ameco_GVA!G40</f>
        <v>75.64854266584733</v>
      </c>
      <c r="G431" s="169">
        <f t="shared" si="54"/>
        <v>76.01911226175787</v>
      </c>
      <c r="H431" s="169">
        <f t="shared" si="54"/>
        <v>166.3298176287262</v>
      </c>
      <c r="I431" s="169">
        <f t="shared" si="54"/>
        <v>1496.6356990232782</v>
      </c>
      <c r="J431" s="169">
        <f t="shared" si="54"/>
        <v>2081.82025734138</v>
      </c>
      <c r="K431" s="169">
        <f t="shared" si="56"/>
        <v>2321.229586935639</v>
      </c>
      <c r="L431" s="175" t="str">
        <f t="shared" si="57"/>
        <v>2416.4</v>
      </c>
      <c r="M431" s="169">
        <f t="shared" si="55"/>
        <v>2619.3776000000003</v>
      </c>
      <c r="N431" s="169">
        <f t="shared" si="55"/>
        <v>2760.8239904</v>
      </c>
      <c r="O431" s="169">
        <f t="shared" si="55"/>
        <v>2666.9559747264</v>
      </c>
      <c r="P431" s="169">
        <f t="shared" si="55"/>
        <v>2749.631609942918</v>
      </c>
      <c r="Q431" s="169">
        <f t="shared" si="55"/>
        <v>2821.1220318014343</v>
      </c>
      <c r="R431" s="169">
        <f t="shared" si="55"/>
        <v>2981.925987614116</v>
      </c>
      <c r="S431" s="169">
        <f t="shared" si="55"/>
        <v>3160.841546870963</v>
      </c>
    </row>
    <row r="432" spans="1:19" ht="12.75">
      <c r="A432" s="194" t="s">
        <v>76</v>
      </c>
      <c r="B432" s="203">
        <f>C432/Ameco_GVA!C41</f>
        <v>1572.2017662331755</v>
      </c>
      <c r="C432" s="203">
        <f>D432/Ameco_GVA!D41</f>
        <v>1635.0898368825026</v>
      </c>
      <c r="D432" s="203">
        <f>E432/Ameco_GVA!E41</f>
        <v>1700.4934303578027</v>
      </c>
      <c r="E432" s="203">
        <f>F432/Ameco_GVA!F41</f>
        <v>1768.513167572115</v>
      </c>
      <c r="F432" s="203">
        <f>G432/Ameco_GVA!G41</f>
        <v>1839.2536942749996</v>
      </c>
      <c r="G432" s="169">
        <f t="shared" si="54"/>
        <v>1912.8238420459998</v>
      </c>
      <c r="H432" s="169">
        <f t="shared" si="54"/>
        <v>1987.4239718857937</v>
      </c>
      <c r="I432" s="169">
        <f t="shared" si="54"/>
        <v>2041.08441912671</v>
      </c>
      <c r="J432" s="169">
        <f t="shared" si="54"/>
        <v>2100.2758672813843</v>
      </c>
      <c r="K432" s="169">
        <f t="shared" si="56"/>
        <v>2201.089108910891</v>
      </c>
      <c r="L432" s="175" t="str">
        <f t="shared" si="57"/>
        <v>2223.1</v>
      </c>
      <c r="M432" s="169">
        <f t="shared" si="55"/>
        <v>2245.331</v>
      </c>
      <c r="N432" s="169">
        <f t="shared" si="55"/>
        <v>2245.331</v>
      </c>
      <c r="O432" s="169">
        <f t="shared" si="55"/>
        <v>2389.032184</v>
      </c>
      <c r="P432" s="169">
        <f t="shared" si="55"/>
        <v>2520.42895412</v>
      </c>
      <c r="Q432" s="169">
        <f t="shared" si="55"/>
        <v>2601.0826806518403</v>
      </c>
      <c r="R432" s="169">
        <f t="shared" si="55"/>
        <v>2707.7270705585656</v>
      </c>
      <c r="S432" s="169">
        <f t="shared" si="55"/>
        <v>2797.082063886998</v>
      </c>
    </row>
    <row r="433" spans="1:19" ht="12.75">
      <c r="A433" s="194" t="s">
        <v>77</v>
      </c>
      <c r="B433" s="203">
        <f>C433/Ameco_GVA!C42</f>
        <v>6940.855841596775</v>
      </c>
      <c r="C433" s="203">
        <f>D433/Ameco_GVA!D42</f>
        <v>6940.855841596775</v>
      </c>
      <c r="D433" s="203">
        <f>E433/Ameco_GVA!E42</f>
        <v>6193.306073832688</v>
      </c>
      <c r="E433" s="203">
        <f>F433/Ameco_GVA!F42</f>
        <v>6149.570652911525</v>
      </c>
      <c r="F433" s="203">
        <f>G433/Ameco_GVA!G42</f>
        <v>6167.754859605549</v>
      </c>
      <c r="G433" s="169">
        <f t="shared" si="54"/>
        <v>6276.343985038484</v>
      </c>
      <c r="H433" s="169">
        <f t="shared" si="54"/>
        <v>7016.952575273026</v>
      </c>
      <c r="I433" s="169">
        <f t="shared" si="54"/>
        <v>7767.76650082724</v>
      </c>
      <c r="J433" s="169">
        <f t="shared" si="54"/>
        <v>8552.31091741079</v>
      </c>
      <c r="K433" s="169">
        <f t="shared" si="56"/>
        <v>8902.955665024632</v>
      </c>
      <c r="L433" s="175" t="str">
        <f t="shared" si="57"/>
        <v>9036.5</v>
      </c>
      <c r="M433" s="169">
        <f t="shared" si="55"/>
        <v>9488.325</v>
      </c>
      <c r="N433" s="169">
        <f t="shared" si="55"/>
        <v>10048.136175</v>
      </c>
      <c r="O433" s="169">
        <f t="shared" si="55"/>
        <v>10419.917213474999</v>
      </c>
      <c r="P433" s="169">
        <f t="shared" si="55"/>
        <v>10763.774481519673</v>
      </c>
      <c r="Q433" s="169">
        <f t="shared" si="55"/>
        <v>10709.955609112074</v>
      </c>
      <c r="R433" s="169">
        <f t="shared" si="55"/>
        <v>11127.643877867444</v>
      </c>
      <c r="S433" s="169">
        <f t="shared" si="55"/>
        <v>11661.77078400508</v>
      </c>
    </row>
    <row r="434" spans="1:19" ht="12.75">
      <c r="A434" s="194" t="s">
        <v>78</v>
      </c>
      <c r="B434" s="203">
        <f>C434/Ameco_GVA!C43</f>
        <v>443638.98631699075</v>
      </c>
      <c r="C434" s="169">
        <f t="shared" si="54"/>
        <v>452511.76604333054</v>
      </c>
      <c r="D434" s="169">
        <f t="shared" si="54"/>
        <v>480114.9837719737</v>
      </c>
      <c r="E434" s="169">
        <f t="shared" si="54"/>
        <v>504600.84794434434</v>
      </c>
      <c r="F434" s="169">
        <f t="shared" si="54"/>
        <v>519738.8733826747</v>
      </c>
      <c r="G434" s="169">
        <f t="shared" si="54"/>
        <v>517659.917889144</v>
      </c>
      <c r="H434" s="169">
        <f t="shared" si="54"/>
        <v>514553.9583818091</v>
      </c>
      <c r="I434" s="169">
        <f t="shared" si="54"/>
        <v>518670.3900488636</v>
      </c>
      <c r="J434" s="169">
        <f t="shared" si="54"/>
        <v>509852.9934180329</v>
      </c>
      <c r="K434" s="169">
        <f t="shared" si="56"/>
        <v>525658.4362139918</v>
      </c>
      <c r="L434" s="175" t="str">
        <f t="shared" si="57"/>
        <v>510940.0</v>
      </c>
      <c r="M434" s="169">
        <f t="shared" si="55"/>
        <v>518093.16000000003</v>
      </c>
      <c r="N434" s="169">
        <f t="shared" si="55"/>
        <v>527936.93004</v>
      </c>
      <c r="O434" s="169">
        <f t="shared" si="55"/>
        <v>542191.2271510799</v>
      </c>
      <c r="P434" s="169">
        <f t="shared" si="55"/>
        <v>556288.199057008</v>
      </c>
      <c r="Q434" s="169">
        <f t="shared" si="55"/>
        <v>562963.6574456921</v>
      </c>
      <c r="R434" s="169">
        <f t="shared" si="55"/>
        <v>569719.2213350404</v>
      </c>
      <c r="S434" s="169">
        <f t="shared" si="55"/>
        <v>566300.9060070302</v>
      </c>
    </row>
    <row r="435" spans="1:19" ht="12.75">
      <c r="A435" s="194" t="s">
        <v>79</v>
      </c>
      <c r="B435" s="169">
        <f t="shared" si="54"/>
        <v>26286.141387442673</v>
      </c>
      <c r="C435" s="169">
        <f t="shared" si="54"/>
        <v>27363.873184327822</v>
      </c>
      <c r="D435" s="169">
        <f t="shared" si="54"/>
        <v>28157.425506673328</v>
      </c>
      <c r="E435" s="169">
        <f t="shared" si="54"/>
        <v>28833.203718833487</v>
      </c>
      <c r="F435" s="169">
        <f t="shared" si="54"/>
        <v>30130.69788618099</v>
      </c>
      <c r="G435" s="169">
        <f t="shared" si="54"/>
        <v>30853.834635449337</v>
      </c>
      <c r="H435" s="169">
        <f t="shared" si="54"/>
        <v>31100.665312532932</v>
      </c>
      <c r="I435" s="169">
        <f t="shared" si="54"/>
        <v>31411.67196565826</v>
      </c>
      <c r="J435" s="169">
        <f t="shared" si="54"/>
        <v>31725.788685314845</v>
      </c>
      <c r="K435" s="169">
        <f t="shared" si="56"/>
        <v>32138.223938223935</v>
      </c>
      <c r="L435" s="175" t="str">
        <f t="shared" si="57"/>
        <v>33295.2</v>
      </c>
      <c r="M435" s="169">
        <f t="shared" si="55"/>
        <v>34294.056</v>
      </c>
      <c r="N435" s="169">
        <f t="shared" si="55"/>
        <v>34774.172783999995</v>
      </c>
      <c r="O435" s="169">
        <f t="shared" si="55"/>
        <v>35678.301276383994</v>
      </c>
      <c r="P435" s="169">
        <f t="shared" si="55"/>
        <v>36249.15409680614</v>
      </c>
      <c r="Q435" s="169">
        <f t="shared" si="55"/>
        <v>36937.88802464545</v>
      </c>
      <c r="R435" s="169">
        <f t="shared" si="55"/>
        <v>37713.583673163004</v>
      </c>
      <c r="S435" s="169">
        <f t="shared" si="55"/>
        <v>38580.99609764575</v>
      </c>
    </row>
    <row r="436" spans="1:19" ht="12.75">
      <c r="A436" s="194" t="s">
        <v>80</v>
      </c>
      <c r="B436" s="203">
        <f>C436/Ameco_GVA!C45</f>
        <v>265.5227714117068</v>
      </c>
      <c r="C436" s="203">
        <f>D436/Ameco_GVA!D45</f>
        <v>265.5227714117068</v>
      </c>
      <c r="D436" s="203">
        <f>E436/Ameco_GVA!E45</f>
        <v>265.5227714117068</v>
      </c>
      <c r="E436" s="169">
        <f t="shared" si="54"/>
        <v>265.5227714117068</v>
      </c>
      <c r="F436" s="169">
        <f t="shared" si="54"/>
        <v>420.5880699161436</v>
      </c>
      <c r="G436" s="169">
        <f t="shared" si="54"/>
        <v>699.4379602705467</v>
      </c>
      <c r="H436" s="169">
        <f t="shared" si="54"/>
        <v>897.3789030271114</v>
      </c>
      <c r="I436" s="169">
        <f t="shared" si="54"/>
        <v>985.3220355237684</v>
      </c>
      <c r="J436" s="169">
        <f t="shared" si="54"/>
        <v>1072.03037464986</v>
      </c>
      <c r="K436" s="169">
        <f t="shared" si="56"/>
        <v>1166.3690476190477</v>
      </c>
      <c r="L436" s="175" t="str">
        <f t="shared" si="57"/>
        <v>1175.7</v>
      </c>
      <c r="M436" s="169">
        <f t="shared" si="55"/>
        <v>1253.2962000000002</v>
      </c>
      <c r="N436" s="169">
        <f t="shared" si="55"/>
        <v>1275.8555316000002</v>
      </c>
      <c r="O436" s="169">
        <f t="shared" si="55"/>
        <v>1343.4758747748</v>
      </c>
      <c r="P436" s="169">
        <f t="shared" si="55"/>
        <v>1377.06277164417</v>
      </c>
      <c r="Q436" s="169">
        <f t="shared" si="55"/>
        <v>1430.7682197382926</v>
      </c>
      <c r="R436" s="169">
        <f t="shared" si="55"/>
        <v>1550.9527501963094</v>
      </c>
      <c r="S436" s="169">
        <f t="shared" si="55"/>
        <v>1730.8632692190813</v>
      </c>
    </row>
    <row r="437" spans="1:19" ht="12.75">
      <c r="A437" s="194" t="s">
        <v>81</v>
      </c>
      <c r="B437" s="169">
        <f t="shared" si="54"/>
        <v>67286.13366221078</v>
      </c>
      <c r="C437" s="169">
        <f t="shared" si="54"/>
        <v>73476.45795913418</v>
      </c>
      <c r="D437" s="169">
        <f t="shared" si="54"/>
        <v>80162.81563341539</v>
      </c>
      <c r="E437" s="169">
        <f t="shared" si="54"/>
        <v>86495.6780684552</v>
      </c>
      <c r="F437" s="169">
        <f t="shared" si="54"/>
        <v>90647.47061574105</v>
      </c>
      <c r="G437" s="169">
        <f t="shared" si="54"/>
        <v>95270.49161714384</v>
      </c>
      <c r="H437" s="169">
        <f t="shared" si="54"/>
        <v>99176.58177344673</v>
      </c>
      <c r="I437" s="169">
        <f t="shared" si="54"/>
        <v>102746.93871729082</v>
      </c>
      <c r="J437" s="169">
        <f t="shared" si="54"/>
        <v>104904.62443035391</v>
      </c>
      <c r="K437" s="169">
        <f t="shared" si="56"/>
        <v>106163.47992351816</v>
      </c>
      <c r="L437" s="175" t="str">
        <f t="shared" si="57"/>
        <v>111047.0</v>
      </c>
      <c r="M437" s="169">
        <f t="shared" si="55"/>
        <v>117820.867</v>
      </c>
      <c r="N437" s="169">
        <f t="shared" si="55"/>
        <v>123358.44774899998</v>
      </c>
      <c r="O437" s="169">
        <f t="shared" si="55"/>
        <v>128416.14410670898</v>
      </c>
      <c r="P437" s="169">
        <f t="shared" si="55"/>
        <v>132268.62842991026</v>
      </c>
      <c r="Q437" s="169">
        <f t="shared" si="55"/>
        <v>135707.61276908792</v>
      </c>
      <c r="R437" s="169">
        <f t="shared" si="55"/>
        <v>139507.42592662238</v>
      </c>
      <c r="S437" s="169">
        <f t="shared" si="55"/>
        <v>145785.26009332036</v>
      </c>
    </row>
    <row r="438" spans="1:19" ht="12.75">
      <c r="A438" s="194" t="s">
        <v>83</v>
      </c>
      <c r="B438" s="169">
        <f t="shared" si="54"/>
        <v>16202.851678607069</v>
      </c>
      <c r="C438" s="169">
        <f t="shared" si="54"/>
        <v>17288.44274107374</v>
      </c>
      <c r="D438" s="169">
        <f t="shared" si="54"/>
        <v>17651.500038636288</v>
      </c>
      <c r="E438" s="169">
        <f t="shared" si="54"/>
        <v>18745.89304103174</v>
      </c>
      <c r="F438" s="169">
        <f t="shared" si="54"/>
        <v>18408.46696629317</v>
      </c>
      <c r="G438" s="169">
        <f t="shared" si="54"/>
        <v>19107.988711012313</v>
      </c>
      <c r="H438" s="169">
        <f t="shared" si="54"/>
        <v>19241.744631989397</v>
      </c>
      <c r="I438" s="169">
        <f t="shared" si="54"/>
        <v>20030.656161900963</v>
      </c>
      <c r="J438" s="169">
        <f t="shared" si="54"/>
        <v>21112.311594643616</v>
      </c>
      <c r="K438" s="169">
        <f t="shared" si="56"/>
        <v>21576.782449725775</v>
      </c>
      <c r="L438" s="175" t="str">
        <f t="shared" si="57"/>
        <v>23605.0</v>
      </c>
      <c r="M438" s="169">
        <f t="shared" si="55"/>
        <v>24596.41</v>
      </c>
      <c r="N438" s="169">
        <f t="shared" si="55"/>
        <v>25654.05563</v>
      </c>
      <c r="O438" s="169">
        <f t="shared" si="55"/>
        <v>25448.823184959998</v>
      </c>
      <c r="P438" s="169">
        <f t="shared" si="55"/>
        <v>26466.7761123584</v>
      </c>
      <c r="Q438" s="169">
        <f t="shared" si="55"/>
        <v>26916.711306268488</v>
      </c>
      <c r="R438" s="169">
        <f t="shared" si="55"/>
        <v>27912.62962460042</v>
      </c>
      <c r="S438" s="169">
        <f t="shared" si="55"/>
        <v>29531.562142827246</v>
      </c>
    </row>
    <row r="439" spans="1:19" ht="12.75">
      <c r="A439" s="194" t="s">
        <v>84</v>
      </c>
      <c r="B439" s="169">
        <f t="shared" si="54"/>
        <v>314688.86941774323</v>
      </c>
      <c r="C439" s="169">
        <f t="shared" si="54"/>
        <v>325702.97984736424</v>
      </c>
      <c r="D439" s="169">
        <f t="shared" si="54"/>
        <v>337753.9901017167</v>
      </c>
      <c r="E439" s="169">
        <f t="shared" si="54"/>
        <v>345860.08586415794</v>
      </c>
      <c r="F439" s="169">
        <f t="shared" si="54"/>
        <v>352085.56740971276</v>
      </c>
      <c r="G439" s="169">
        <f t="shared" si="54"/>
        <v>355254.33751640015</v>
      </c>
      <c r="H439" s="169">
        <f t="shared" si="54"/>
        <v>363425.1872792773</v>
      </c>
      <c r="I439" s="169">
        <f t="shared" si="54"/>
        <v>370693.69102486287</v>
      </c>
      <c r="J439" s="169">
        <f t="shared" si="54"/>
        <v>374771.3216261363</v>
      </c>
      <c r="K439" s="169">
        <f t="shared" si="56"/>
        <v>380392.89145052835</v>
      </c>
      <c r="L439" s="175" t="str">
        <f t="shared" si="57"/>
        <v>395989.0</v>
      </c>
      <c r="M439" s="169">
        <f aca="true" t="shared" si="58" ref="M439:S448">L439*(1+M394/100)</f>
        <v>406680.703</v>
      </c>
      <c r="N439" s="169">
        <f t="shared" si="58"/>
        <v>419287.80479299993</v>
      </c>
      <c r="O439" s="169">
        <f t="shared" si="58"/>
        <v>425996.4096696879</v>
      </c>
      <c r="P439" s="169">
        <f t="shared" si="58"/>
        <v>434942.3342727513</v>
      </c>
      <c r="Q439" s="169">
        <f t="shared" si="58"/>
        <v>446685.77729811554</v>
      </c>
      <c r="R439" s="169">
        <f t="shared" si="58"/>
        <v>460533.0363943571</v>
      </c>
      <c r="S439" s="169">
        <f t="shared" si="58"/>
        <v>472967.4283770047</v>
      </c>
    </row>
    <row r="440" spans="1:19" ht="12.75">
      <c r="A440" s="194" t="s">
        <v>85</v>
      </c>
      <c r="B440" s="203">
        <f>C440/Ameco_GVA!C49</f>
        <v>17455.472978819394</v>
      </c>
      <c r="C440" s="203">
        <f>D440/Ameco_GVA!D49</f>
        <v>18153.69189797217</v>
      </c>
      <c r="D440" s="203">
        <f>E440/Ameco_GVA!E49</f>
        <v>18879.83957389106</v>
      </c>
      <c r="E440" s="203">
        <f>F440/Ameco_GVA!F49</f>
        <v>19635.0331568467</v>
      </c>
      <c r="F440" s="203">
        <f>G440/Ameco_GVA!G49</f>
        <v>20420.43448312057</v>
      </c>
      <c r="G440" s="203">
        <f>H440/Ameco_GVA!H49</f>
        <v>21237.251862445395</v>
      </c>
      <c r="H440" s="203">
        <f>I440/Ameco_GVA!I49</f>
        <v>22086.74193694321</v>
      </c>
      <c r="I440" s="203">
        <f>J440/Ameco_GVA!J49</f>
        <v>22970.21161442094</v>
      </c>
      <c r="J440" s="203">
        <f>K440/Ameco_GVA!K49</f>
        <v>23730.105772615425</v>
      </c>
      <c r="K440" s="203">
        <f>L440/Ameco_GVA!L49</f>
        <v>24576.183339891973</v>
      </c>
      <c r="L440" s="175" t="str">
        <f t="shared" si="57"/>
        <v>25094.0</v>
      </c>
      <c r="M440" s="169">
        <f t="shared" si="58"/>
        <v>26173.041999999998</v>
      </c>
      <c r="N440" s="169">
        <f t="shared" si="58"/>
        <v>27769.597561999995</v>
      </c>
      <c r="O440" s="169">
        <f t="shared" si="58"/>
        <v>29491.312610843997</v>
      </c>
      <c r="P440" s="169">
        <f t="shared" si="58"/>
        <v>31585.19580621392</v>
      </c>
      <c r="Q440" s="169">
        <f t="shared" si="58"/>
        <v>32753.84805104383</v>
      </c>
      <c r="R440" s="169">
        <f t="shared" si="58"/>
        <v>33572.694252319925</v>
      </c>
      <c r="S440" s="169">
        <f t="shared" si="58"/>
        <v>35318.474353440564</v>
      </c>
    </row>
    <row r="441" spans="1:19" ht="12.75">
      <c r="A441" s="194" t="s">
        <v>86</v>
      </c>
      <c r="B441" s="203">
        <f>C441/Ameco_GVA!C50</f>
        <v>1701.4869723489028</v>
      </c>
      <c r="C441" s="169">
        <f t="shared" si="54"/>
        <v>1701.4869723489028</v>
      </c>
      <c r="D441" s="169">
        <f t="shared" si="54"/>
        <v>2200.0226552471313</v>
      </c>
      <c r="E441" s="169">
        <f t="shared" si="54"/>
        <v>2717.0279792302067</v>
      </c>
      <c r="F441" s="169">
        <f t="shared" si="54"/>
        <v>3350.095498390845</v>
      </c>
      <c r="G441" s="169">
        <f t="shared" si="54"/>
        <v>4348.423956911317</v>
      </c>
      <c r="H441" s="169">
        <f t="shared" si="54"/>
        <v>5426.833098225324</v>
      </c>
      <c r="I441" s="169">
        <f t="shared" si="54"/>
        <v>6414.516722102332</v>
      </c>
      <c r="J441" s="169">
        <f t="shared" si="54"/>
        <v>7299.720029752453</v>
      </c>
      <c r="K441" s="169">
        <f t="shared" si="56"/>
        <v>8270.58279370953</v>
      </c>
      <c r="L441" s="175" t="str">
        <f t="shared" si="57"/>
        <v>8940.5</v>
      </c>
      <c r="M441" s="169">
        <f t="shared" si="58"/>
        <v>9986.5385</v>
      </c>
      <c r="N441" s="169">
        <f t="shared" si="58"/>
        <v>10745.515426000002</v>
      </c>
      <c r="O441" s="169">
        <f t="shared" si="58"/>
        <v>11014.153311650001</v>
      </c>
      <c r="P441" s="169">
        <f t="shared" si="58"/>
        <v>11697.030816972301</v>
      </c>
      <c r="Q441" s="169">
        <f t="shared" si="58"/>
        <v>12153.21501883422</v>
      </c>
      <c r="R441" s="169">
        <f t="shared" si="58"/>
        <v>12760.875769775932</v>
      </c>
      <c r="S441" s="169">
        <f t="shared" si="58"/>
        <v>13398.91955826473</v>
      </c>
    </row>
    <row r="442" spans="1:19" ht="12.75">
      <c r="A442" s="194" t="s">
        <v>87</v>
      </c>
      <c r="B442" s="203">
        <f>C442/Ameco_GVA!C51</f>
        <v>12424.428599775369</v>
      </c>
      <c r="C442" s="203">
        <f>D442/Ameco_GVA!D51</f>
        <v>13169.894315761892</v>
      </c>
      <c r="D442" s="203">
        <f>E442/Ameco_GVA!E51</f>
        <v>13313.739384124228</v>
      </c>
      <c r="E442" s="203">
        <f>F442/Ameco_GVA!F51</f>
        <v>13684.245256530166</v>
      </c>
      <c r="F442" s="203">
        <f>G442/Ameco_GVA!G51</f>
        <v>14096.460443862275</v>
      </c>
      <c r="G442" s="169">
        <f t="shared" si="54"/>
        <v>14852.270500145987</v>
      </c>
      <c r="H442" s="169">
        <f t="shared" si="54"/>
        <v>15342.395426650804</v>
      </c>
      <c r="I442" s="169">
        <f t="shared" si="54"/>
        <v>15894.721662010234</v>
      </c>
      <c r="J442" s="169">
        <f t="shared" si="54"/>
        <v>17563.667436521308</v>
      </c>
      <c r="K442" s="169">
        <f t="shared" si="56"/>
        <v>18213.523131672595</v>
      </c>
      <c r="L442" s="175" t="str">
        <f t="shared" si="57"/>
        <v>20472.0</v>
      </c>
      <c r="M442" s="169">
        <f t="shared" si="58"/>
        <v>22355.424000000003</v>
      </c>
      <c r="N442" s="169">
        <f t="shared" si="58"/>
        <v>22422.490272</v>
      </c>
      <c r="O442" s="169">
        <f t="shared" si="58"/>
        <v>23633.304746688</v>
      </c>
      <c r="P442" s="169">
        <f t="shared" si="58"/>
        <v>23349.705089727744</v>
      </c>
      <c r="Q442" s="169">
        <f t="shared" si="58"/>
        <v>24190.294472957943</v>
      </c>
      <c r="R442" s="169">
        <f t="shared" si="58"/>
        <v>25303.04801871401</v>
      </c>
      <c r="S442" s="169">
        <f t="shared" si="58"/>
        <v>25480.169354845006</v>
      </c>
    </row>
    <row r="443" spans="1:19" ht="12.75">
      <c r="A443" s="194" t="s">
        <v>89</v>
      </c>
      <c r="B443" s="169">
        <f t="shared" si="54"/>
        <v>155415.42779596313</v>
      </c>
      <c r="C443" s="169">
        <f t="shared" si="54"/>
        <v>169402.8162975998</v>
      </c>
      <c r="D443" s="169">
        <f t="shared" si="54"/>
        <v>180413.9993569438</v>
      </c>
      <c r="E443" s="169">
        <f t="shared" si="54"/>
        <v>188532.62932800624</v>
      </c>
      <c r="F443" s="169">
        <f t="shared" si="54"/>
        <v>201352.84812231068</v>
      </c>
      <c r="G443" s="169">
        <f t="shared" si="54"/>
        <v>217461.07597209554</v>
      </c>
      <c r="H443" s="169">
        <f t="shared" si="54"/>
        <v>229856.35730250497</v>
      </c>
      <c r="I443" s="169">
        <f t="shared" si="54"/>
        <v>234223.62809125255</v>
      </c>
      <c r="J443" s="169">
        <f t="shared" si="54"/>
        <v>242655.67870253764</v>
      </c>
      <c r="K443" s="169">
        <f t="shared" si="56"/>
        <v>253817.8399228544</v>
      </c>
      <c r="L443" s="175" t="str">
        <f t="shared" si="57"/>
        <v>263209.1</v>
      </c>
      <c r="M443" s="169">
        <f t="shared" si="58"/>
        <v>272421.41849999997</v>
      </c>
      <c r="N443" s="169">
        <f t="shared" si="58"/>
        <v>283590.69665849995</v>
      </c>
      <c r="O443" s="169">
        <f t="shared" si="58"/>
        <v>299188.18497471744</v>
      </c>
      <c r="P443" s="169">
        <f t="shared" si="58"/>
        <v>309659.77144883253</v>
      </c>
      <c r="Q443" s="169">
        <f t="shared" si="58"/>
        <v>318330.24504939985</v>
      </c>
      <c r="R443" s="169">
        <f t="shared" si="58"/>
        <v>320240.22651969624</v>
      </c>
      <c r="S443" s="169">
        <f t="shared" si="58"/>
        <v>330167.6735418068</v>
      </c>
    </row>
    <row r="444" spans="1:19" ht="12.75">
      <c r="A444" s="194" t="s">
        <v>90</v>
      </c>
      <c r="B444" s="169">
        <f t="shared" si="54"/>
        <v>7.175619069093625</v>
      </c>
      <c r="C444" s="169">
        <f t="shared" si="54"/>
        <v>12.621913942535686</v>
      </c>
      <c r="D444" s="169">
        <f t="shared" si="54"/>
        <v>177.62819491330472</v>
      </c>
      <c r="E444" s="169">
        <f t="shared" si="54"/>
        <v>538.0358023924</v>
      </c>
      <c r="F444" s="169">
        <f t="shared" si="54"/>
        <v>714.5115455771071</v>
      </c>
      <c r="G444" s="169">
        <f t="shared" si="54"/>
        <v>1043.1868565425764</v>
      </c>
      <c r="H444" s="169">
        <f t="shared" si="54"/>
        <v>1232.0036775767828</v>
      </c>
      <c r="I444" s="169">
        <f t="shared" si="54"/>
        <v>1323.1719497174647</v>
      </c>
      <c r="J444" s="169">
        <f t="shared" si="54"/>
        <v>1380.0683435553156</v>
      </c>
      <c r="K444" s="169">
        <f t="shared" si="56"/>
        <v>1348.3267716535433</v>
      </c>
      <c r="L444" s="175" t="str">
        <f t="shared" si="57"/>
        <v>1369.9</v>
      </c>
      <c r="M444" s="169">
        <f t="shared" si="58"/>
        <v>1365.7903000000001</v>
      </c>
      <c r="N444" s="169">
        <f t="shared" si="58"/>
        <v>1397.2034769</v>
      </c>
      <c r="O444" s="169">
        <f t="shared" si="58"/>
        <v>1387.4230525617</v>
      </c>
      <c r="P444" s="169">
        <f t="shared" si="58"/>
        <v>1434.5954363487979</v>
      </c>
      <c r="Q444" s="169">
        <f t="shared" si="58"/>
        <v>1652.653942673815</v>
      </c>
      <c r="R444" s="169">
        <f t="shared" si="58"/>
        <v>1826.1826066545655</v>
      </c>
      <c r="S444" s="169">
        <f t="shared" si="58"/>
        <v>2090.9790846194774</v>
      </c>
    </row>
    <row r="445" spans="1:19" ht="12.75">
      <c r="A445" s="194" t="s">
        <v>91</v>
      </c>
      <c r="B445" s="169">
        <f aca="true" t="shared" si="59" ref="B445:J458">C445/(1+C400/100)</f>
        <v>4567.233536458593</v>
      </c>
      <c r="C445" s="169">
        <f t="shared" si="59"/>
        <v>5023.956890104453</v>
      </c>
      <c r="D445" s="169">
        <f t="shared" si="59"/>
        <v>5234.963079488841</v>
      </c>
      <c r="E445" s="169">
        <f t="shared" si="59"/>
        <v>5072.679224024687</v>
      </c>
      <c r="F445" s="169">
        <f t="shared" si="59"/>
        <v>6792.317480969055</v>
      </c>
      <c r="G445" s="169">
        <f t="shared" si="59"/>
        <v>7294.948974560766</v>
      </c>
      <c r="H445" s="169">
        <f t="shared" si="59"/>
        <v>7761.825708932655</v>
      </c>
      <c r="I445" s="169">
        <f t="shared" si="59"/>
        <v>7016.690440875121</v>
      </c>
      <c r="J445" s="169">
        <f t="shared" si="59"/>
        <v>7128.957487929123</v>
      </c>
      <c r="K445" s="169">
        <f t="shared" si="56"/>
        <v>8241.074856046065</v>
      </c>
      <c r="L445" s="175" t="str">
        <f t="shared" si="57"/>
        <v>8587.2</v>
      </c>
      <c r="M445" s="169">
        <f t="shared" si="58"/>
        <v>8157.84</v>
      </c>
      <c r="N445" s="169">
        <f t="shared" si="58"/>
        <v>8459.68008</v>
      </c>
      <c r="O445" s="169">
        <f t="shared" si="58"/>
        <v>9322.567448160002</v>
      </c>
      <c r="P445" s="169">
        <f t="shared" si="58"/>
        <v>9434.438257537922</v>
      </c>
      <c r="Q445" s="169">
        <f t="shared" si="58"/>
        <v>10226.931071171108</v>
      </c>
      <c r="R445" s="169">
        <f t="shared" si="58"/>
        <v>10983.72397043777</v>
      </c>
      <c r="S445" s="169">
        <f t="shared" si="58"/>
        <v>10829.951834851641</v>
      </c>
    </row>
    <row r="446" spans="1:19" ht="12.75">
      <c r="A446" s="194" t="s">
        <v>92</v>
      </c>
      <c r="B446" s="169">
        <f t="shared" si="59"/>
        <v>14.769694034150676</v>
      </c>
      <c r="C446" s="169">
        <f t="shared" si="59"/>
        <v>33.23181157683902</v>
      </c>
      <c r="D446" s="169">
        <f t="shared" si="59"/>
        <v>303.9381486817697</v>
      </c>
      <c r="E446" s="169">
        <f t="shared" si="59"/>
        <v>459.2505426581541</v>
      </c>
      <c r="F446" s="169">
        <f t="shared" si="59"/>
        <v>851.4505060882177</v>
      </c>
      <c r="G446" s="169">
        <f t="shared" si="59"/>
        <v>909.3491405022165</v>
      </c>
      <c r="H446" s="169">
        <f t="shared" si="59"/>
        <v>971.1848820563673</v>
      </c>
      <c r="I446" s="169">
        <f t="shared" si="59"/>
        <v>1084.8135132569623</v>
      </c>
      <c r="J446" s="169">
        <f t="shared" si="59"/>
        <v>1200.8885591754572</v>
      </c>
      <c r="K446" s="169">
        <f t="shared" si="56"/>
        <v>1363.0085146641438</v>
      </c>
      <c r="L446" s="175" t="str">
        <f t="shared" si="57"/>
        <v>1440.7</v>
      </c>
      <c r="M446" s="169">
        <f t="shared" si="58"/>
        <v>1380.1906</v>
      </c>
      <c r="N446" s="169">
        <f t="shared" si="58"/>
        <v>1482.3247044</v>
      </c>
      <c r="O446" s="169">
        <f t="shared" si="58"/>
        <v>1520.8651467144</v>
      </c>
      <c r="P446" s="169">
        <f t="shared" si="58"/>
        <v>1639.4926281581234</v>
      </c>
      <c r="Q446" s="169">
        <f t="shared" si="58"/>
        <v>1901.8114486634229</v>
      </c>
      <c r="R446" s="169">
        <f t="shared" si="58"/>
        <v>2112.912519465063</v>
      </c>
      <c r="S446" s="169">
        <f t="shared" si="58"/>
        <v>2598.882398942027</v>
      </c>
    </row>
    <row r="447" spans="1:19" ht="12.75">
      <c r="A447" s="194" t="s">
        <v>94</v>
      </c>
      <c r="B447" s="169">
        <f t="shared" si="59"/>
        <v>73789.40418697605</v>
      </c>
      <c r="C447" s="169">
        <f t="shared" si="59"/>
        <v>77700.24260888578</v>
      </c>
      <c r="D447" s="169">
        <f t="shared" si="59"/>
        <v>80497.45134280567</v>
      </c>
      <c r="E447" s="169">
        <f t="shared" si="59"/>
        <v>82107.40036966179</v>
      </c>
      <c r="F447" s="169">
        <f t="shared" si="59"/>
        <v>86048.55558740556</v>
      </c>
      <c r="G447" s="169">
        <f t="shared" si="59"/>
        <v>86478.79836534258</v>
      </c>
      <c r="H447" s="169">
        <f t="shared" si="59"/>
        <v>88727.24712284148</v>
      </c>
      <c r="I447" s="169">
        <f t="shared" si="59"/>
        <v>90501.79206529832</v>
      </c>
      <c r="J447" s="169">
        <f t="shared" si="59"/>
        <v>92945.34045106136</v>
      </c>
      <c r="K447" s="169">
        <f t="shared" si="56"/>
        <v>96570.20872865275</v>
      </c>
      <c r="L447" s="175" t="str">
        <f t="shared" si="57"/>
        <v>101785.0</v>
      </c>
      <c r="M447" s="169">
        <f t="shared" si="58"/>
        <v>106161.75499999999</v>
      </c>
      <c r="N447" s="169">
        <f t="shared" si="58"/>
        <v>109346.60764999999</v>
      </c>
      <c r="O447" s="169">
        <f t="shared" si="58"/>
        <v>112517.65927184997</v>
      </c>
      <c r="P447" s="169">
        <f t="shared" si="58"/>
        <v>114317.94182019957</v>
      </c>
      <c r="Q447" s="169">
        <f t="shared" si="58"/>
        <v>118433.38772572676</v>
      </c>
      <c r="R447" s="169">
        <f t="shared" si="58"/>
        <v>119262.42143980683</v>
      </c>
      <c r="S447" s="169">
        <f t="shared" si="58"/>
        <v>122005.45713292237</v>
      </c>
    </row>
    <row r="448" spans="1:19" ht="12.75">
      <c r="A448" s="194" t="s">
        <v>96</v>
      </c>
      <c r="B448" s="203">
        <f>C448/Ameco_GVA!C57</f>
        <v>12299.305957369797</v>
      </c>
      <c r="C448" s="203">
        <f>D448/Ameco_GVA!D57</f>
        <v>12299.305957369797</v>
      </c>
      <c r="D448" s="203">
        <f>E448/Ameco_GVA!E57</f>
        <v>11355.277329548178</v>
      </c>
      <c r="E448" s="203">
        <f>F448/Ameco_GVA!F57</f>
        <v>11638.4843560625</v>
      </c>
      <c r="F448" s="203">
        <f>G448/Ameco_GVA!G57</f>
        <v>12056.555590041175</v>
      </c>
      <c r="G448" s="169">
        <f t="shared" si="59"/>
        <v>12636.456063816253</v>
      </c>
      <c r="H448" s="169">
        <f t="shared" si="59"/>
        <v>16073.572113174274</v>
      </c>
      <c r="I448" s="169">
        <f t="shared" si="59"/>
        <v>20734.908025994813</v>
      </c>
      <c r="J448" s="169">
        <f t="shared" si="59"/>
        <v>24404.986746595896</v>
      </c>
      <c r="K448" s="169">
        <f t="shared" si="56"/>
        <v>26137.740805604204</v>
      </c>
      <c r="L448" s="175" t="str">
        <f t="shared" si="57"/>
        <v>29849.3</v>
      </c>
      <c r="M448" s="169">
        <f t="shared" si="58"/>
        <v>30834.326899999996</v>
      </c>
      <c r="N448" s="169">
        <f t="shared" si="58"/>
        <v>31296.841803499992</v>
      </c>
      <c r="O448" s="169">
        <f t="shared" si="58"/>
        <v>31046.46706907199</v>
      </c>
      <c r="P448" s="169">
        <f t="shared" si="58"/>
        <v>31946.814614075076</v>
      </c>
      <c r="Q448" s="169">
        <f t="shared" si="58"/>
        <v>33192.740384024</v>
      </c>
      <c r="R448" s="169">
        <f t="shared" si="58"/>
        <v>34188.522595544724</v>
      </c>
      <c r="S448" s="169">
        <f t="shared" si="58"/>
        <v>36410.77656425513</v>
      </c>
    </row>
    <row r="449" spans="1:19" ht="12.75">
      <c r="A449" s="194" t="s">
        <v>97</v>
      </c>
      <c r="B449" s="203">
        <f>C449/Ameco_GVA!C58</f>
        <v>17910.076482199845</v>
      </c>
      <c r="C449" s="203">
        <f>D449/Ameco_GVA!D58</f>
        <v>18268.278011843842</v>
      </c>
      <c r="D449" s="203">
        <f>E449/Ameco_GVA!E58</f>
        <v>18810.425118620158</v>
      </c>
      <c r="E449" s="203">
        <f>F449/Ameco_GVA!F58</f>
        <v>19057.532645134357</v>
      </c>
      <c r="F449" s="203">
        <f>G449/Ameco_GVA!G58</f>
        <v>18895.770250743022</v>
      </c>
      <c r="G449" s="169">
        <f t="shared" si="59"/>
        <v>19065.17879109876</v>
      </c>
      <c r="H449" s="169">
        <f t="shared" si="59"/>
        <v>19084.243969889856</v>
      </c>
      <c r="I449" s="169">
        <f t="shared" si="59"/>
        <v>20019.371924414456</v>
      </c>
      <c r="J449" s="169">
        <f t="shared" si="59"/>
        <v>20700.030569844548</v>
      </c>
      <c r="K449" s="169">
        <f t="shared" si="56"/>
        <v>21279.631425800195</v>
      </c>
      <c r="L449" s="175" t="str">
        <f t="shared" si="57"/>
        <v>21939.3</v>
      </c>
      <c r="M449" s="169">
        <f aca="true" t="shared" si="60" ref="M449:S455">L449*(1+M404/100)</f>
        <v>22180.632299999997</v>
      </c>
      <c r="N449" s="169">
        <f t="shared" si="60"/>
        <v>22579.8836814</v>
      </c>
      <c r="O449" s="169">
        <f t="shared" si="60"/>
        <v>23257.280191842</v>
      </c>
      <c r="P449" s="169">
        <f t="shared" si="60"/>
        <v>23745.683075870682</v>
      </c>
      <c r="Q449" s="169">
        <f t="shared" si="60"/>
        <v>24291.833786615705</v>
      </c>
      <c r="R449" s="169">
        <f t="shared" si="60"/>
        <v>25117.75613536064</v>
      </c>
      <c r="S449" s="169">
        <f t="shared" si="60"/>
        <v>25971.759843962904</v>
      </c>
    </row>
    <row r="450" spans="1:19" ht="12.75">
      <c r="A450" s="194" t="s">
        <v>98</v>
      </c>
      <c r="B450" s="203">
        <f>C450/Ameco_GVA!C59</f>
        <v>2542.76049953668</v>
      </c>
      <c r="C450" s="203">
        <f>D450/Ameco_GVA!D59</f>
        <v>2542.76049953668</v>
      </c>
      <c r="D450" s="203">
        <f>E450/Ameco_GVA!E59</f>
        <v>2238.189178077938</v>
      </c>
      <c r="E450" s="203">
        <f>F450/Ameco_GVA!F59</f>
        <v>2045.3100876106882</v>
      </c>
      <c r="F450" s="203">
        <f>G450/Ameco_GVA!G59</f>
        <v>2078.239487461929</v>
      </c>
      <c r="G450" s="203">
        <f>H450/Ameco_GVA!H59</f>
        <v>2166.122574466491</v>
      </c>
      <c r="H450" s="203">
        <f>I450/Ameco_GVA!I59</f>
        <v>2313.3400863998604</v>
      </c>
      <c r="I450" s="203">
        <f>J450/Ameco_GVA!J59</f>
        <v>2403.8853836286166</v>
      </c>
      <c r="J450" s="169">
        <f t="shared" si="59"/>
        <v>2229.3824781177227</v>
      </c>
      <c r="K450" s="169">
        <f t="shared" si="56"/>
        <v>3370.8263069139966</v>
      </c>
      <c r="L450" s="175" t="str">
        <f t="shared" si="57"/>
        <v>5996.7</v>
      </c>
      <c r="M450" s="169">
        <f t="shared" si="60"/>
        <v>7963.617599999999</v>
      </c>
      <c r="N450" s="169">
        <f t="shared" si="60"/>
        <v>9675.795384</v>
      </c>
      <c r="O450" s="169">
        <f t="shared" si="60"/>
        <v>10865.918216232</v>
      </c>
      <c r="P450" s="169">
        <f t="shared" si="60"/>
        <v>12419.744521153176</v>
      </c>
      <c r="Q450" s="169">
        <f t="shared" si="60"/>
        <v>14146.089009593468</v>
      </c>
      <c r="R450" s="169">
        <f t="shared" si="60"/>
        <v>15136.315240265012</v>
      </c>
      <c r="S450" s="169">
        <f t="shared" si="60"/>
        <v>17013.218330057876</v>
      </c>
    </row>
    <row r="451" spans="1:19" ht="12.75">
      <c r="A451" s="194" t="s">
        <v>99</v>
      </c>
      <c r="B451" s="169">
        <f t="shared" si="59"/>
        <v>43371.28571886796</v>
      </c>
      <c r="C451" s="169">
        <f t="shared" si="59"/>
        <v>46840.9885763774</v>
      </c>
      <c r="D451" s="169">
        <f t="shared" si="59"/>
        <v>48714.6281194325</v>
      </c>
      <c r="E451" s="169">
        <f t="shared" si="59"/>
        <v>47448.047788327254</v>
      </c>
      <c r="F451" s="169">
        <f t="shared" si="59"/>
        <v>49251.073604283694</v>
      </c>
      <c r="G451" s="169">
        <f t="shared" si="59"/>
        <v>50334.59722357793</v>
      </c>
      <c r="H451" s="169">
        <f t="shared" si="59"/>
        <v>52901.661681980404</v>
      </c>
      <c r="I451" s="169">
        <f t="shared" si="59"/>
        <v>55123.53147262358</v>
      </c>
      <c r="J451" s="169">
        <f t="shared" si="59"/>
        <v>55233.778535568825</v>
      </c>
      <c r="K451" s="169">
        <f t="shared" si="56"/>
        <v>57166.96078431373</v>
      </c>
      <c r="L451" s="175" t="str">
        <f t="shared" si="57"/>
        <v>58310.3</v>
      </c>
      <c r="M451" s="169">
        <f t="shared" si="60"/>
        <v>59418.1957</v>
      </c>
      <c r="N451" s="169">
        <f t="shared" si="60"/>
        <v>61022.486983899995</v>
      </c>
      <c r="O451" s="169">
        <f t="shared" si="60"/>
        <v>61876.8018016746</v>
      </c>
      <c r="P451" s="169">
        <f t="shared" si="60"/>
        <v>62804.95382869971</v>
      </c>
      <c r="Q451" s="169">
        <f t="shared" si="60"/>
        <v>64061.05290527371</v>
      </c>
      <c r="R451" s="169">
        <f t="shared" si="60"/>
        <v>63036.07605878933</v>
      </c>
      <c r="S451" s="169">
        <f t="shared" si="60"/>
        <v>63918.581123612385</v>
      </c>
    </row>
    <row r="452" spans="1:19" ht="12.75">
      <c r="A452" s="194" t="s">
        <v>100</v>
      </c>
      <c r="B452" s="169">
        <f t="shared" si="59"/>
        <v>177.14021124673565</v>
      </c>
      <c r="C452" s="169">
        <f t="shared" si="59"/>
        <v>315.6638564416829</v>
      </c>
      <c r="D452" s="169">
        <f t="shared" si="59"/>
        <v>922.0541246661559</v>
      </c>
      <c r="E452" s="169">
        <f t="shared" si="59"/>
        <v>1260.447988418635</v>
      </c>
      <c r="F452" s="169">
        <f t="shared" si="59"/>
        <v>1550.351025754921</v>
      </c>
      <c r="G452" s="169">
        <f t="shared" si="59"/>
        <v>2554.97849044411</v>
      </c>
      <c r="H452" s="169">
        <f t="shared" si="59"/>
        <v>2958.665091934279</v>
      </c>
      <c r="I452" s="169">
        <f t="shared" si="59"/>
        <v>3130.2676672664675</v>
      </c>
      <c r="J452" s="169">
        <f t="shared" si="59"/>
        <v>3239.8270356207936</v>
      </c>
      <c r="K452" s="169">
        <f t="shared" si="56"/>
        <v>3528.1716417910443</v>
      </c>
      <c r="L452" s="175" t="str">
        <f t="shared" si="57"/>
        <v>3782.2</v>
      </c>
      <c r="M452" s="169">
        <f t="shared" si="60"/>
        <v>4062.0828</v>
      </c>
      <c r="N452" s="169">
        <f t="shared" si="60"/>
        <v>4545.4706532</v>
      </c>
      <c r="O452" s="169">
        <f t="shared" si="60"/>
        <v>4786.3805978196</v>
      </c>
      <c r="P452" s="169">
        <f t="shared" si="60"/>
        <v>5020.91324711276</v>
      </c>
      <c r="Q452" s="169">
        <f t="shared" si="60"/>
        <v>5076.143292831</v>
      </c>
      <c r="R452" s="169">
        <f t="shared" si="60"/>
        <v>5269.036737958578</v>
      </c>
      <c r="S452" s="169">
        <f t="shared" si="60"/>
        <v>5305.919995124287</v>
      </c>
    </row>
    <row r="453" spans="1:19" ht="12.75">
      <c r="A453" s="194" t="s">
        <v>101</v>
      </c>
      <c r="B453" s="203">
        <f>C453/Ameco_GVA!C62</f>
        <v>1698.1536278358005</v>
      </c>
      <c r="C453" s="203">
        <f>D453/Ameco_GVA!D62</f>
        <v>1783.0613092275908</v>
      </c>
      <c r="D453" s="203">
        <f>E453/Ameco_GVA!E62</f>
        <v>1872.2143746889703</v>
      </c>
      <c r="E453" s="169">
        <f t="shared" si="59"/>
        <v>1965.8250934234188</v>
      </c>
      <c r="F453" s="169">
        <f t="shared" si="59"/>
        <v>2091.6378994025176</v>
      </c>
      <c r="G453" s="169">
        <f t="shared" si="59"/>
        <v>2104.1877267989325</v>
      </c>
      <c r="H453" s="169">
        <f t="shared" si="59"/>
        <v>2491.358268529936</v>
      </c>
      <c r="I453" s="169">
        <f t="shared" si="59"/>
        <v>2518.763209483765</v>
      </c>
      <c r="J453" s="169">
        <f t="shared" si="59"/>
        <v>2700.114160566596</v>
      </c>
      <c r="K453" s="169">
        <f t="shared" si="56"/>
        <v>2864.8211243611586</v>
      </c>
      <c r="L453" s="175" t="str">
        <f t="shared" si="57"/>
        <v>3363.3</v>
      </c>
      <c r="M453" s="169">
        <f t="shared" si="60"/>
        <v>3746.7162000000008</v>
      </c>
      <c r="N453" s="169">
        <f t="shared" si="60"/>
        <v>4218.8024412</v>
      </c>
      <c r="O453" s="169">
        <f t="shared" si="60"/>
        <v>4649.120290202401</v>
      </c>
      <c r="P453" s="169">
        <f t="shared" si="60"/>
        <v>5197.716484446284</v>
      </c>
      <c r="Q453" s="169">
        <f t="shared" si="60"/>
        <v>5613.533803201987</v>
      </c>
      <c r="R453" s="169">
        <f t="shared" si="60"/>
        <v>5523.717262350755</v>
      </c>
      <c r="S453" s="169">
        <f t="shared" si="60"/>
        <v>5601.049304023665</v>
      </c>
    </row>
    <row r="454" spans="1:19" ht="12.75">
      <c r="A454" s="194" t="s">
        <v>103</v>
      </c>
      <c r="B454" s="169">
        <f t="shared" si="59"/>
        <v>297972.2351506953</v>
      </c>
      <c r="C454" s="169">
        <f t="shared" si="59"/>
        <v>321810.01396275096</v>
      </c>
      <c r="D454" s="169">
        <f t="shared" si="59"/>
        <v>347876.6250937338</v>
      </c>
      <c r="E454" s="169">
        <f t="shared" si="59"/>
        <v>375706.7551012325</v>
      </c>
      <c r="F454" s="169">
        <f t="shared" si="59"/>
        <v>346777.3349584376</v>
      </c>
      <c r="G454" s="169">
        <f t="shared" si="59"/>
        <v>350591.8856429804</v>
      </c>
      <c r="H454" s="169">
        <f t="shared" si="59"/>
        <v>367770.8880394864</v>
      </c>
      <c r="I454" s="169">
        <f t="shared" si="59"/>
        <v>378068.47290459205</v>
      </c>
      <c r="J454" s="169">
        <f t="shared" si="59"/>
        <v>379958.815269115</v>
      </c>
      <c r="K454" s="169">
        <f t="shared" si="56"/>
        <v>388697.8680203046</v>
      </c>
      <c r="L454" s="175" t="str">
        <f t="shared" si="57"/>
        <v>382867.4</v>
      </c>
      <c r="M454" s="169">
        <f t="shared" si="60"/>
        <v>395502.0242</v>
      </c>
      <c r="N454" s="169">
        <f t="shared" si="60"/>
        <v>431097.20637800003</v>
      </c>
      <c r="O454" s="169">
        <f t="shared" si="60"/>
        <v>450496.58066501</v>
      </c>
      <c r="P454" s="169">
        <f t="shared" si="60"/>
        <v>456803.5327943202</v>
      </c>
      <c r="Q454" s="169">
        <f t="shared" si="60"/>
        <v>458173.94339270314</v>
      </c>
      <c r="R454" s="169">
        <f t="shared" si="60"/>
        <v>465504.7264869864</v>
      </c>
      <c r="S454" s="169">
        <f t="shared" si="60"/>
        <v>484590.4202729528</v>
      </c>
    </row>
    <row r="455" spans="1:19" ht="12.75">
      <c r="A455" s="194" t="s">
        <v>102</v>
      </c>
      <c r="B455" s="169">
        <f t="shared" si="59"/>
        <v>157.9435112677136</v>
      </c>
      <c r="C455" s="169">
        <f t="shared" si="59"/>
        <v>295.51230958189217</v>
      </c>
      <c r="D455" s="169">
        <f t="shared" si="59"/>
        <v>503.55297552754433</v>
      </c>
      <c r="E455" s="169">
        <f t="shared" si="59"/>
        <v>892.2958726348086</v>
      </c>
      <c r="F455" s="169">
        <f t="shared" si="59"/>
        <v>1400.9045200366493</v>
      </c>
      <c r="G455" s="169">
        <f t="shared" si="59"/>
        <v>3247.2966774449533</v>
      </c>
      <c r="H455" s="169">
        <f t="shared" si="59"/>
        <v>6520.571728309466</v>
      </c>
      <c r="I455" s="169">
        <f t="shared" si="59"/>
        <v>12545.580005267413</v>
      </c>
      <c r="J455" s="169">
        <f t="shared" si="59"/>
        <v>19847.10756833305</v>
      </c>
      <c r="K455" s="169">
        <f t="shared" si="56"/>
        <v>38086.59942363112</v>
      </c>
      <c r="L455" s="175" t="str">
        <f t="shared" si="57"/>
        <v>52864.2</v>
      </c>
      <c r="M455" s="169">
        <f t="shared" si="60"/>
        <v>76758.81839999999</v>
      </c>
      <c r="N455" s="169">
        <f t="shared" si="60"/>
        <v>88195.8823416</v>
      </c>
      <c r="O455" s="169">
        <f t="shared" si="60"/>
        <v>109274.69822124238</v>
      </c>
      <c r="P455" s="169">
        <f t="shared" si="60"/>
        <v>124245.33187755258</v>
      </c>
      <c r="Q455" s="169">
        <f t="shared" si="60"/>
        <v>133563.73176836903</v>
      </c>
      <c r="R455" s="169">
        <f t="shared" si="60"/>
        <v>148789.99718996312</v>
      </c>
      <c r="S455" s="169">
        <f t="shared" si="60"/>
        <v>169620.59679655798</v>
      </c>
    </row>
    <row r="456" spans="1:19" ht="12.75">
      <c r="A456" s="194" t="s">
        <v>88</v>
      </c>
      <c r="B456" s="169">
        <f t="shared" si="59"/>
        <v>1187.4546971015566</v>
      </c>
      <c r="C456" s="169">
        <f t="shared" si="59"/>
        <v>1255.1396148363451</v>
      </c>
      <c r="D456" s="169">
        <f t="shared" si="59"/>
        <v>1316.6414559633258</v>
      </c>
      <c r="E456" s="169">
        <f t="shared" si="59"/>
        <v>1339.0243607147022</v>
      </c>
      <c r="F456" s="169">
        <f t="shared" si="59"/>
        <v>1337.6853363539874</v>
      </c>
      <c r="G456" s="169">
        <f t="shared" si="59"/>
        <v>1306.9185736178456</v>
      </c>
      <c r="H456" s="169">
        <f t="shared" si="59"/>
        <v>1335.6707822374383</v>
      </c>
      <c r="I456" s="169">
        <f t="shared" si="59"/>
        <v>1347.6918192775752</v>
      </c>
      <c r="J456" s="169">
        <f t="shared" si="59"/>
        <v>1357.125662012518</v>
      </c>
      <c r="K456" s="169">
        <f t="shared" si="56"/>
        <v>1472.481343283582</v>
      </c>
      <c r="L456" s="175" t="str">
        <f t="shared" si="57"/>
        <v>1578.5</v>
      </c>
      <c r="M456" s="169">
        <f>L456*(1+M411/100)</f>
        <v>1755.2920000000001</v>
      </c>
      <c r="N456" s="169">
        <f>M456*(1+N411/100)</f>
        <v>1846.5671840000002</v>
      </c>
      <c r="O456" s="169">
        <f>N456*(1+O411/100)</f>
        <v>2025.6842008480003</v>
      </c>
      <c r="P456" s="169">
        <f>O456*(1+P411/100)</f>
        <v>2064.172200664112</v>
      </c>
      <c r="Q456" s="203">
        <f>P456*Ameco_GVA!R65</f>
        <v>2126.0973666840355</v>
      </c>
      <c r="R456" s="203">
        <f>Q456*Ameco_GVA!S65</f>
        <v>2189.8802876845566</v>
      </c>
      <c r="S456" s="203">
        <f>R456*Ameco_GVA!T65</f>
        <v>2255.576696315093</v>
      </c>
    </row>
    <row r="457" spans="1:19" ht="12.75">
      <c r="A457" s="194" t="s">
        <v>95</v>
      </c>
      <c r="B457" s="169">
        <f t="shared" si="59"/>
        <v>20929.747502422386</v>
      </c>
      <c r="C457" s="169">
        <f t="shared" si="59"/>
        <v>21704.148160012013</v>
      </c>
      <c r="D457" s="169">
        <f t="shared" si="59"/>
        <v>21942.893789772144</v>
      </c>
      <c r="E457" s="169">
        <f t="shared" si="59"/>
        <v>22535.35192209599</v>
      </c>
      <c r="F457" s="169">
        <f t="shared" si="59"/>
        <v>22670.564033628565</v>
      </c>
      <c r="G457" s="169">
        <f t="shared" si="59"/>
        <v>22874.59910993122</v>
      </c>
      <c r="H457" s="169">
        <f t="shared" si="59"/>
        <v>23812.4576734384</v>
      </c>
      <c r="I457" s="169">
        <f t="shared" si="59"/>
        <v>24693.518607355618</v>
      </c>
      <c r="J457" s="169">
        <f t="shared" si="59"/>
        <v>25508.40472139835</v>
      </c>
      <c r="K457" s="169">
        <f t="shared" si="56"/>
        <v>25916.539196940725</v>
      </c>
      <c r="L457" s="175" t="str">
        <f t="shared" si="57"/>
        <v>27108.7</v>
      </c>
      <c r="M457" s="169">
        <f aca="true" t="shared" si="61" ref="M457:R457">L457*(1+M412/100)</f>
        <v>27921.961000000003</v>
      </c>
      <c r="N457" s="169">
        <f t="shared" si="61"/>
        <v>29010.917479</v>
      </c>
      <c r="O457" s="169">
        <f t="shared" si="61"/>
        <v>30896.627115134997</v>
      </c>
      <c r="P457" s="169">
        <f t="shared" si="61"/>
        <v>32039.80231839499</v>
      </c>
      <c r="Q457" s="169">
        <f t="shared" si="61"/>
        <v>32456.319748534122</v>
      </c>
      <c r="R457" s="169">
        <f t="shared" si="61"/>
        <v>33300.18406199601</v>
      </c>
      <c r="S457" s="169">
        <f>R457*(1+S412/100)</f>
        <v>34665.49160853785</v>
      </c>
    </row>
    <row r="458" spans="1:19" ht="12.75">
      <c r="A458" s="194" t="s">
        <v>75</v>
      </c>
      <c r="B458" s="169">
        <f t="shared" si="59"/>
        <v>47693.40863295915</v>
      </c>
      <c r="C458" s="169">
        <f t="shared" si="59"/>
        <v>50650.39996820262</v>
      </c>
      <c r="D458" s="169">
        <f t="shared" si="59"/>
        <v>52423.163967089706</v>
      </c>
      <c r="E458" s="169">
        <f t="shared" si="59"/>
        <v>57036.4023961936</v>
      </c>
      <c r="F458" s="169">
        <f t="shared" si="59"/>
        <v>56237.892762646894</v>
      </c>
      <c r="G458" s="169">
        <f t="shared" si="59"/>
        <v>56575.32011922278</v>
      </c>
      <c r="H458" s="169">
        <f t="shared" si="59"/>
        <v>58385.73036303791</v>
      </c>
      <c r="I458" s="169">
        <f t="shared" si="59"/>
        <v>59962.14508283993</v>
      </c>
      <c r="J458" s="169">
        <f t="shared" si="59"/>
        <v>60022.10722792277</v>
      </c>
      <c r="K458" s="169">
        <f t="shared" si="56"/>
        <v>59661.97458455523</v>
      </c>
      <c r="L458" s="175" t="str">
        <f t="shared" si="57"/>
        <v>61034.2</v>
      </c>
      <c r="M458" s="169">
        <f aca="true" t="shared" si="62" ref="M458:R458">L458*(1+M413/100)</f>
        <v>60790.0632</v>
      </c>
      <c r="N458" s="169">
        <f t="shared" si="62"/>
        <v>62552.975032799994</v>
      </c>
      <c r="O458" s="169">
        <f t="shared" si="62"/>
        <v>64929.988084046396</v>
      </c>
      <c r="P458" s="169">
        <f t="shared" si="62"/>
        <v>64085.89823895379</v>
      </c>
      <c r="Q458" s="169">
        <f t="shared" si="62"/>
        <v>62740.09437593576</v>
      </c>
      <c r="R458" s="169">
        <f t="shared" si="62"/>
        <v>64559.557112837894</v>
      </c>
      <c r="S458" s="169">
        <f>R458*(1+S413/100)</f>
        <v>65527.95046953046</v>
      </c>
    </row>
    <row r="459" spans="3:19" ht="12.75"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</row>
    <row r="460" spans="3:19" ht="12.75"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</row>
    <row r="461" spans="3:19" ht="12.75"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</row>
    <row r="462" spans="3:19" ht="12.75"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</row>
    <row r="463" spans="3:19" ht="12.75"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</row>
    <row r="464" spans="3:19" ht="12.75"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</row>
    <row r="465" spans="3:19" ht="12.75"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</row>
    <row r="466" spans="3:19" ht="12.75"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</row>
    <row r="467" spans="3:19" ht="12.75"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</row>
    <row r="468" spans="1:19" s="158" customFormat="1" ht="12.75">
      <c r="A468" s="156" t="s">
        <v>1788</v>
      </c>
      <c r="B468" s="156"/>
      <c r="C468" s="156"/>
      <c r="D468" s="156"/>
      <c r="E468" s="156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</row>
    <row r="469" spans="1:19" s="36" customFormat="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</row>
    <row r="470" spans="1:19" s="54" customFormat="1" ht="12.75">
      <c r="A470" s="191" t="s">
        <v>40</v>
      </c>
      <c r="B470" s="192"/>
      <c r="C470" s="192"/>
      <c r="D470" s="192"/>
      <c r="E470" s="192"/>
      <c r="F470" s="192"/>
      <c r="G470" s="192"/>
      <c r="H470" s="192"/>
      <c r="I470" s="192"/>
      <c r="J470" s="192"/>
      <c r="K470" s="192"/>
      <c r="L470" s="192"/>
      <c r="M470" s="192"/>
      <c r="N470" s="192"/>
      <c r="O470" s="192"/>
      <c r="P470" s="192"/>
      <c r="Q470" s="192"/>
      <c r="R470" s="192"/>
      <c r="S470" s="192"/>
    </row>
    <row r="471" spans="1:19" s="48" customFormat="1" ht="12.75">
      <c r="A471" s="192" t="s">
        <v>43</v>
      </c>
      <c r="B471" s="192"/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S471" s="192"/>
    </row>
    <row r="472" spans="1:19" s="54" customFormat="1" ht="12.75">
      <c r="A472" s="192" t="s">
        <v>44</v>
      </c>
      <c r="B472" s="193">
        <v>39986.87425925926</v>
      </c>
      <c r="C472" s="192"/>
      <c r="D472" s="192"/>
      <c r="E472" s="192"/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/>
      <c r="R472" s="192"/>
      <c r="S472" s="192"/>
    </row>
    <row r="473" spans="1:19" ht="12.75">
      <c r="A473" s="192"/>
      <c r="B473" s="192"/>
      <c r="C473" s="192"/>
      <c r="D473" s="192"/>
      <c r="E473" s="192"/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/>
      <c r="R473" s="192"/>
      <c r="S473" s="192"/>
    </row>
    <row r="474" spans="1:19" ht="12.75">
      <c r="A474" s="192" t="s">
        <v>45</v>
      </c>
      <c r="B474" s="192" t="s">
        <v>46</v>
      </c>
      <c r="C474" s="192"/>
      <c r="D474" s="192"/>
      <c r="E474" s="192"/>
      <c r="F474" s="192"/>
      <c r="G474" s="192"/>
      <c r="H474" s="192"/>
      <c r="I474" s="192"/>
      <c r="J474" s="192"/>
      <c r="K474" s="192"/>
      <c r="L474" s="192"/>
      <c r="M474" s="192"/>
      <c r="N474" s="192"/>
      <c r="O474" s="192"/>
      <c r="P474" s="192"/>
      <c r="Q474" s="192"/>
      <c r="R474" s="192"/>
      <c r="S474" s="192"/>
    </row>
    <row r="475" spans="1:19" ht="12.75">
      <c r="A475" s="192" t="s">
        <v>3653</v>
      </c>
      <c r="B475" s="192" t="s">
        <v>33</v>
      </c>
      <c r="C475" s="192"/>
      <c r="D475" s="192"/>
      <c r="E475" s="192"/>
      <c r="F475" s="192"/>
      <c r="G475" s="192"/>
      <c r="H475" s="192"/>
      <c r="I475" s="192"/>
      <c r="J475" s="192"/>
      <c r="K475" s="192"/>
      <c r="L475" s="192"/>
      <c r="M475" s="192"/>
      <c r="N475" s="192"/>
      <c r="O475" s="192"/>
      <c r="P475" s="192"/>
      <c r="Q475" s="192"/>
      <c r="R475" s="192"/>
      <c r="S475" s="192"/>
    </row>
    <row r="476" spans="1:19" ht="12.75">
      <c r="A476" s="192" t="s">
        <v>34</v>
      </c>
      <c r="B476" s="192" t="s">
        <v>39</v>
      </c>
      <c r="C476" s="192"/>
      <c r="D476" s="192"/>
      <c r="E476" s="192"/>
      <c r="F476" s="192"/>
      <c r="G476" s="192"/>
      <c r="H476" s="192"/>
      <c r="I476" s="192"/>
      <c r="J476" s="192"/>
      <c r="K476" s="192"/>
      <c r="L476" s="192"/>
      <c r="M476" s="192"/>
      <c r="N476" s="192"/>
      <c r="O476" s="192"/>
      <c r="P476" s="192"/>
      <c r="Q476" s="192"/>
      <c r="R476" s="192"/>
      <c r="S476" s="192"/>
    </row>
    <row r="477" spans="1:19" ht="12.75">
      <c r="A477" s="192" t="s">
        <v>51</v>
      </c>
      <c r="B477" s="192" t="s">
        <v>41</v>
      </c>
      <c r="C477" s="192"/>
      <c r="D477" s="192"/>
      <c r="E477" s="192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2"/>
      <c r="Q477" s="192"/>
      <c r="R477" s="192"/>
      <c r="S477" s="192"/>
    </row>
    <row r="478" spans="1:19" ht="12.75">
      <c r="A478" s="192"/>
      <c r="B478" s="192"/>
      <c r="C478" s="192"/>
      <c r="D478" s="192"/>
      <c r="E478" s="192"/>
      <c r="F478" s="192"/>
      <c r="G478" s="192"/>
      <c r="H478" s="192"/>
      <c r="I478" s="192"/>
      <c r="J478" s="192"/>
      <c r="K478" s="192"/>
      <c r="L478" s="192"/>
      <c r="M478" s="192"/>
      <c r="N478" s="192"/>
      <c r="O478" s="192"/>
      <c r="P478" s="192"/>
      <c r="Q478" s="192"/>
      <c r="R478" s="192"/>
      <c r="S478" s="192"/>
    </row>
    <row r="479" spans="1:19" ht="12.75">
      <c r="A479" s="194" t="s">
        <v>82</v>
      </c>
      <c r="B479" s="195" t="s">
        <v>43</v>
      </c>
      <c r="C479" s="195" t="s">
        <v>43</v>
      </c>
      <c r="D479" s="195" t="s">
        <v>43</v>
      </c>
      <c r="E479" s="195" t="s">
        <v>43</v>
      </c>
      <c r="F479" s="195" t="s">
        <v>43</v>
      </c>
      <c r="G479" s="195" t="s">
        <v>266</v>
      </c>
      <c r="H479" s="195" t="s">
        <v>267</v>
      </c>
      <c r="I479" s="195" t="s">
        <v>268</v>
      </c>
      <c r="J479" s="195" t="s">
        <v>269</v>
      </c>
      <c r="K479" s="195" t="s">
        <v>270</v>
      </c>
      <c r="L479" s="195" t="s">
        <v>271</v>
      </c>
      <c r="M479" s="195" t="s">
        <v>272</v>
      </c>
      <c r="N479" s="195" t="s">
        <v>273</v>
      </c>
      <c r="O479" s="195" t="s">
        <v>274</v>
      </c>
      <c r="P479" s="195" t="s">
        <v>275</v>
      </c>
      <c r="Q479" s="195" t="s">
        <v>276</v>
      </c>
      <c r="R479" s="195" t="s">
        <v>277</v>
      </c>
      <c r="S479" s="195" t="s">
        <v>278</v>
      </c>
    </row>
    <row r="480" spans="1:19" s="43" customFormat="1" ht="12.75">
      <c r="A480" s="194" t="s">
        <v>53</v>
      </c>
      <c r="B480" s="194" t="s">
        <v>54</v>
      </c>
      <c r="C480" s="194" t="s">
        <v>55</v>
      </c>
      <c r="D480" s="194" t="s">
        <v>56</v>
      </c>
      <c r="E480" s="194" t="s">
        <v>57</v>
      </c>
      <c r="F480" s="194" t="s">
        <v>58</v>
      </c>
      <c r="G480" s="194" t="s">
        <v>59</v>
      </c>
      <c r="H480" s="194" t="s">
        <v>60</v>
      </c>
      <c r="I480" s="194" t="s">
        <v>61</v>
      </c>
      <c r="J480" s="194" t="s">
        <v>62</v>
      </c>
      <c r="K480" s="194" t="s">
        <v>63</v>
      </c>
      <c r="L480" s="194" t="s">
        <v>64</v>
      </c>
      <c r="M480" s="194" t="s">
        <v>65</v>
      </c>
      <c r="N480" s="194" t="s">
        <v>66</v>
      </c>
      <c r="O480" s="194" t="s">
        <v>67</v>
      </c>
      <c r="P480" s="194" t="s">
        <v>68</v>
      </c>
      <c r="Q480" s="194" t="s">
        <v>69</v>
      </c>
      <c r="R480" s="194" t="s">
        <v>70</v>
      </c>
      <c r="S480" s="194" t="s">
        <v>71</v>
      </c>
    </row>
    <row r="481" spans="1:19" ht="12.75">
      <c r="A481" s="194" t="s">
        <v>72</v>
      </c>
      <c r="B481" s="195" t="s">
        <v>3346</v>
      </c>
      <c r="C481" s="195" t="s">
        <v>3347</v>
      </c>
      <c r="D481" s="195" t="s">
        <v>3348</v>
      </c>
      <c r="E481" s="195" t="s">
        <v>3349</v>
      </c>
      <c r="F481" s="195" t="s">
        <v>3350</v>
      </c>
      <c r="G481" s="195" t="s">
        <v>3351</v>
      </c>
      <c r="H481" s="195" t="s">
        <v>3352</v>
      </c>
      <c r="I481" s="195" t="s">
        <v>3353</v>
      </c>
      <c r="J481" s="195" t="s">
        <v>3354</v>
      </c>
      <c r="K481" s="195" t="s">
        <v>3355</v>
      </c>
      <c r="L481" s="195" t="s">
        <v>3356</v>
      </c>
      <c r="M481" s="195" t="s">
        <v>3357</v>
      </c>
      <c r="N481" s="195" t="s">
        <v>3358</v>
      </c>
      <c r="O481" s="195" t="s">
        <v>3359</v>
      </c>
      <c r="P481" s="195" t="s">
        <v>3360</v>
      </c>
      <c r="Q481" s="195" t="s">
        <v>3361</v>
      </c>
      <c r="R481" s="195" t="s">
        <v>3362</v>
      </c>
      <c r="S481" s="195" t="s">
        <v>3363</v>
      </c>
    </row>
    <row r="482" spans="1:19" ht="12.75">
      <c r="A482" s="194" t="s">
        <v>73</v>
      </c>
      <c r="B482" s="195" t="s">
        <v>43</v>
      </c>
      <c r="C482" s="195" t="s">
        <v>43</v>
      </c>
      <c r="D482" s="195" t="s">
        <v>43</v>
      </c>
      <c r="E482" s="195" t="s">
        <v>43</v>
      </c>
      <c r="F482" s="195" t="s">
        <v>43</v>
      </c>
      <c r="G482" s="195" t="s">
        <v>3364</v>
      </c>
      <c r="H482" s="195" t="s">
        <v>3365</v>
      </c>
      <c r="I482" s="195" t="s">
        <v>3366</v>
      </c>
      <c r="J482" s="195" t="s">
        <v>3367</v>
      </c>
      <c r="K482" s="195" t="s">
        <v>3368</v>
      </c>
      <c r="L482" s="195" t="s">
        <v>3369</v>
      </c>
      <c r="M482" s="195" t="s">
        <v>3370</v>
      </c>
      <c r="N482" s="195" t="s">
        <v>3371</v>
      </c>
      <c r="O482" s="195" t="s">
        <v>137</v>
      </c>
      <c r="P482" s="195" t="s">
        <v>138</v>
      </c>
      <c r="Q482" s="195" t="s">
        <v>139</v>
      </c>
      <c r="R482" s="195" t="s">
        <v>140</v>
      </c>
      <c r="S482" s="195" t="s">
        <v>141</v>
      </c>
    </row>
    <row r="483" spans="1:19" ht="12.75">
      <c r="A483" s="194" t="s">
        <v>74</v>
      </c>
      <c r="B483" s="195" t="s">
        <v>43</v>
      </c>
      <c r="C483" s="195" t="s">
        <v>43</v>
      </c>
      <c r="D483" s="195" t="s">
        <v>43</v>
      </c>
      <c r="E483" s="195" t="s">
        <v>43</v>
      </c>
      <c r="F483" s="195" t="s">
        <v>43</v>
      </c>
      <c r="G483" s="195" t="s">
        <v>142</v>
      </c>
      <c r="H483" s="195" t="s">
        <v>143</v>
      </c>
      <c r="I483" s="195" t="s">
        <v>144</v>
      </c>
      <c r="J483" s="195" t="s">
        <v>145</v>
      </c>
      <c r="K483" s="195" t="s">
        <v>146</v>
      </c>
      <c r="L483" s="195" t="s">
        <v>147</v>
      </c>
      <c r="M483" s="195" t="s">
        <v>148</v>
      </c>
      <c r="N483" s="195" t="s">
        <v>149</v>
      </c>
      <c r="O483" s="195" t="s">
        <v>150</v>
      </c>
      <c r="P483" s="195" t="s">
        <v>151</v>
      </c>
      <c r="Q483" s="195" t="s">
        <v>152</v>
      </c>
      <c r="R483" s="195" t="s">
        <v>153</v>
      </c>
      <c r="S483" s="195" t="s">
        <v>154</v>
      </c>
    </row>
    <row r="484" spans="1:19" ht="12.75">
      <c r="A484" s="194" t="s">
        <v>76</v>
      </c>
      <c r="B484" s="195" t="s">
        <v>43</v>
      </c>
      <c r="C484" s="195" t="s">
        <v>43</v>
      </c>
      <c r="D484" s="195" t="s">
        <v>43</v>
      </c>
      <c r="E484" s="195" t="s">
        <v>43</v>
      </c>
      <c r="F484" s="195" t="s">
        <v>43</v>
      </c>
      <c r="G484" s="195" t="s">
        <v>173</v>
      </c>
      <c r="H484" s="195" t="s">
        <v>174</v>
      </c>
      <c r="I484" s="195" t="s">
        <v>175</v>
      </c>
      <c r="J484" s="195" t="s">
        <v>176</v>
      </c>
      <c r="K484" s="195" t="s">
        <v>177</v>
      </c>
      <c r="L484" s="195" t="s">
        <v>178</v>
      </c>
      <c r="M484" s="195" t="s">
        <v>179</v>
      </c>
      <c r="N484" s="195" t="s">
        <v>180</v>
      </c>
      <c r="O484" s="195" t="s">
        <v>181</v>
      </c>
      <c r="P484" s="195" t="s">
        <v>182</v>
      </c>
      <c r="Q484" s="195" t="s">
        <v>183</v>
      </c>
      <c r="R484" s="195" t="s">
        <v>184</v>
      </c>
      <c r="S484" s="195" t="s">
        <v>185</v>
      </c>
    </row>
    <row r="485" spans="1:19" ht="12.75">
      <c r="A485" s="194" t="s">
        <v>77</v>
      </c>
      <c r="B485" s="195" t="s">
        <v>43</v>
      </c>
      <c r="C485" s="195" t="s">
        <v>43</v>
      </c>
      <c r="D485" s="195" t="s">
        <v>43</v>
      </c>
      <c r="E485" s="195" t="s">
        <v>43</v>
      </c>
      <c r="F485" s="195" t="s">
        <v>43</v>
      </c>
      <c r="G485" s="195" t="s">
        <v>186</v>
      </c>
      <c r="H485" s="195" t="s">
        <v>187</v>
      </c>
      <c r="I485" s="195" t="s">
        <v>188</v>
      </c>
      <c r="J485" s="195" t="s">
        <v>189</v>
      </c>
      <c r="K485" s="195" t="s">
        <v>190</v>
      </c>
      <c r="L485" s="195" t="s">
        <v>191</v>
      </c>
      <c r="M485" s="195" t="s">
        <v>192</v>
      </c>
      <c r="N485" s="195" t="s">
        <v>193</v>
      </c>
      <c r="O485" s="195" t="s">
        <v>194</v>
      </c>
      <c r="P485" s="195" t="s">
        <v>1880</v>
      </c>
      <c r="Q485" s="195" t="s">
        <v>195</v>
      </c>
      <c r="R485" s="195" t="s">
        <v>196</v>
      </c>
      <c r="S485" s="195" t="s">
        <v>197</v>
      </c>
    </row>
    <row r="486" spans="1:19" ht="12.75">
      <c r="A486" s="194" t="s">
        <v>78</v>
      </c>
      <c r="B486" s="195" t="s">
        <v>43</v>
      </c>
      <c r="C486" s="195" t="s">
        <v>198</v>
      </c>
      <c r="D486" s="195" t="s">
        <v>199</v>
      </c>
      <c r="E486" s="195" t="s">
        <v>200</v>
      </c>
      <c r="F486" s="195" t="s">
        <v>201</v>
      </c>
      <c r="G486" s="195" t="s">
        <v>202</v>
      </c>
      <c r="H486" s="195" t="s">
        <v>203</v>
      </c>
      <c r="I486" s="195" t="s">
        <v>204</v>
      </c>
      <c r="J486" s="195" t="s">
        <v>205</v>
      </c>
      <c r="K486" s="195" t="s">
        <v>206</v>
      </c>
      <c r="L486" s="195" t="s">
        <v>207</v>
      </c>
      <c r="M486" s="195" t="s">
        <v>208</v>
      </c>
      <c r="N486" s="195" t="s">
        <v>209</v>
      </c>
      <c r="O486" s="195" t="s">
        <v>210</v>
      </c>
      <c r="P486" s="195" t="s">
        <v>211</v>
      </c>
      <c r="Q486" s="195" t="s">
        <v>212</v>
      </c>
      <c r="R486" s="195" t="s">
        <v>213</v>
      </c>
      <c r="S486" s="195" t="s">
        <v>214</v>
      </c>
    </row>
    <row r="487" spans="1:19" ht="12.75">
      <c r="A487" s="194" t="s">
        <v>79</v>
      </c>
      <c r="B487" s="195" t="s">
        <v>215</v>
      </c>
      <c r="C487" s="195" t="s">
        <v>216</v>
      </c>
      <c r="D487" s="195" t="s">
        <v>217</v>
      </c>
      <c r="E487" s="195" t="s">
        <v>218</v>
      </c>
      <c r="F487" s="195" t="s">
        <v>219</v>
      </c>
      <c r="G487" s="195" t="s">
        <v>220</v>
      </c>
      <c r="H487" s="195" t="s">
        <v>221</v>
      </c>
      <c r="I487" s="195" t="s">
        <v>222</v>
      </c>
      <c r="J487" s="195" t="s">
        <v>223</v>
      </c>
      <c r="K487" s="195" t="s">
        <v>224</v>
      </c>
      <c r="L487" s="195" t="s">
        <v>225</v>
      </c>
      <c r="M487" s="195" t="s">
        <v>226</v>
      </c>
      <c r="N487" s="195" t="s">
        <v>227</v>
      </c>
      <c r="O487" s="195" t="s">
        <v>228</v>
      </c>
      <c r="P487" s="195" t="s">
        <v>229</v>
      </c>
      <c r="Q487" s="195" t="s">
        <v>230</v>
      </c>
      <c r="R487" s="195" t="s">
        <v>231</v>
      </c>
      <c r="S487" s="195" t="s">
        <v>232</v>
      </c>
    </row>
    <row r="488" spans="1:19" ht="12.75">
      <c r="A488" s="194" t="s">
        <v>80</v>
      </c>
      <c r="B488" s="195" t="s">
        <v>43</v>
      </c>
      <c r="C488" s="195" t="s">
        <v>43</v>
      </c>
      <c r="D488" s="195" t="s">
        <v>43</v>
      </c>
      <c r="E488" s="195" t="s">
        <v>233</v>
      </c>
      <c r="F488" s="195" t="s">
        <v>234</v>
      </c>
      <c r="G488" s="195" t="s">
        <v>235</v>
      </c>
      <c r="H488" s="195" t="s">
        <v>236</v>
      </c>
      <c r="I488" s="195" t="s">
        <v>237</v>
      </c>
      <c r="J488" s="195" t="s">
        <v>238</v>
      </c>
      <c r="K488" s="195" t="s">
        <v>239</v>
      </c>
      <c r="L488" s="195" t="s">
        <v>240</v>
      </c>
      <c r="M488" s="195" t="s">
        <v>241</v>
      </c>
      <c r="N488" s="195" t="s">
        <v>242</v>
      </c>
      <c r="O488" s="195" t="s">
        <v>243</v>
      </c>
      <c r="P488" s="195" t="s">
        <v>244</v>
      </c>
      <c r="Q488" s="195" t="s">
        <v>245</v>
      </c>
      <c r="R488" s="195" t="s">
        <v>246</v>
      </c>
      <c r="S488" s="195" t="s">
        <v>247</v>
      </c>
    </row>
    <row r="489" spans="1:19" ht="12.75">
      <c r="A489" s="194" t="s">
        <v>81</v>
      </c>
      <c r="B489" s="195" t="s">
        <v>248</v>
      </c>
      <c r="C489" s="195" t="s">
        <v>249</v>
      </c>
      <c r="D489" s="195" t="s">
        <v>250</v>
      </c>
      <c r="E489" s="195" t="s">
        <v>251</v>
      </c>
      <c r="F489" s="195" t="s">
        <v>252</v>
      </c>
      <c r="G489" s="195" t="s">
        <v>253</v>
      </c>
      <c r="H489" s="195" t="s">
        <v>254</v>
      </c>
      <c r="I489" s="195" t="s">
        <v>255</v>
      </c>
      <c r="J489" s="195" t="s">
        <v>256</v>
      </c>
      <c r="K489" s="195" t="s">
        <v>257</v>
      </c>
      <c r="L489" s="195" t="s">
        <v>258</v>
      </c>
      <c r="M489" s="195" t="s">
        <v>259</v>
      </c>
      <c r="N489" s="195" t="s">
        <v>260</v>
      </c>
      <c r="O489" s="195" t="s">
        <v>261</v>
      </c>
      <c r="P489" s="195" t="s">
        <v>262</v>
      </c>
      <c r="Q489" s="195" t="s">
        <v>263</v>
      </c>
      <c r="R489" s="195" t="s">
        <v>264</v>
      </c>
      <c r="S489" s="195" t="s">
        <v>265</v>
      </c>
    </row>
    <row r="490" spans="1:19" ht="12.75">
      <c r="A490" s="194" t="s">
        <v>83</v>
      </c>
      <c r="B490" s="195" t="s">
        <v>279</v>
      </c>
      <c r="C490" s="195" t="s">
        <v>280</v>
      </c>
      <c r="D490" s="195" t="s">
        <v>281</v>
      </c>
      <c r="E490" s="195" t="s">
        <v>282</v>
      </c>
      <c r="F490" s="195" t="s">
        <v>283</v>
      </c>
      <c r="G490" s="195" t="s">
        <v>284</v>
      </c>
      <c r="H490" s="195" t="s">
        <v>285</v>
      </c>
      <c r="I490" s="195" t="s">
        <v>286</v>
      </c>
      <c r="J490" s="195" t="s">
        <v>287</v>
      </c>
      <c r="K490" s="195" t="s">
        <v>288</v>
      </c>
      <c r="L490" s="195" t="s">
        <v>289</v>
      </c>
      <c r="M490" s="195" t="s">
        <v>290</v>
      </c>
      <c r="N490" s="195" t="s">
        <v>291</v>
      </c>
      <c r="O490" s="195" t="s">
        <v>292</v>
      </c>
      <c r="P490" s="195" t="s">
        <v>293</v>
      </c>
      <c r="Q490" s="195" t="s">
        <v>294</v>
      </c>
      <c r="R490" s="195" t="s">
        <v>295</v>
      </c>
      <c r="S490" s="195" t="s">
        <v>296</v>
      </c>
    </row>
    <row r="491" spans="1:19" ht="12.75">
      <c r="A491" s="194" t="s">
        <v>84</v>
      </c>
      <c r="B491" s="195" t="s">
        <v>297</v>
      </c>
      <c r="C491" s="195" t="s">
        <v>298</v>
      </c>
      <c r="D491" s="195" t="s">
        <v>299</v>
      </c>
      <c r="E491" s="195" t="s">
        <v>300</v>
      </c>
      <c r="F491" s="195" t="s">
        <v>301</v>
      </c>
      <c r="G491" s="195" t="s">
        <v>302</v>
      </c>
      <c r="H491" s="195" t="s">
        <v>303</v>
      </c>
      <c r="I491" s="195" t="s">
        <v>304</v>
      </c>
      <c r="J491" s="195" t="s">
        <v>305</v>
      </c>
      <c r="K491" s="195" t="s">
        <v>306</v>
      </c>
      <c r="L491" s="195" t="s">
        <v>307</v>
      </c>
      <c r="M491" s="195" t="s">
        <v>308</v>
      </c>
      <c r="N491" s="195" t="s">
        <v>309</v>
      </c>
      <c r="O491" s="195" t="s">
        <v>310</v>
      </c>
      <c r="P491" s="195" t="s">
        <v>311</v>
      </c>
      <c r="Q491" s="195" t="s">
        <v>312</v>
      </c>
      <c r="R491" s="195" t="s">
        <v>313</v>
      </c>
      <c r="S491" s="195" t="s">
        <v>314</v>
      </c>
    </row>
    <row r="492" spans="1:19" ht="12.75">
      <c r="A492" s="194" t="s">
        <v>85</v>
      </c>
      <c r="B492" s="195" t="s">
        <v>43</v>
      </c>
      <c r="C492" s="195" t="s">
        <v>43</v>
      </c>
      <c r="D492" s="195" t="s">
        <v>43</v>
      </c>
      <c r="E492" s="195" t="s">
        <v>43</v>
      </c>
      <c r="F492" s="195" t="s">
        <v>43</v>
      </c>
      <c r="G492" s="195" t="s">
        <v>43</v>
      </c>
      <c r="H492" s="195" t="s">
        <v>43</v>
      </c>
      <c r="I492" s="195" t="s">
        <v>43</v>
      </c>
      <c r="J492" s="195" t="s">
        <v>43</v>
      </c>
      <c r="K492" s="195" t="s">
        <v>43</v>
      </c>
      <c r="L492" s="195" t="s">
        <v>315</v>
      </c>
      <c r="M492" s="195" t="s">
        <v>316</v>
      </c>
      <c r="N492" s="195" t="s">
        <v>317</v>
      </c>
      <c r="O492" s="195" t="s">
        <v>318</v>
      </c>
      <c r="P492" s="195" t="s">
        <v>319</v>
      </c>
      <c r="Q492" s="195" t="s">
        <v>320</v>
      </c>
      <c r="R492" s="195" t="s">
        <v>321</v>
      </c>
      <c r="S492" s="195" t="s">
        <v>322</v>
      </c>
    </row>
    <row r="493" spans="1:19" ht="12.75">
      <c r="A493" s="194" t="s">
        <v>86</v>
      </c>
      <c r="B493" s="195" t="s">
        <v>43</v>
      </c>
      <c r="C493" s="195" t="s">
        <v>323</v>
      </c>
      <c r="D493" s="195" t="s">
        <v>324</v>
      </c>
      <c r="E493" s="195" t="s">
        <v>325</v>
      </c>
      <c r="F493" s="195" t="s">
        <v>326</v>
      </c>
      <c r="G493" s="195" t="s">
        <v>327</v>
      </c>
      <c r="H493" s="195" t="s">
        <v>328</v>
      </c>
      <c r="I493" s="195" t="s">
        <v>329</v>
      </c>
      <c r="J493" s="195" t="s">
        <v>330</v>
      </c>
      <c r="K493" s="195" t="s">
        <v>331</v>
      </c>
      <c r="L493" s="195" t="s">
        <v>332</v>
      </c>
      <c r="M493" s="195" t="s">
        <v>333</v>
      </c>
      <c r="N493" s="195" t="s">
        <v>334</v>
      </c>
      <c r="O493" s="195" t="s">
        <v>335</v>
      </c>
      <c r="P493" s="195" t="s">
        <v>336</v>
      </c>
      <c r="Q493" s="195" t="s">
        <v>337</v>
      </c>
      <c r="R493" s="195" t="s">
        <v>338</v>
      </c>
      <c r="S493" s="195" t="s">
        <v>339</v>
      </c>
    </row>
    <row r="494" spans="1:19" ht="12.75">
      <c r="A494" s="194" t="s">
        <v>87</v>
      </c>
      <c r="B494" s="195" t="s">
        <v>43</v>
      </c>
      <c r="C494" s="195" t="s">
        <v>43</v>
      </c>
      <c r="D494" s="195" t="s">
        <v>43</v>
      </c>
      <c r="E494" s="195" t="s">
        <v>43</v>
      </c>
      <c r="F494" s="195" t="s">
        <v>43</v>
      </c>
      <c r="G494" s="195" t="s">
        <v>340</v>
      </c>
      <c r="H494" s="195" t="s">
        <v>341</v>
      </c>
      <c r="I494" s="195" t="s">
        <v>342</v>
      </c>
      <c r="J494" s="195" t="s">
        <v>343</v>
      </c>
      <c r="K494" s="195" t="s">
        <v>344</v>
      </c>
      <c r="L494" s="195" t="s">
        <v>345</v>
      </c>
      <c r="M494" s="195" t="s">
        <v>346</v>
      </c>
      <c r="N494" s="195" t="s">
        <v>347</v>
      </c>
      <c r="O494" s="195" t="s">
        <v>348</v>
      </c>
      <c r="P494" s="195" t="s">
        <v>349</v>
      </c>
      <c r="Q494" s="195" t="s">
        <v>350</v>
      </c>
      <c r="R494" s="195" t="s">
        <v>351</v>
      </c>
      <c r="S494" s="195" t="s">
        <v>352</v>
      </c>
    </row>
    <row r="495" spans="1:19" ht="12.75">
      <c r="A495" s="194" t="s">
        <v>89</v>
      </c>
      <c r="B495" s="195" t="s">
        <v>369</v>
      </c>
      <c r="C495" s="195" t="s">
        <v>370</v>
      </c>
      <c r="D495" s="195" t="s">
        <v>371</v>
      </c>
      <c r="E495" s="195" t="s">
        <v>372</v>
      </c>
      <c r="F495" s="195" t="s">
        <v>373</v>
      </c>
      <c r="G495" s="195" t="s">
        <v>374</v>
      </c>
      <c r="H495" s="195" t="s">
        <v>375</v>
      </c>
      <c r="I495" s="195" t="s">
        <v>376</v>
      </c>
      <c r="J495" s="195" t="s">
        <v>377</v>
      </c>
      <c r="K495" s="195" t="s">
        <v>378</v>
      </c>
      <c r="L495" s="195" t="s">
        <v>379</v>
      </c>
      <c r="M495" s="195" t="s">
        <v>380</v>
      </c>
      <c r="N495" s="195" t="s">
        <v>381</v>
      </c>
      <c r="O495" s="195" t="s">
        <v>382</v>
      </c>
      <c r="P495" s="195" t="s">
        <v>383</v>
      </c>
      <c r="Q495" s="195" t="s">
        <v>384</v>
      </c>
      <c r="R495" s="195" t="s">
        <v>385</v>
      </c>
      <c r="S495" s="195" t="s">
        <v>386</v>
      </c>
    </row>
    <row r="496" spans="1:19" ht="12.75">
      <c r="A496" s="194" t="s">
        <v>90</v>
      </c>
      <c r="B496" s="195" t="s">
        <v>43</v>
      </c>
      <c r="C496" s="195" t="s">
        <v>43</v>
      </c>
      <c r="D496" s="195" t="s">
        <v>387</v>
      </c>
      <c r="E496" s="195" t="s">
        <v>388</v>
      </c>
      <c r="F496" s="195" t="s">
        <v>389</v>
      </c>
      <c r="G496" s="195" t="s">
        <v>390</v>
      </c>
      <c r="H496" s="195" t="s">
        <v>391</v>
      </c>
      <c r="I496" s="195" t="s">
        <v>392</v>
      </c>
      <c r="J496" s="195" t="s">
        <v>393</v>
      </c>
      <c r="K496" s="195" t="s">
        <v>1502</v>
      </c>
      <c r="L496" s="195" t="s">
        <v>394</v>
      </c>
      <c r="M496" s="195" t="s">
        <v>395</v>
      </c>
      <c r="N496" s="195" t="s">
        <v>396</v>
      </c>
      <c r="O496" s="195" t="s">
        <v>397</v>
      </c>
      <c r="P496" s="195" t="s">
        <v>398</v>
      </c>
      <c r="Q496" s="195" t="s">
        <v>399</v>
      </c>
      <c r="R496" s="195" t="s">
        <v>400</v>
      </c>
      <c r="S496" s="195" t="s">
        <v>401</v>
      </c>
    </row>
    <row r="497" spans="1:19" ht="12.75">
      <c r="A497" s="194" t="s">
        <v>91</v>
      </c>
      <c r="B497" s="195" t="s">
        <v>402</v>
      </c>
      <c r="C497" s="195" t="s">
        <v>403</v>
      </c>
      <c r="D497" s="195" t="s">
        <v>404</v>
      </c>
      <c r="E497" s="195" t="s">
        <v>405</v>
      </c>
      <c r="F497" s="195" t="s">
        <v>406</v>
      </c>
      <c r="G497" s="195" t="s">
        <v>407</v>
      </c>
      <c r="H497" s="195" t="s">
        <v>408</v>
      </c>
      <c r="I497" s="195" t="s">
        <v>409</v>
      </c>
      <c r="J497" s="195" t="s">
        <v>410</v>
      </c>
      <c r="K497" s="195" t="s">
        <v>411</v>
      </c>
      <c r="L497" s="195" t="s">
        <v>412</v>
      </c>
      <c r="M497" s="195" t="s">
        <v>413</v>
      </c>
      <c r="N497" s="195" t="s">
        <v>414</v>
      </c>
      <c r="O497" s="195" t="s">
        <v>415</v>
      </c>
      <c r="P497" s="195" t="s">
        <v>416</v>
      </c>
      <c r="Q497" s="195" t="s">
        <v>417</v>
      </c>
      <c r="R497" s="195" t="s">
        <v>418</v>
      </c>
      <c r="S497" s="195" t="s">
        <v>419</v>
      </c>
    </row>
    <row r="498" spans="1:19" ht="12.75">
      <c r="A498" s="194" t="s">
        <v>92</v>
      </c>
      <c r="B498" s="195" t="s">
        <v>43</v>
      </c>
      <c r="C498" s="195" t="s">
        <v>43</v>
      </c>
      <c r="D498" s="195" t="s">
        <v>420</v>
      </c>
      <c r="E498" s="195" t="s">
        <v>1412</v>
      </c>
      <c r="F498" s="195" t="s">
        <v>421</v>
      </c>
      <c r="G498" s="195" t="s">
        <v>422</v>
      </c>
      <c r="H498" s="195" t="s">
        <v>423</v>
      </c>
      <c r="I498" s="195" t="s">
        <v>424</v>
      </c>
      <c r="J498" s="195" t="s">
        <v>425</v>
      </c>
      <c r="K498" s="195" t="s">
        <v>426</v>
      </c>
      <c r="L498" s="195" t="s">
        <v>427</v>
      </c>
      <c r="M498" s="195" t="s">
        <v>428</v>
      </c>
      <c r="N498" s="195" t="s">
        <v>429</v>
      </c>
      <c r="O498" s="195" t="s">
        <v>430</v>
      </c>
      <c r="P498" s="195" t="s">
        <v>431</v>
      </c>
      <c r="Q498" s="195" t="s">
        <v>432</v>
      </c>
      <c r="R498" s="195" t="s">
        <v>433</v>
      </c>
      <c r="S498" s="195" t="s">
        <v>434</v>
      </c>
    </row>
    <row r="499" spans="1:19" ht="12.75">
      <c r="A499" s="194" t="s">
        <v>94</v>
      </c>
      <c r="B499" s="195" t="s">
        <v>435</v>
      </c>
      <c r="C499" s="195" t="s">
        <v>436</v>
      </c>
      <c r="D499" s="195" t="s">
        <v>437</v>
      </c>
      <c r="E499" s="195" t="s">
        <v>438</v>
      </c>
      <c r="F499" s="195" t="s">
        <v>439</v>
      </c>
      <c r="G499" s="195" t="s">
        <v>440</v>
      </c>
      <c r="H499" s="195" t="s">
        <v>441</v>
      </c>
      <c r="I499" s="195" t="s">
        <v>442</v>
      </c>
      <c r="J499" s="195" t="s">
        <v>443</v>
      </c>
      <c r="K499" s="195" t="s">
        <v>444</v>
      </c>
      <c r="L499" s="195" t="s">
        <v>445</v>
      </c>
      <c r="M499" s="195" t="s">
        <v>446</v>
      </c>
      <c r="N499" s="195" t="s">
        <v>447</v>
      </c>
      <c r="O499" s="195" t="s">
        <v>448</v>
      </c>
      <c r="P499" s="195" t="s">
        <v>449</v>
      </c>
      <c r="Q499" s="195" t="s">
        <v>450</v>
      </c>
      <c r="R499" s="195" t="s">
        <v>451</v>
      </c>
      <c r="S499" s="195" t="s">
        <v>452</v>
      </c>
    </row>
    <row r="500" spans="1:19" ht="12.75">
      <c r="A500" s="194" t="s">
        <v>96</v>
      </c>
      <c r="B500" s="195" t="s">
        <v>43</v>
      </c>
      <c r="C500" s="195" t="s">
        <v>43</v>
      </c>
      <c r="D500" s="195" t="s">
        <v>43</v>
      </c>
      <c r="E500" s="195" t="s">
        <v>43</v>
      </c>
      <c r="F500" s="195" t="s">
        <v>43</v>
      </c>
      <c r="G500" s="195" t="s">
        <v>471</v>
      </c>
      <c r="H500" s="195" t="s">
        <v>472</v>
      </c>
      <c r="I500" s="195" t="s">
        <v>473</v>
      </c>
      <c r="J500" s="195" t="s">
        <v>474</v>
      </c>
      <c r="K500" s="195" t="s">
        <v>475</v>
      </c>
      <c r="L500" s="195" t="s">
        <v>476</v>
      </c>
      <c r="M500" s="195" t="s">
        <v>477</v>
      </c>
      <c r="N500" s="195" t="s">
        <v>478</v>
      </c>
      <c r="O500" s="195" t="s">
        <v>479</v>
      </c>
      <c r="P500" s="195" t="s">
        <v>480</v>
      </c>
      <c r="Q500" s="195" t="s">
        <v>481</v>
      </c>
      <c r="R500" s="195" t="s">
        <v>482</v>
      </c>
      <c r="S500" s="195" t="s">
        <v>483</v>
      </c>
    </row>
    <row r="501" spans="1:19" ht="12.75">
      <c r="A501" s="194" t="s">
        <v>97</v>
      </c>
      <c r="B501" s="195" t="s">
        <v>43</v>
      </c>
      <c r="C501" s="195" t="s">
        <v>43</v>
      </c>
      <c r="D501" s="195" t="s">
        <v>43</v>
      </c>
      <c r="E501" s="195" t="s">
        <v>43</v>
      </c>
      <c r="F501" s="195" t="s">
        <v>43</v>
      </c>
      <c r="G501" s="195" t="s">
        <v>484</v>
      </c>
      <c r="H501" s="195" t="s">
        <v>485</v>
      </c>
      <c r="I501" s="195" t="s">
        <v>486</v>
      </c>
      <c r="J501" s="195" t="s">
        <v>487</v>
      </c>
      <c r="K501" s="195" t="s">
        <v>488</v>
      </c>
      <c r="L501" s="195" t="s">
        <v>489</v>
      </c>
      <c r="M501" s="195" t="s">
        <v>490</v>
      </c>
      <c r="N501" s="195" t="s">
        <v>491</v>
      </c>
      <c r="O501" s="195" t="s">
        <v>492</v>
      </c>
      <c r="P501" s="195" t="s">
        <v>493</v>
      </c>
      <c r="Q501" s="195" t="s">
        <v>494</v>
      </c>
      <c r="R501" s="195" t="s">
        <v>495</v>
      </c>
      <c r="S501" s="195" t="s">
        <v>496</v>
      </c>
    </row>
    <row r="502" spans="1:19" ht="12.75">
      <c r="A502" s="194" t="s">
        <v>98</v>
      </c>
      <c r="B502" s="195" t="s">
        <v>43</v>
      </c>
      <c r="C502" s="195" t="s">
        <v>43</v>
      </c>
      <c r="D502" s="195" t="s">
        <v>43</v>
      </c>
      <c r="E502" s="195" t="s">
        <v>43</v>
      </c>
      <c r="F502" s="195" t="s">
        <v>43</v>
      </c>
      <c r="G502" s="195" t="s">
        <v>43</v>
      </c>
      <c r="H502" s="195" t="s">
        <v>43</v>
      </c>
      <c r="I502" s="195" t="s">
        <v>43</v>
      </c>
      <c r="J502" s="195" t="s">
        <v>497</v>
      </c>
      <c r="K502" s="195" t="s">
        <v>498</v>
      </c>
      <c r="L502" s="195" t="s">
        <v>499</v>
      </c>
      <c r="M502" s="195" t="s">
        <v>500</v>
      </c>
      <c r="N502" s="195" t="s">
        <v>501</v>
      </c>
      <c r="O502" s="195" t="s">
        <v>502</v>
      </c>
      <c r="P502" s="195" t="s">
        <v>503</v>
      </c>
      <c r="Q502" s="195" t="s">
        <v>504</v>
      </c>
      <c r="R502" s="195" t="s">
        <v>505</v>
      </c>
      <c r="S502" s="195" t="s">
        <v>506</v>
      </c>
    </row>
    <row r="503" spans="1:19" ht="12.75">
      <c r="A503" s="194" t="s">
        <v>99</v>
      </c>
      <c r="B503" s="195" t="s">
        <v>507</v>
      </c>
      <c r="C503" s="195" t="s">
        <v>508</v>
      </c>
      <c r="D503" s="195" t="s">
        <v>509</v>
      </c>
      <c r="E503" s="195" t="s">
        <v>510</v>
      </c>
      <c r="F503" s="195" t="s">
        <v>511</v>
      </c>
      <c r="G503" s="195" t="s">
        <v>512</v>
      </c>
      <c r="H503" s="195" t="s">
        <v>513</v>
      </c>
      <c r="I503" s="195" t="s">
        <v>514</v>
      </c>
      <c r="J503" s="195" t="s">
        <v>515</v>
      </c>
      <c r="K503" s="195" t="s">
        <v>516</v>
      </c>
      <c r="L503" s="195" t="s">
        <v>517</v>
      </c>
      <c r="M503" s="195" t="s">
        <v>518</v>
      </c>
      <c r="N503" s="195" t="s">
        <v>519</v>
      </c>
      <c r="O503" s="195" t="s">
        <v>520</v>
      </c>
      <c r="P503" s="195" t="s">
        <v>521</v>
      </c>
      <c r="Q503" s="195" t="s">
        <v>522</v>
      </c>
      <c r="R503" s="195" t="s">
        <v>523</v>
      </c>
      <c r="S503" s="195" t="s">
        <v>524</v>
      </c>
    </row>
    <row r="504" spans="1:19" ht="12.75">
      <c r="A504" s="194" t="s">
        <v>100</v>
      </c>
      <c r="B504" s="195" t="s">
        <v>43</v>
      </c>
      <c r="C504" s="195" t="s">
        <v>525</v>
      </c>
      <c r="D504" s="195" t="s">
        <v>526</v>
      </c>
      <c r="E504" s="195" t="s">
        <v>527</v>
      </c>
      <c r="F504" s="195" t="s">
        <v>528</v>
      </c>
      <c r="G504" s="195" t="s">
        <v>529</v>
      </c>
      <c r="H504" s="195" t="s">
        <v>530</v>
      </c>
      <c r="I504" s="195" t="s">
        <v>531</v>
      </c>
      <c r="J504" s="195" t="s">
        <v>532</v>
      </c>
      <c r="K504" s="195" t="s">
        <v>533</v>
      </c>
      <c r="L504" s="195" t="s">
        <v>534</v>
      </c>
      <c r="M504" s="195" t="s">
        <v>535</v>
      </c>
      <c r="N504" s="195" t="s">
        <v>536</v>
      </c>
      <c r="O504" s="195" t="s">
        <v>537</v>
      </c>
      <c r="P504" s="195" t="s">
        <v>538</v>
      </c>
      <c r="Q504" s="195" t="s">
        <v>539</v>
      </c>
      <c r="R504" s="195" t="s">
        <v>540</v>
      </c>
      <c r="S504" s="195" t="s">
        <v>541</v>
      </c>
    </row>
    <row r="505" spans="1:19" ht="12.75">
      <c r="A505" s="194" t="s">
        <v>101</v>
      </c>
      <c r="B505" s="195" t="s">
        <v>43</v>
      </c>
      <c r="C505" s="195" t="s">
        <v>43</v>
      </c>
      <c r="D505" s="195" t="s">
        <v>43</v>
      </c>
      <c r="E505" s="195" t="s">
        <v>542</v>
      </c>
      <c r="F505" s="195" t="s">
        <v>543</v>
      </c>
      <c r="G505" s="195" t="s">
        <v>544</v>
      </c>
      <c r="H505" s="195" t="s">
        <v>545</v>
      </c>
      <c r="I505" s="195" t="s">
        <v>546</v>
      </c>
      <c r="J505" s="195" t="s">
        <v>547</v>
      </c>
      <c r="K505" s="195" t="s">
        <v>548</v>
      </c>
      <c r="L505" s="195" t="s">
        <v>549</v>
      </c>
      <c r="M505" s="195" t="s">
        <v>550</v>
      </c>
      <c r="N505" s="195" t="s">
        <v>551</v>
      </c>
      <c r="O505" s="195" t="s">
        <v>552</v>
      </c>
      <c r="P505" s="195" t="s">
        <v>553</v>
      </c>
      <c r="Q505" s="195" t="s">
        <v>554</v>
      </c>
      <c r="R505" s="195" t="s">
        <v>555</v>
      </c>
      <c r="S505" s="195" t="s">
        <v>556</v>
      </c>
    </row>
    <row r="506" spans="1:19" ht="12.75">
      <c r="A506" s="194" t="s">
        <v>103</v>
      </c>
      <c r="B506" s="195" t="s">
        <v>575</v>
      </c>
      <c r="C506" s="195" t="s">
        <v>576</v>
      </c>
      <c r="D506" s="195" t="s">
        <v>577</v>
      </c>
      <c r="E506" s="195" t="s">
        <v>578</v>
      </c>
      <c r="F506" s="195" t="s">
        <v>579</v>
      </c>
      <c r="G506" s="195" t="s">
        <v>580</v>
      </c>
      <c r="H506" s="195" t="s">
        <v>581</v>
      </c>
      <c r="I506" s="195" t="s">
        <v>582</v>
      </c>
      <c r="J506" s="195" t="s">
        <v>583</v>
      </c>
      <c r="K506" s="195" t="s">
        <v>584</v>
      </c>
      <c r="L506" s="195" t="s">
        <v>585</v>
      </c>
      <c r="M506" s="195" t="s">
        <v>586</v>
      </c>
      <c r="N506" s="195" t="s">
        <v>587</v>
      </c>
      <c r="O506" s="195" t="s">
        <v>588</v>
      </c>
      <c r="P506" s="195" t="s">
        <v>589</v>
      </c>
      <c r="Q506" s="195" t="s">
        <v>590</v>
      </c>
      <c r="R506" s="195" t="s">
        <v>591</v>
      </c>
      <c r="S506" s="195" t="s">
        <v>592</v>
      </c>
    </row>
    <row r="507" spans="1:19" ht="12.75">
      <c r="A507" s="194" t="s">
        <v>102</v>
      </c>
      <c r="B507" s="195" t="s">
        <v>557</v>
      </c>
      <c r="C507" s="195" t="s">
        <v>558</v>
      </c>
      <c r="D507" s="195" t="s">
        <v>559</v>
      </c>
      <c r="E507" s="195" t="s">
        <v>560</v>
      </c>
      <c r="F507" s="195" t="s">
        <v>561</v>
      </c>
      <c r="G507" s="195" t="s">
        <v>562</v>
      </c>
      <c r="H507" s="195" t="s">
        <v>563</v>
      </c>
      <c r="I507" s="195" t="s">
        <v>564</v>
      </c>
      <c r="J507" s="195" t="s">
        <v>565</v>
      </c>
      <c r="K507" s="195" t="s">
        <v>566</v>
      </c>
      <c r="L507" s="195" t="s">
        <v>567</v>
      </c>
      <c r="M507" s="195" t="s">
        <v>568</v>
      </c>
      <c r="N507" s="195" t="s">
        <v>569</v>
      </c>
      <c r="O507" s="195" t="s">
        <v>570</v>
      </c>
      <c r="P507" s="195" t="s">
        <v>571</v>
      </c>
      <c r="Q507" s="195" t="s">
        <v>572</v>
      </c>
      <c r="R507" s="195" t="s">
        <v>573</v>
      </c>
      <c r="S507" s="195" t="s">
        <v>574</v>
      </c>
    </row>
    <row r="508" spans="1:19" ht="12.75">
      <c r="A508" s="194" t="s">
        <v>88</v>
      </c>
      <c r="B508" s="195" t="s">
        <v>353</v>
      </c>
      <c r="C508" s="195" t="s">
        <v>354</v>
      </c>
      <c r="D508" s="195" t="s">
        <v>355</v>
      </c>
      <c r="E508" s="195" t="s">
        <v>356</v>
      </c>
      <c r="F508" s="195" t="s">
        <v>357</v>
      </c>
      <c r="G508" s="195" t="s">
        <v>358</v>
      </c>
      <c r="H508" s="195" t="s">
        <v>359</v>
      </c>
      <c r="I508" s="195" t="s">
        <v>360</v>
      </c>
      <c r="J508" s="195" t="s">
        <v>361</v>
      </c>
      <c r="K508" s="195" t="s">
        <v>362</v>
      </c>
      <c r="L508" s="195" t="s">
        <v>363</v>
      </c>
      <c r="M508" s="195" t="s">
        <v>364</v>
      </c>
      <c r="N508" s="195" t="s">
        <v>148</v>
      </c>
      <c r="O508" s="195" t="s">
        <v>365</v>
      </c>
      <c r="P508" s="195" t="s">
        <v>366</v>
      </c>
      <c r="Q508" s="195" t="s">
        <v>367</v>
      </c>
      <c r="R508" s="195" t="s">
        <v>368</v>
      </c>
      <c r="S508" s="195" t="s">
        <v>43</v>
      </c>
    </row>
    <row r="509" spans="1:19" ht="12.75">
      <c r="A509" s="194" t="s">
        <v>95</v>
      </c>
      <c r="B509" s="195" t="s">
        <v>453</v>
      </c>
      <c r="C509" s="195" t="s">
        <v>454</v>
      </c>
      <c r="D509" s="195" t="s">
        <v>455</v>
      </c>
      <c r="E509" s="195" t="s">
        <v>456</v>
      </c>
      <c r="F509" s="195" t="s">
        <v>457</v>
      </c>
      <c r="G509" s="195" t="s">
        <v>458</v>
      </c>
      <c r="H509" s="195" t="s">
        <v>459</v>
      </c>
      <c r="I509" s="195" t="s">
        <v>460</v>
      </c>
      <c r="J509" s="195" t="s">
        <v>461</v>
      </c>
      <c r="K509" s="195" t="s">
        <v>462</v>
      </c>
      <c r="L509" s="195" t="s">
        <v>463</v>
      </c>
      <c r="M509" s="195" t="s">
        <v>464</v>
      </c>
      <c r="N509" s="195" t="s">
        <v>465</v>
      </c>
      <c r="O509" s="195" t="s">
        <v>466</v>
      </c>
      <c r="P509" s="195" t="s">
        <v>467</v>
      </c>
      <c r="Q509" s="195" t="s">
        <v>468</v>
      </c>
      <c r="R509" s="195" t="s">
        <v>469</v>
      </c>
      <c r="S509" s="195" t="s">
        <v>470</v>
      </c>
    </row>
    <row r="510" spans="1:19" ht="12.75">
      <c r="A510" s="194" t="s">
        <v>75</v>
      </c>
      <c r="B510" s="195" t="s">
        <v>155</v>
      </c>
      <c r="C510" s="195" t="s">
        <v>156</v>
      </c>
      <c r="D510" s="195" t="s">
        <v>157</v>
      </c>
      <c r="E510" s="195" t="s">
        <v>158</v>
      </c>
      <c r="F510" s="195" t="s">
        <v>159</v>
      </c>
      <c r="G510" s="195" t="s">
        <v>160</v>
      </c>
      <c r="H510" s="195" t="s">
        <v>161</v>
      </c>
      <c r="I510" s="195" t="s">
        <v>162</v>
      </c>
      <c r="J510" s="195" t="s">
        <v>163</v>
      </c>
      <c r="K510" s="195" t="s">
        <v>164</v>
      </c>
      <c r="L510" s="195" t="s">
        <v>165</v>
      </c>
      <c r="M510" s="195" t="s">
        <v>166</v>
      </c>
      <c r="N510" s="195" t="s">
        <v>167</v>
      </c>
      <c r="O510" s="195" t="s">
        <v>168</v>
      </c>
      <c r="P510" s="195" t="s">
        <v>169</v>
      </c>
      <c r="Q510" s="195" t="s">
        <v>170</v>
      </c>
      <c r="R510" s="195" t="s">
        <v>171</v>
      </c>
      <c r="S510" s="195" t="s">
        <v>172</v>
      </c>
    </row>
    <row r="511" spans="1:19" ht="12.75">
      <c r="A511" s="198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147"/>
      <c r="M511" s="64"/>
      <c r="N511" s="64"/>
      <c r="O511" s="64"/>
      <c r="P511" s="64"/>
      <c r="Q511" s="64"/>
      <c r="R511" s="64"/>
      <c r="S511" s="65"/>
    </row>
    <row r="512" spans="1:19" ht="12.75">
      <c r="A512" s="198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147"/>
      <c r="M512" s="64"/>
      <c r="N512" s="64"/>
      <c r="O512" s="64"/>
      <c r="P512" s="64"/>
      <c r="Q512" s="64"/>
      <c r="R512" s="64"/>
      <c r="S512" s="65"/>
    </row>
    <row r="513" spans="1:19" ht="12.75">
      <c r="A513" s="198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147"/>
      <c r="M513" s="64"/>
      <c r="N513" s="64"/>
      <c r="O513" s="64"/>
      <c r="P513" s="64"/>
      <c r="Q513" s="64"/>
      <c r="R513" s="64"/>
      <c r="S513" s="65"/>
    </row>
    <row r="514" spans="1:19" ht="12.75">
      <c r="A514" s="198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147"/>
      <c r="M514" s="64"/>
      <c r="N514" s="64"/>
      <c r="O514" s="64"/>
      <c r="P514" s="64"/>
      <c r="Q514" s="64"/>
      <c r="R514" s="64"/>
      <c r="S514" s="65"/>
    </row>
    <row r="515" spans="1:19" ht="12.75">
      <c r="A515" s="198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147"/>
      <c r="M515" s="64"/>
      <c r="N515" s="64"/>
      <c r="O515" s="64"/>
      <c r="P515" s="64"/>
      <c r="Q515" s="64"/>
      <c r="R515" s="64"/>
      <c r="S515" s="65"/>
    </row>
    <row r="516" spans="1:19" ht="12.75">
      <c r="A516" s="198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147"/>
      <c r="M516" s="64"/>
      <c r="N516" s="64"/>
      <c r="O516" s="64"/>
      <c r="P516" s="64"/>
      <c r="Q516" s="64"/>
      <c r="R516" s="64"/>
      <c r="S516" s="65"/>
    </row>
    <row r="517" spans="3:19" ht="12.75"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</row>
    <row r="518" spans="1:21" ht="12.75">
      <c r="A518" s="191" t="s">
        <v>32</v>
      </c>
      <c r="B518" s="192"/>
      <c r="C518" s="192"/>
      <c r="D518" s="192"/>
      <c r="E518" s="192"/>
      <c r="F518" s="192"/>
      <c r="G518" s="192"/>
      <c r="H518" s="192"/>
      <c r="I518" s="192"/>
      <c r="J518" s="192"/>
      <c r="K518" s="192"/>
      <c r="L518" s="192"/>
      <c r="M518" s="192"/>
      <c r="N518" s="192"/>
      <c r="O518" s="192"/>
      <c r="P518" s="192"/>
      <c r="Q518" s="192"/>
      <c r="R518" s="192"/>
      <c r="S518" s="192"/>
      <c r="T518" s="192"/>
      <c r="U518" s="192"/>
    </row>
    <row r="519" spans="1:21" ht="12.75">
      <c r="A519" s="192" t="s">
        <v>43</v>
      </c>
      <c r="B519" s="192"/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2"/>
      <c r="T519" s="192"/>
      <c r="U519" s="192"/>
    </row>
    <row r="520" spans="1:21" ht="12.75">
      <c r="A520" s="192" t="s">
        <v>44</v>
      </c>
      <c r="B520" s="193">
        <v>39986.86858796296</v>
      </c>
      <c r="C520" s="192"/>
      <c r="D520" s="192"/>
      <c r="E520" s="192"/>
      <c r="F520" s="192"/>
      <c r="G520" s="192"/>
      <c r="H520" s="192"/>
      <c r="I520" s="192"/>
      <c r="J520" s="192"/>
      <c r="K520" s="192"/>
      <c r="L520" s="192"/>
      <c r="M520" s="192"/>
      <c r="N520" s="192"/>
      <c r="O520" s="192"/>
      <c r="P520" s="192"/>
      <c r="Q520" s="192"/>
      <c r="R520" s="192"/>
      <c r="S520" s="192"/>
      <c r="T520" s="192"/>
      <c r="U520" s="192"/>
    </row>
    <row r="521" spans="1:21" ht="12.75">
      <c r="A521" s="192"/>
      <c r="B521" s="192"/>
      <c r="C521" s="192"/>
      <c r="D521" s="192"/>
      <c r="E521" s="192"/>
      <c r="F521" s="192"/>
      <c r="G521" s="192"/>
      <c r="H521" s="192"/>
      <c r="I521" s="192"/>
      <c r="J521" s="192"/>
      <c r="K521" s="192"/>
      <c r="L521" s="192"/>
      <c r="M521" s="192"/>
      <c r="N521" s="192"/>
      <c r="O521" s="192"/>
      <c r="P521" s="192"/>
      <c r="Q521" s="192"/>
      <c r="R521" s="192"/>
      <c r="S521" s="192"/>
      <c r="T521" s="192"/>
      <c r="U521" s="192"/>
    </row>
    <row r="522" spans="1:21" ht="12.75">
      <c r="A522" s="192" t="s">
        <v>45</v>
      </c>
      <c r="B522" s="192" t="s">
        <v>46</v>
      </c>
      <c r="C522" s="192"/>
      <c r="D522" s="192"/>
      <c r="E522" s="192"/>
      <c r="F522" s="192"/>
      <c r="G522" s="192"/>
      <c r="H522" s="192"/>
      <c r="I522" s="192"/>
      <c r="J522" s="192"/>
      <c r="K522" s="192"/>
      <c r="L522" s="192"/>
      <c r="M522" s="192"/>
      <c r="N522" s="192"/>
      <c r="O522" s="192"/>
      <c r="P522" s="192"/>
      <c r="Q522" s="192"/>
      <c r="R522" s="192"/>
      <c r="S522" s="192"/>
      <c r="T522" s="192"/>
      <c r="U522" s="192"/>
    </row>
    <row r="523" spans="1:21" ht="12.75">
      <c r="A523" s="192" t="s">
        <v>3653</v>
      </c>
      <c r="B523" s="192" t="s">
        <v>33</v>
      </c>
      <c r="C523" s="192"/>
      <c r="D523" s="192"/>
      <c r="E523" s="192"/>
      <c r="F523" s="192"/>
      <c r="G523" s="192"/>
      <c r="H523" s="192"/>
      <c r="I523" s="192"/>
      <c r="J523" s="192"/>
      <c r="K523" s="192"/>
      <c r="L523" s="192"/>
      <c r="M523" s="192"/>
      <c r="N523" s="192"/>
      <c r="O523" s="192"/>
      <c r="P523" s="192"/>
      <c r="Q523" s="192"/>
      <c r="R523" s="192"/>
      <c r="S523" s="192"/>
      <c r="T523" s="192"/>
      <c r="U523" s="192"/>
    </row>
    <row r="524" spans="1:21" ht="12.75">
      <c r="A524" s="192" t="s">
        <v>34</v>
      </c>
      <c r="B524" s="192" t="s">
        <v>39</v>
      </c>
      <c r="C524" s="192"/>
      <c r="D524" s="192"/>
      <c r="E524" s="192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2"/>
      <c r="T524" s="192"/>
      <c r="U524" s="192"/>
    </row>
    <row r="525" spans="1:21" ht="12.75">
      <c r="A525" s="192" t="s">
        <v>51</v>
      </c>
      <c r="B525" s="196" t="s">
        <v>36</v>
      </c>
      <c r="C525" s="192"/>
      <c r="D525" s="192"/>
      <c r="E525" s="192"/>
      <c r="F525" s="192"/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</row>
    <row r="526" spans="1:21" ht="12.75">
      <c r="A526" s="192"/>
      <c r="B526" s="192"/>
      <c r="C526" s="192"/>
      <c r="D526" s="192"/>
      <c r="E526" s="192"/>
      <c r="F526" s="192"/>
      <c r="G526" s="192"/>
      <c r="H526" s="192"/>
      <c r="I526" s="192"/>
      <c r="J526" s="192"/>
      <c r="K526" s="192"/>
      <c r="L526" s="192"/>
      <c r="M526" s="192"/>
      <c r="N526" s="192"/>
      <c r="O526" s="192"/>
      <c r="P526" s="192"/>
      <c r="Q526" s="192"/>
      <c r="R526" s="192"/>
      <c r="S526" s="192"/>
      <c r="T526" s="192"/>
      <c r="U526" s="192"/>
    </row>
    <row r="527" spans="1:21" ht="12.75">
      <c r="A527" s="194" t="s">
        <v>82</v>
      </c>
      <c r="B527" s="195" t="s">
        <v>43</v>
      </c>
      <c r="C527" s="195" t="s">
        <v>43</v>
      </c>
      <c r="D527" s="195" t="s">
        <v>43</v>
      </c>
      <c r="E527" s="195" t="s">
        <v>43</v>
      </c>
      <c r="F527" s="195" t="s">
        <v>43</v>
      </c>
      <c r="G527" s="195" t="s">
        <v>43</v>
      </c>
      <c r="H527" s="195" t="s">
        <v>868</v>
      </c>
      <c r="I527" s="195" t="s">
        <v>864</v>
      </c>
      <c r="J527" s="195" t="s">
        <v>850</v>
      </c>
      <c r="K527" s="195" t="s">
        <v>821</v>
      </c>
      <c r="L527" s="195" t="s">
        <v>872</v>
      </c>
      <c r="M527" s="195" t="s">
        <v>798</v>
      </c>
      <c r="N527" s="195" t="s">
        <v>800</v>
      </c>
      <c r="O527" s="195" t="s">
        <v>815</v>
      </c>
      <c r="P527" s="195" t="s">
        <v>839</v>
      </c>
      <c r="Q527" s="195" t="s">
        <v>838</v>
      </c>
      <c r="R527" s="195" t="s">
        <v>802</v>
      </c>
      <c r="S527" s="195" t="s">
        <v>837</v>
      </c>
      <c r="T527" s="192"/>
      <c r="U527" s="192"/>
    </row>
    <row r="528" spans="1:21" ht="12.75">
      <c r="A528" s="194" t="s">
        <v>53</v>
      </c>
      <c r="B528" s="194" t="s">
        <v>54</v>
      </c>
      <c r="C528" s="194" t="s">
        <v>55</v>
      </c>
      <c r="D528" s="194" t="s">
        <v>56</v>
      </c>
      <c r="E528" s="194" t="s">
        <v>57</v>
      </c>
      <c r="F528" s="194" t="s">
        <v>58</v>
      </c>
      <c r="G528" s="194" t="s">
        <v>59</v>
      </c>
      <c r="H528" s="194" t="s">
        <v>60</v>
      </c>
      <c r="I528" s="194" t="s">
        <v>61</v>
      </c>
      <c r="J528" s="194" t="s">
        <v>62</v>
      </c>
      <c r="K528" s="194" t="s">
        <v>63</v>
      </c>
      <c r="L528" s="194" t="s">
        <v>64</v>
      </c>
      <c r="M528" s="194" t="s">
        <v>65</v>
      </c>
      <c r="N528" s="194" t="s">
        <v>66</v>
      </c>
      <c r="O528" s="194" t="s">
        <v>67</v>
      </c>
      <c r="P528" s="194" t="s">
        <v>68</v>
      </c>
      <c r="Q528" s="194" t="s">
        <v>69</v>
      </c>
      <c r="R528" s="194" t="s">
        <v>70</v>
      </c>
      <c r="S528" s="194" t="s">
        <v>71</v>
      </c>
      <c r="T528" s="192"/>
      <c r="U528" s="192"/>
    </row>
    <row r="529" spans="1:21" ht="12.75">
      <c r="A529" s="194" t="s">
        <v>72</v>
      </c>
      <c r="B529" s="195" t="s">
        <v>858</v>
      </c>
      <c r="C529" s="195" t="s">
        <v>886</v>
      </c>
      <c r="D529" s="195" t="s">
        <v>889</v>
      </c>
      <c r="E529" s="195" t="s">
        <v>872</v>
      </c>
      <c r="F529" s="195" t="s">
        <v>864</v>
      </c>
      <c r="G529" s="195" t="s">
        <v>868</v>
      </c>
      <c r="H529" s="195" t="s">
        <v>813</v>
      </c>
      <c r="I529" s="195" t="s">
        <v>1103</v>
      </c>
      <c r="J529" s="195" t="s">
        <v>850</v>
      </c>
      <c r="K529" s="195" t="s">
        <v>816</v>
      </c>
      <c r="L529" s="195" t="s">
        <v>798</v>
      </c>
      <c r="M529" s="195" t="s">
        <v>800</v>
      </c>
      <c r="N529" s="195" t="s">
        <v>808</v>
      </c>
      <c r="O529" s="195" t="s">
        <v>870</v>
      </c>
      <c r="P529" s="195" t="s">
        <v>817</v>
      </c>
      <c r="Q529" s="195" t="s">
        <v>850</v>
      </c>
      <c r="R529" s="195" t="s">
        <v>865</v>
      </c>
      <c r="S529" s="195" t="s">
        <v>865</v>
      </c>
      <c r="T529" s="192"/>
      <c r="U529" s="192"/>
    </row>
    <row r="530" spans="1:21" ht="12.75">
      <c r="A530" s="194" t="s">
        <v>73</v>
      </c>
      <c r="B530" s="195" t="s">
        <v>43</v>
      </c>
      <c r="C530" s="195" t="s">
        <v>43</v>
      </c>
      <c r="D530" s="195" t="s">
        <v>43</v>
      </c>
      <c r="E530" s="195" t="s">
        <v>43</v>
      </c>
      <c r="F530" s="195" t="s">
        <v>43</v>
      </c>
      <c r="G530" s="195" t="s">
        <v>43</v>
      </c>
      <c r="H530" s="195" t="s">
        <v>803</v>
      </c>
      <c r="I530" s="195" t="s">
        <v>840</v>
      </c>
      <c r="J530" s="195" t="s">
        <v>816</v>
      </c>
      <c r="K530" s="195" t="s">
        <v>801</v>
      </c>
      <c r="L530" s="195" t="s">
        <v>804</v>
      </c>
      <c r="M530" s="195" t="s">
        <v>838</v>
      </c>
      <c r="N530" s="195" t="s">
        <v>868</v>
      </c>
      <c r="O530" s="195" t="s">
        <v>837</v>
      </c>
      <c r="P530" s="195" t="s">
        <v>850</v>
      </c>
      <c r="Q530" s="195" t="s">
        <v>821</v>
      </c>
      <c r="R530" s="195" t="s">
        <v>840</v>
      </c>
      <c r="S530" s="195" t="s">
        <v>864</v>
      </c>
      <c r="T530" s="192"/>
      <c r="U530" s="192"/>
    </row>
    <row r="531" spans="1:21" ht="12.75">
      <c r="A531" s="194" t="s">
        <v>74</v>
      </c>
      <c r="B531" s="195" t="s">
        <v>43</v>
      </c>
      <c r="C531" s="195" t="s">
        <v>43</v>
      </c>
      <c r="D531" s="195" t="s">
        <v>43</v>
      </c>
      <c r="E531" s="195" t="s">
        <v>43</v>
      </c>
      <c r="F531" s="195" t="s">
        <v>43</v>
      </c>
      <c r="G531" s="195" t="s">
        <v>43</v>
      </c>
      <c r="H531" s="195" t="s">
        <v>1235</v>
      </c>
      <c r="I531" s="195" t="s">
        <v>1236</v>
      </c>
      <c r="J531" s="195" t="s">
        <v>1237</v>
      </c>
      <c r="K531" s="195" t="s">
        <v>1238</v>
      </c>
      <c r="L531" s="195" t="s">
        <v>822</v>
      </c>
      <c r="M531" s="195" t="s">
        <v>937</v>
      </c>
      <c r="N531" s="195" t="s">
        <v>826</v>
      </c>
      <c r="O531" s="195" t="s">
        <v>967</v>
      </c>
      <c r="P531" s="195" t="s">
        <v>934</v>
      </c>
      <c r="Q531" s="195" t="s">
        <v>798</v>
      </c>
      <c r="R531" s="195" t="s">
        <v>854</v>
      </c>
      <c r="S531" s="195" t="s">
        <v>888</v>
      </c>
      <c r="T531" s="192"/>
      <c r="U531" s="192"/>
    </row>
    <row r="532" spans="1:21" ht="12.75">
      <c r="A532" s="194" t="s">
        <v>76</v>
      </c>
      <c r="B532" s="195" t="s">
        <v>43</v>
      </c>
      <c r="C532" s="195" t="s">
        <v>43</v>
      </c>
      <c r="D532" s="195" t="s">
        <v>43</v>
      </c>
      <c r="E532" s="195" t="s">
        <v>43</v>
      </c>
      <c r="F532" s="195" t="s">
        <v>43</v>
      </c>
      <c r="G532" s="195" t="s">
        <v>43</v>
      </c>
      <c r="H532" s="195" t="s">
        <v>975</v>
      </c>
      <c r="I532" s="195" t="s">
        <v>905</v>
      </c>
      <c r="J532" s="195" t="s">
        <v>823</v>
      </c>
      <c r="K532" s="195" t="s">
        <v>864</v>
      </c>
      <c r="L532" s="195" t="s">
        <v>857</v>
      </c>
      <c r="M532" s="195" t="s">
        <v>866</v>
      </c>
      <c r="N532" s="195" t="s">
        <v>869</v>
      </c>
      <c r="O532" s="195" t="s">
        <v>1151</v>
      </c>
      <c r="P532" s="195" t="s">
        <v>812</v>
      </c>
      <c r="Q532" s="195" t="s">
        <v>840</v>
      </c>
      <c r="R532" s="195" t="s">
        <v>802</v>
      </c>
      <c r="S532" s="195" t="s">
        <v>817</v>
      </c>
      <c r="T532" s="192"/>
      <c r="U532" s="192"/>
    </row>
    <row r="533" spans="1:21" ht="12.75">
      <c r="A533" s="194" t="s">
        <v>77</v>
      </c>
      <c r="B533" s="195" t="s">
        <v>43</v>
      </c>
      <c r="C533" s="195" t="s">
        <v>43</v>
      </c>
      <c r="D533" s="195" t="s">
        <v>43</v>
      </c>
      <c r="E533" s="195" t="s">
        <v>43</v>
      </c>
      <c r="F533" s="195" t="s">
        <v>43</v>
      </c>
      <c r="G533" s="195" t="s">
        <v>43</v>
      </c>
      <c r="H533" s="195" t="s">
        <v>1079</v>
      </c>
      <c r="I533" s="195" t="s">
        <v>1092</v>
      </c>
      <c r="J533" s="195" t="s">
        <v>953</v>
      </c>
      <c r="K533" s="195" t="s">
        <v>882</v>
      </c>
      <c r="L533" s="195" t="s">
        <v>803</v>
      </c>
      <c r="M533" s="195" t="s">
        <v>936</v>
      </c>
      <c r="N533" s="195" t="s">
        <v>861</v>
      </c>
      <c r="O533" s="195" t="s">
        <v>975</v>
      </c>
      <c r="P533" s="195" t="s">
        <v>856</v>
      </c>
      <c r="Q533" s="195" t="s">
        <v>955</v>
      </c>
      <c r="R533" s="195" t="s">
        <v>857</v>
      </c>
      <c r="S533" s="195" t="s">
        <v>856</v>
      </c>
      <c r="T533" s="192"/>
      <c r="U533" s="192"/>
    </row>
    <row r="534" spans="1:21" ht="12.75">
      <c r="A534" s="194" t="s">
        <v>78</v>
      </c>
      <c r="B534" s="195" t="s">
        <v>43</v>
      </c>
      <c r="C534" s="195" t="s">
        <v>43</v>
      </c>
      <c r="D534" s="195" t="s">
        <v>905</v>
      </c>
      <c r="E534" s="195" t="s">
        <v>821</v>
      </c>
      <c r="F534" s="195" t="s">
        <v>816</v>
      </c>
      <c r="G534" s="195" t="s">
        <v>837</v>
      </c>
      <c r="H534" s="195" t="s">
        <v>834</v>
      </c>
      <c r="I534" s="195" t="s">
        <v>810</v>
      </c>
      <c r="J534" s="195" t="s">
        <v>829</v>
      </c>
      <c r="K534" s="195" t="s">
        <v>829</v>
      </c>
      <c r="L534" s="195" t="s">
        <v>829</v>
      </c>
      <c r="M534" s="195" t="s">
        <v>808</v>
      </c>
      <c r="N534" s="195" t="s">
        <v>809</v>
      </c>
      <c r="O534" s="195" t="s">
        <v>810</v>
      </c>
      <c r="P534" s="195" t="s">
        <v>807</v>
      </c>
      <c r="Q534" s="195" t="s">
        <v>829</v>
      </c>
      <c r="R534" s="195" t="s">
        <v>873</v>
      </c>
      <c r="S534" s="195" t="s">
        <v>829</v>
      </c>
      <c r="T534" s="192"/>
      <c r="U534" s="192"/>
    </row>
    <row r="535" spans="1:21" ht="12.75">
      <c r="A535" s="194" t="s">
        <v>79</v>
      </c>
      <c r="B535" s="195" t="s">
        <v>798</v>
      </c>
      <c r="C535" s="195" t="s">
        <v>867</v>
      </c>
      <c r="D535" s="195" t="s">
        <v>840</v>
      </c>
      <c r="E535" s="195" t="s">
        <v>835</v>
      </c>
      <c r="F535" s="195" t="s">
        <v>844</v>
      </c>
      <c r="G535" s="195" t="s">
        <v>807</v>
      </c>
      <c r="H535" s="195" t="s">
        <v>870</v>
      </c>
      <c r="I535" s="195" t="s">
        <v>837</v>
      </c>
      <c r="J535" s="195" t="s">
        <v>840</v>
      </c>
      <c r="K535" s="195" t="s">
        <v>800</v>
      </c>
      <c r="L535" s="195" t="s">
        <v>803</v>
      </c>
      <c r="M535" s="195" t="s">
        <v>866</v>
      </c>
      <c r="N535" s="195" t="s">
        <v>801</v>
      </c>
      <c r="O535" s="195" t="s">
        <v>838</v>
      </c>
      <c r="P535" s="195" t="s">
        <v>858</v>
      </c>
      <c r="Q535" s="195" t="s">
        <v>850</v>
      </c>
      <c r="R535" s="195" t="s">
        <v>817</v>
      </c>
      <c r="S535" s="195" t="s">
        <v>813</v>
      </c>
      <c r="T535" s="192"/>
      <c r="U535" s="192"/>
    </row>
    <row r="536" spans="1:21" ht="12.75">
      <c r="A536" s="194" t="s">
        <v>80</v>
      </c>
      <c r="B536" s="195" t="s">
        <v>43</v>
      </c>
      <c r="C536" s="195" t="s">
        <v>43</v>
      </c>
      <c r="D536" s="195" t="s">
        <v>43</v>
      </c>
      <c r="E536" s="195" t="s">
        <v>43</v>
      </c>
      <c r="F536" s="195" t="s">
        <v>1239</v>
      </c>
      <c r="G536" s="195" t="s">
        <v>1078</v>
      </c>
      <c r="H536" s="195" t="s">
        <v>1240</v>
      </c>
      <c r="I536" s="195" t="s">
        <v>1241</v>
      </c>
      <c r="J536" s="195" t="s">
        <v>933</v>
      </c>
      <c r="K536" s="195" t="s">
        <v>1242</v>
      </c>
      <c r="L536" s="195" t="s">
        <v>967</v>
      </c>
      <c r="M536" s="195" t="s">
        <v>861</v>
      </c>
      <c r="N536" s="195" t="s">
        <v>861</v>
      </c>
      <c r="O536" s="195" t="s">
        <v>914</v>
      </c>
      <c r="P536" s="195" t="s">
        <v>1243</v>
      </c>
      <c r="Q536" s="195" t="s">
        <v>903</v>
      </c>
      <c r="R536" s="195" t="s">
        <v>1140</v>
      </c>
      <c r="S536" s="195" t="s">
        <v>1037</v>
      </c>
      <c r="T536" s="192"/>
      <c r="U536" s="192"/>
    </row>
    <row r="537" spans="1:21" ht="12.75">
      <c r="A537" s="194" t="s">
        <v>81</v>
      </c>
      <c r="B537" s="195" t="s">
        <v>842</v>
      </c>
      <c r="C537" s="195" t="s">
        <v>842</v>
      </c>
      <c r="D537" s="195" t="s">
        <v>1024</v>
      </c>
      <c r="E537" s="195" t="s">
        <v>872</v>
      </c>
      <c r="F537" s="195" t="s">
        <v>798</v>
      </c>
      <c r="G537" s="195" t="s">
        <v>846</v>
      </c>
      <c r="H537" s="195" t="s">
        <v>868</v>
      </c>
      <c r="I537" s="195" t="s">
        <v>813</v>
      </c>
      <c r="J537" s="195" t="s">
        <v>869</v>
      </c>
      <c r="K537" s="195" t="s">
        <v>838</v>
      </c>
      <c r="L537" s="195" t="s">
        <v>869</v>
      </c>
      <c r="M537" s="195" t="s">
        <v>864</v>
      </c>
      <c r="N537" s="195" t="s">
        <v>858</v>
      </c>
      <c r="O537" s="195" t="s">
        <v>858</v>
      </c>
      <c r="P537" s="195" t="s">
        <v>821</v>
      </c>
      <c r="Q537" s="195" t="s">
        <v>821</v>
      </c>
      <c r="R537" s="195" t="s">
        <v>800</v>
      </c>
      <c r="S537" s="195" t="s">
        <v>799</v>
      </c>
      <c r="T537" s="192"/>
      <c r="U537" s="192"/>
    </row>
    <row r="538" spans="1:21" ht="12.75">
      <c r="A538" s="194" t="s">
        <v>83</v>
      </c>
      <c r="B538" s="195" t="s">
        <v>1244</v>
      </c>
      <c r="C538" s="195" t="s">
        <v>938</v>
      </c>
      <c r="D538" s="195" t="s">
        <v>801</v>
      </c>
      <c r="E538" s="195" t="s">
        <v>830</v>
      </c>
      <c r="F538" s="195" t="s">
        <v>815</v>
      </c>
      <c r="G538" s="195" t="s">
        <v>800</v>
      </c>
      <c r="H538" s="195" t="s">
        <v>865</v>
      </c>
      <c r="I538" s="195" t="s">
        <v>830</v>
      </c>
      <c r="J538" s="195" t="s">
        <v>821</v>
      </c>
      <c r="K538" s="195" t="s">
        <v>812</v>
      </c>
      <c r="L538" s="195" t="s">
        <v>840</v>
      </c>
      <c r="M538" s="195" t="s">
        <v>936</v>
      </c>
      <c r="N538" s="195" t="s">
        <v>823</v>
      </c>
      <c r="O538" s="195" t="s">
        <v>846</v>
      </c>
      <c r="P538" s="195" t="s">
        <v>867</v>
      </c>
      <c r="Q538" s="195" t="s">
        <v>858</v>
      </c>
      <c r="R538" s="195" t="s">
        <v>800</v>
      </c>
      <c r="S538" s="195" t="s">
        <v>847</v>
      </c>
      <c r="T538" s="192"/>
      <c r="U538" s="192"/>
    </row>
    <row r="539" spans="1:21" ht="12.75">
      <c r="A539" s="194" t="s">
        <v>84</v>
      </c>
      <c r="B539" s="195" t="s">
        <v>858</v>
      </c>
      <c r="C539" s="195" t="s">
        <v>801</v>
      </c>
      <c r="D539" s="195" t="s">
        <v>867</v>
      </c>
      <c r="E539" s="195" t="s">
        <v>798</v>
      </c>
      <c r="F539" s="195" t="s">
        <v>817</v>
      </c>
      <c r="G539" s="195" t="s">
        <v>850</v>
      </c>
      <c r="H539" s="195" t="s">
        <v>864</v>
      </c>
      <c r="I539" s="195" t="s">
        <v>808</v>
      </c>
      <c r="J539" s="195" t="s">
        <v>850</v>
      </c>
      <c r="K539" s="195" t="s">
        <v>870</v>
      </c>
      <c r="L539" s="195" t="s">
        <v>840</v>
      </c>
      <c r="M539" s="195" t="s">
        <v>865</v>
      </c>
      <c r="N539" s="195" t="s">
        <v>827</v>
      </c>
      <c r="O539" s="195" t="s">
        <v>839</v>
      </c>
      <c r="P539" s="195" t="s">
        <v>816</v>
      </c>
      <c r="Q539" s="195" t="s">
        <v>840</v>
      </c>
      <c r="R539" s="195" t="s">
        <v>840</v>
      </c>
      <c r="S539" s="195" t="s">
        <v>837</v>
      </c>
      <c r="T539" s="192"/>
      <c r="U539" s="192"/>
    </row>
    <row r="540" spans="1:21" ht="12.75">
      <c r="A540" s="194" t="s">
        <v>85</v>
      </c>
      <c r="B540" s="195" t="s">
        <v>43</v>
      </c>
      <c r="C540" s="195" t="s">
        <v>43</v>
      </c>
      <c r="D540" s="195" t="s">
        <v>43</v>
      </c>
      <c r="E540" s="195" t="s">
        <v>43</v>
      </c>
      <c r="F540" s="195" t="s">
        <v>43</v>
      </c>
      <c r="G540" s="195" t="s">
        <v>43</v>
      </c>
      <c r="H540" s="195" t="s">
        <v>43</v>
      </c>
      <c r="I540" s="195" t="s">
        <v>43</v>
      </c>
      <c r="J540" s="195" t="s">
        <v>43</v>
      </c>
      <c r="K540" s="195" t="s">
        <v>43</v>
      </c>
      <c r="L540" s="195" t="s">
        <v>43</v>
      </c>
      <c r="M540" s="195" t="s">
        <v>871</v>
      </c>
      <c r="N540" s="195" t="s">
        <v>825</v>
      </c>
      <c r="O540" s="195" t="s">
        <v>858</v>
      </c>
      <c r="P540" s="195" t="s">
        <v>856</v>
      </c>
      <c r="Q540" s="195" t="s">
        <v>844</v>
      </c>
      <c r="R540" s="195" t="s">
        <v>840</v>
      </c>
      <c r="S540" s="195" t="s">
        <v>868</v>
      </c>
      <c r="T540" s="192"/>
      <c r="U540" s="192"/>
    </row>
    <row r="541" spans="1:21" ht="12.75">
      <c r="A541" s="194" t="s">
        <v>86</v>
      </c>
      <c r="B541" s="195" t="s">
        <v>43</v>
      </c>
      <c r="C541" s="195" t="s">
        <v>43</v>
      </c>
      <c r="D541" s="195" t="s">
        <v>1245</v>
      </c>
      <c r="E541" s="195" t="s">
        <v>1246</v>
      </c>
      <c r="F541" s="195" t="s">
        <v>1247</v>
      </c>
      <c r="G541" s="195" t="s">
        <v>1165</v>
      </c>
      <c r="H541" s="195" t="s">
        <v>1248</v>
      </c>
      <c r="I541" s="195" t="s">
        <v>1249</v>
      </c>
      <c r="J541" s="195" t="s">
        <v>1248</v>
      </c>
      <c r="K541" s="195" t="s">
        <v>993</v>
      </c>
      <c r="L541" s="195" t="s">
        <v>1212</v>
      </c>
      <c r="M541" s="195" t="s">
        <v>1150</v>
      </c>
      <c r="N541" s="195" t="s">
        <v>1233</v>
      </c>
      <c r="O541" s="195" t="s">
        <v>841</v>
      </c>
      <c r="P541" s="195" t="s">
        <v>847</v>
      </c>
      <c r="Q541" s="195" t="s">
        <v>846</v>
      </c>
      <c r="R541" s="195" t="s">
        <v>857</v>
      </c>
      <c r="S541" s="195" t="s">
        <v>1114</v>
      </c>
      <c r="T541" s="192"/>
      <c r="U541" s="192"/>
    </row>
    <row r="542" spans="1:21" ht="12.75">
      <c r="A542" s="194" t="s">
        <v>87</v>
      </c>
      <c r="B542" s="195" t="s">
        <v>43</v>
      </c>
      <c r="C542" s="195" t="s">
        <v>43</v>
      </c>
      <c r="D542" s="195" t="s">
        <v>43</v>
      </c>
      <c r="E542" s="195" t="s">
        <v>43</v>
      </c>
      <c r="F542" s="195" t="s">
        <v>43</v>
      </c>
      <c r="G542" s="195" t="s">
        <v>43</v>
      </c>
      <c r="H542" s="195" t="s">
        <v>1007</v>
      </c>
      <c r="I542" s="195" t="s">
        <v>1006</v>
      </c>
      <c r="J542" s="195" t="s">
        <v>882</v>
      </c>
      <c r="K542" s="195" t="s">
        <v>871</v>
      </c>
      <c r="L542" s="195" t="s">
        <v>1163</v>
      </c>
      <c r="M542" s="195" t="s">
        <v>1190</v>
      </c>
      <c r="N542" s="195" t="s">
        <v>954</v>
      </c>
      <c r="O542" s="195" t="s">
        <v>1157</v>
      </c>
      <c r="P542" s="195" t="s">
        <v>1140</v>
      </c>
      <c r="Q542" s="195" t="s">
        <v>955</v>
      </c>
      <c r="R542" s="195" t="s">
        <v>889</v>
      </c>
      <c r="S542" s="195" t="s">
        <v>891</v>
      </c>
      <c r="T542" s="192"/>
      <c r="U542" s="192"/>
    </row>
    <row r="543" spans="1:21" ht="12.75">
      <c r="A543" s="194" t="s">
        <v>89</v>
      </c>
      <c r="B543" s="195" t="s">
        <v>1150</v>
      </c>
      <c r="C543" s="195" t="s">
        <v>842</v>
      </c>
      <c r="D543" s="195" t="s">
        <v>799</v>
      </c>
      <c r="E543" s="195" t="s">
        <v>840</v>
      </c>
      <c r="F543" s="195" t="s">
        <v>840</v>
      </c>
      <c r="G543" s="195" t="s">
        <v>858</v>
      </c>
      <c r="H543" s="195" t="s">
        <v>862</v>
      </c>
      <c r="I543" s="195" t="s">
        <v>823</v>
      </c>
      <c r="J543" s="195" t="s">
        <v>844</v>
      </c>
      <c r="K543" s="195" t="s">
        <v>803</v>
      </c>
      <c r="L543" s="195" t="s">
        <v>858</v>
      </c>
      <c r="M543" s="195" t="s">
        <v>858</v>
      </c>
      <c r="N543" s="195" t="s">
        <v>840</v>
      </c>
      <c r="O543" s="195" t="s">
        <v>867</v>
      </c>
      <c r="P543" s="195" t="s">
        <v>813</v>
      </c>
      <c r="Q543" s="195" t="s">
        <v>858</v>
      </c>
      <c r="R543" s="195" t="s">
        <v>801</v>
      </c>
      <c r="S543" s="195" t="s">
        <v>809</v>
      </c>
      <c r="T543" s="192"/>
      <c r="U543" s="192"/>
    </row>
    <row r="544" spans="1:21" ht="12.75">
      <c r="A544" s="194" t="s">
        <v>90</v>
      </c>
      <c r="B544" s="195" t="s">
        <v>43</v>
      </c>
      <c r="C544" s="195" t="s">
        <v>1250</v>
      </c>
      <c r="D544" s="195" t="s">
        <v>1251</v>
      </c>
      <c r="E544" s="195" t="s">
        <v>1252</v>
      </c>
      <c r="F544" s="195" t="s">
        <v>1253</v>
      </c>
      <c r="G544" s="195" t="s">
        <v>1254</v>
      </c>
      <c r="H544" s="195" t="s">
        <v>1240</v>
      </c>
      <c r="I544" s="195" t="s">
        <v>916</v>
      </c>
      <c r="J544" s="195" t="s">
        <v>1139</v>
      </c>
      <c r="K544" s="195" t="s">
        <v>893</v>
      </c>
      <c r="L544" s="195" t="s">
        <v>1032</v>
      </c>
      <c r="M544" s="195" t="s">
        <v>807</v>
      </c>
      <c r="N544" s="195" t="s">
        <v>830</v>
      </c>
      <c r="O544" s="195" t="s">
        <v>804</v>
      </c>
      <c r="P544" s="195" t="s">
        <v>866</v>
      </c>
      <c r="Q544" s="195" t="s">
        <v>872</v>
      </c>
      <c r="R544" s="195" t="s">
        <v>1015</v>
      </c>
      <c r="S544" s="195" t="s">
        <v>1169</v>
      </c>
      <c r="T544" s="192"/>
      <c r="U544" s="192"/>
    </row>
    <row r="545" spans="1:21" ht="12.75">
      <c r="A545" s="194" t="s">
        <v>91</v>
      </c>
      <c r="B545" s="195" t="s">
        <v>802</v>
      </c>
      <c r="C545" s="195" t="s">
        <v>798</v>
      </c>
      <c r="D545" s="195" t="s">
        <v>822</v>
      </c>
      <c r="E545" s="195" t="s">
        <v>823</v>
      </c>
      <c r="F545" s="195" t="s">
        <v>802</v>
      </c>
      <c r="G545" s="195" t="s">
        <v>846</v>
      </c>
      <c r="H545" s="195" t="s">
        <v>811</v>
      </c>
      <c r="I545" s="195" t="s">
        <v>858</v>
      </c>
      <c r="J545" s="195" t="s">
        <v>830</v>
      </c>
      <c r="K545" s="195" t="s">
        <v>840</v>
      </c>
      <c r="L545" s="195" t="s">
        <v>810</v>
      </c>
      <c r="M545" s="195" t="s">
        <v>876</v>
      </c>
      <c r="N545" s="195" t="s">
        <v>872</v>
      </c>
      <c r="O545" s="195" t="s">
        <v>872</v>
      </c>
      <c r="P545" s="195" t="s">
        <v>889</v>
      </c>
      <c r="Q545" s="195" t="s">
        <v>812</v>
      </c>
      <c r="R545" s="195" t="s">
        <v>812</v>
      </c>
      <c r="S545" s="195" t="s">
        <v>975</v>
      </c>
      <c r="T545" s="192"/>
      <c r="U545" s="192"/>
    </row>
    <row r="546" spans="1:21" ht="12.75">
      <c r="A546" s="194" t="s">
        <v>92</v>
      </c>
      <c r="B546" s="195" t="s">
        <v>43</v>
      </c>
      <c r="C546" s="195" t="s">
        <v>1255</v>
      </c>
      <c r="D546" s="195" t="s">
        <v>1256</v>
      </c>
      <c r="E546" s="195" t="s">
        <v>1257</v>
      </c>
      <c r="F546" s="195" t="s">
        <v>1258</v>
      </c>
      <c r="G546" s="195" t="s">
        <v>1259</v>
      </c>
      <c r="H546" s="195" t="s">
        <v>1238</v>
      </c>
      <c r="I546" s="195" t="s">
        <v>1092</v>
      </c>
      <c r="J546" s="195" t="s">
        <v>1174</v>
      </c>
      <c r="K546" s="195" t="s">
        <v>914</v>
      </c>
      <c r="L546" s="195" t="s">
        <v>877</v>
      </c>
      <c r="M546" s="195" t="s">
        <v>863</v>
      </c>
      <c r="N546" s="195" t="s">
        <v>877</v>
      </c>
      <c r="O546" s="195" t="s">
        <v>1194</v>
      </c>
      <c r="P546" s="195" t="s">
        <v>889</v>
      </c>
      <c r="Q546" s="195" t="s">
        <v>1189</v>
      </c>
      <c r="R546" s="195" t="s">
        <v>911</v>
      </c>
      <c r="S546" s="195" t="s">
        <v>1193</v>
      </c>
      <c r="T546" s="192"/>
      <c r="U546" s="192"/>
    </row>
    <row r="547" spans="1:21" ht="12.75">
      <c r="A547" s="194" t="s">
        <v>94</v>
      </c>
      <c r="B547" s="195" t="s">
        <v>864</v>
      </c>
      <c r="C547" s="195" t="s">
        <v>858</v>
      </c>
      <c r="D547" s="195" t="s">
        <v>975</v>
      </c>
      <c r="E547" s="195" t="s">
        <v>850</v>
      </c>
      <c r="F547" s="195" t="s">
        <v>817</v>
      </c>
      <c r="G547" s="195" t="s">
        <v>816</v>
      </c>
      <c r="H547" s="195" t="s">
        <v>809</v>
      </c>
      <c r="I547" s="195" t="s">
        <v>839</v>
      </c>
      <c r="J547" s="195" t="s">
        <v>800</v>
      </c>
      <c r="K547" s="195" t="s">
        <v>846</v>
      </c>
      <c r="L547" s="195" t="s">
        <v>857</v>
      </c>
      <c r="M547" s="195" t="s">
        <v>905</v>
      </c>
      <c r="N547" s="195" t="s">
        <v>1114</v>
      </c>
      <c r="O547" s="195" t="s">
        <v>863</v>
      </c>
      <c r="P547" s="195" t="s">
        <v>817</v>
      </c>
      <c r="Q547" s="195" t="s">
        <v>811</v>
      </c>
      <c r="R547" s="195" t="s">
        <v>808</v>
      </c>
      <c r="S547" s="195" t="s">
        <v>813</v>
      </c>
      <c r="T547" s="192"/>
      <c r="U547" s="192"/>
    </row>
    <row r="548" spans="1:21" ht="12.75">
      <c r="A548" s="194" t="s">
        <v>96</v>
      </c>
      <c r="B548" s="195" t="s">
        <v>43</v>
      </c>
      <c r="C548" s="195" t="s">
        <v>43</v>
      </c>
      <c r="D548" s="195" t="s">
        <v>43</v>
      </c>
      <c r="E548" s="195" t="s">
        <v>43</v>
      </c>
      <c r="F548" s="195" t="s">
        <v>43</v>
      </c>
      <c r="G548" s="195" t="s">
        <v>43</v>
      </c>
      <c r="H548" s="195" t="s">
        <v>1246</v>
      </c>
      <c r="I548" s="195" t="s">
        <v>1214</v>
      </c>
      <c r="J548" s="195" t="s">
        <v>1113</v>
      </c>
      <c r="K548" s="195" t="s">
        <v>1088</v>
      </c>
      <c r="L548" s="195" t="s">
        <v>964</v>
      </c>
      <c r="M548" s="195" t="s">
        <v>860</v>
      </c>
      <c r="N548" s="195" t="s">
        <v>823</v>
      </c>
      <c r="O548" s="195" t="s">
        <v>810</v>
      </c>
      <c r="P548" s="195" t="s">
        <v>799</v>
      </c>
      <c r="Q548" s="195" t="s">
        <v>867</v>
      </c>
      <c r="R548" s="195" t="s">
        <v>869</v>
      </c>
      <c r="S548" s="195" t="s">
        <v>889</v>
      </c>
      <c r="T548" s="192"/>
      <c r="U548" s="192"/>
    </row>
    <row r="549" spans="1:21" ht="12.75">
      <c r="A549" s="194" t="s">
        <v>97</v>
      </c>
      <c r="B549" s="195" t="s">
        <v>43</v>
      </c>
      <c r="C549" s="195" t="s">
        <v>43</v>
      </c>
      <c r="D549" s="195" t="s">
        <v>43</v>
      </c>
      <c r="E549" s="195" t="s">
        <v>43</v>
      </c>
      <c r="F549" s="195" t="s">
        <v>43</v>
      </c>
      <c r="G549" s="195" t="s">
        <v>43</v>
      </c>
      <c r="H549" s="195" t="s">
        <v>885</v>
      </c>
      <c r="I549" s="195" t="s">
        <v>876</v>
      </c>
      <c r="J549" s="195" t="s">
        <v>884</v>
      </c>
      <c r="K549" s="195" t="s">
        <v>859</v>
      </c>
      <c r="L549" s="195" t="s">
        <v>1140</v>
      </c>
      <c r="M549" s="195" t="s">
        <v>845</v>
      </c>
      <c r="N549" s="195" t="s">
        <v>877</v>
      </c>
      <c r="O549" s="195" t="s">
        <v>846</v>
      </c>
      <c r="P549" s="195" t="s">
        <v>867</v>
      </c>
      <c r="Q549" s="195" t="s">
        <v>863</v>
      </c>
      <c r="R549" s="195" t="s">
        <v>816</v>
      </c>
      <c r="S549" s="195" t="s">
        <v>863</v>
      </c>
      <c r="T549" s="192"/>
      <c r="U549" s="192"/>
    </row>
    <row r="550" spans="1:21" ht="12.75">
      <c r="A550" s="194" t="s">
        <v>98</v>
      </c>
      <c r="B550" s="195" t="s">
        <v>43</v>
      </c>
      <c r="C550" s="195" t="s">
        <v>43</v>
      </c>
      <c r="D550" s="195" t="s">
        <v>43</v>
      </c>
      <c r="E550" s="195" t="s">
        <v>43</v>
      </c>
      <c r="F550" s="195" t="s">
        <v>43</v>
      </c>
      <c r="G550" s="195" t="s">
        <v>43</v>
      </c>
      <c r="H550" s="195" t="s">
        <v>43</v>
      </c>
      <c r="I550" s="195" t="s">
        <v>43</v>
      </c>
      <c r="J550" s="195" t="s">
        <v>43</v>
      </c>
      <c r="K550" s="195" t="s">
        <v>1260</v>
      </c>
      <c r="L550" s="195" t="s">
        <v>1261</v>
      </c>
      <c r="M550" s="195" t="s">
        <v>1262</v>
      </c>
      <c r="N550" s="195" t="s">
        <v>1263</v>
      </c>
      <c r="O550" s="195" t="s">
        <v>1264</v>
      </c>
      <c r="P550" s="195" t="s">
        <v>1062</v>
      </c>
      <c r="Q550" s="195" t="s">
        <v>1161</v>
      </c>
      <c r="R550" s="195" t="s">
        <v>1138</v>
      </c>
      <c r="S550" s="195" t="s">
        <v>1079</v>
      </c>
      <c r="T550" s="192"/>
      <c r="U550" s="192"/>
    </row>
    <row r="551" spans="1:21" ht="12.75">
      <c r="A551" s="194" t="s">
        <v>99</v>
      </c>
      <c r="B551" s="195" t="s">
        <v>1265</v>
      </c>
      <c r="C551" s="195" t="s">
        <v>905</v>
      </c>
      <c r="D551" s="195" t="s">
        <v>845</v>
      </c>
      <c r="E551" s="195" t="s">
        <v>814</v>
      </c>
      <c r="F551" s="195" t="s">
        <v>838</v>
      </c>
      <c r="G551" s="195" t="s">
        <v>799</v>
      </c>
      <c r="H551" s="195" t="s">
        <v>871</v>
      </c>
      <c r="I551" s="195" t="s">
        <v>858</v>
      </c>
      <c r="J551" s="195" t="s">
        <v>850</v>
      </c>
      <c r="K551" s="195" t="s">
        <v>827</v>
      </c>
      <c r="L551" s="195" t="s">
        <v>872</v>
      </c>
      <c r="M551" s="195" t="s">
        <v>866</v>
      </c>
      <c r="N551" s="195" t="s">
        <v>846</v>
      </c>
      <c r="O551" s="195" t="s">
        <v>889</v>
      </c>
      <c r="P551" s="195" t="s">
        <v>816</v>
      </c>
      <c r="Q551" s="195" t="s">
        <v>865</v>
      </c>
      <c r="R551" s="195" t="s">
        <v>866</v>
      </c>
      <c r="S551" s="195" t="s">
        <v>868</v>
      </c>
      <c r="T551" s="192"/>
      <c r="U551" s="192"/>
    </row>
    <row r="552" spans="1:21" ht="12.75">
      <c r="A552" s="194" t="s">
        <v>100</v>
      </c>
      <c r="B552" s="195" t="s">
        <v>43</v>
      </c>
      <c r="C552" s="195" t="s">
        <v>1266</v>
      </c>
      <c r="D552" s="195" t="s">
        <v>1267</v>
      </c>
      <c r="E552" s="195" t="s">
        <v>1268</v>
      </c>
      <c r="F552" s="195" t="s">
        <v>1074</v>
      </c>
      <c r="G552" s="195" t="s">
        <v>1142</v>
      </c>
      <c r="H552" s="195" t="s">
        <v>1157</v>
      </c>
      <c r="I552" s="195" t="s">
        <v>1055</v>
      </c>
      <c r="J552" s="195" t="s">
        <v>824</v>
      </c>
      <c r="K552" s="195" t="s">
        <v>826</v>
      </c>
      <c r="L552" s="195" t="s">
        <v>913</v>
      </c>
      <c r="M552" s="195" t="s">
        <v>933</v>
      </c>
      <c r="N552" s="195" t="s">
        <v>828</v>
      </c>
      <c r="O552" s="195" t="s">
        <v>1114</v>
      </c>
      <c r="P552" s="195" t="s">
        <v>847</v>
      </c>
      <c r="Q552" s="195" t="s">
        <v>801</v>
      </c>
      <c r="R552" s="195" t="s">
        <v>864</v>
      </c>
      <c r="S552" s="195" t="s">
        <v>863</v>
      </c>
      <c r="T552" s="192"/>
      <c r="U552" s="192"/>
    </row>
    <row r="553" spans="1:21" ht="12.75">
      <c r="A553" s="194" t="s">
        <v>101</v>
      </c>
      <c r="B553" s="195" t="s">
        <v>43</v>
      </c>
      <c r="C553" s="195" t="s">
        <v>43</v>
      </c>
      <c r="D553" s="195" t="s">
        <v>43</v>
      </c>
      <c r="E553" s="195" t="s">
        <v>43</v>
      </c>
      <c r="F553" s="195" t="s">
        <v>1269</v>
      </c>
      <c r="G553" s="195" t="s">
        <v>1270</v>
      </c>
      <c r="H553" s="195" t="s">
        <v>835</v>
      </c>
      <c r="I553" s="195" t="s">
        <v>872</v>
      </c>
      <c r="J553" s="195" t="s">
        <v>1110</v>
      </c>
      <c r="K553" s="195" t="s">
        <v>894</v>
      </c>
      <c r="L553" s="195" t="s">
        <v>1006</v>
      </c>
      <c r="M553" s="195" t="s">
        <v>867</v>
      </c>
      <c r="N553" s="195" t="s">
        <v>1189</v>
      </c>
      <c r="O553" s="195" t="s">
        <v>1243</v>
      </c>
      <c r="P553" s="195" t="s">
        <v>890</v>
      </c>
      <c r="Q553" s="195" t="s">
        <v>876</v>
      </c>
      <c r="R553" s="195" t="s">
        <v>861</v>
      </c>
      <c r="S553" s="195" t="s">
        <v>865</v>
      </c>
      <c r="T553" s="192"/>
      <c r="U553" s="192"/>
    </row>
    <row r="554" spans="1:21" ht="12.75">
      <c r="A554" s="194" t="s">
        <v>103</v>
      </c>
      <c r="B554" s="195" t="s">
        <v>1190</v>
      </c>
      <c r="C554" s="195" t="s">
        <v>905</v>
      </c>
      <c r="D554" s="195" t="s">
        <v>845</v>
      </c>
      <c r="E554" s="195" t="s">
        <v>798</v>
      </c>
      <c r="F554" s="195" t="s">
        <v>802</v>
      </c>
      <c r="G554" s="195" t="s">
        <v>870</v>
      </c>
      <c r="H554" s="195" t="s">
        <v>799</v>
      </c>
      <c r="I554" s="195" t="s">
        <v>845</v>
      </c>
      <c r="J554" s="195" t="s">
        <v>799</v>
      </c>
      <c r="K554" s="195" t="s">
        <v>845</v>
      </c>
      <c r="L554" s="195" t="s">
        <v>868</v>
      </c>
      <c r="M554" s="195" t="s">
        <v>858</v>
      </c>
      <c r="N554" s="195" t="s">
        <v>867</v>
      </c>
      <c r="O554" s="195" t="s">
        <v>872</v>
      </c>
      <c r="P554" s="195" t="s">
        <v>857</v>
      </c>
      <c r="Q554" s="195" t="s">
        <v>884</v>
      </c>
      <c r="R554" s="195" t="s">
        <v>840</v>
      </c>
      <c r="S554" s="195" t="s">
        <v>839</v>
      </c>
      <c r="T554" s="192"/>
      <c r="U554" s="192"/>
    </row>
    <row r="555" spans="1:21" ht="12.75">
      <c r="A555" s="194" t="s">
        <v>102</v>
      </c>
      <c r="B555" s="195" t="s">
        <v>1271</v>
      </c>
      <c r="C555" s="195" t="s">
        <v>1272</v>
      </c>
      <c r="D555" s="195" t="s">
        <v>1273</v>
      </c>
      <c r="E555" s="195" t="s">
        <v>1274</v>
      </c>
      <c r="F555" s="195" t="s">
        <v>1218</v>
      </c>
      <c r="G555" s="195" t="s">
        <v>1275</v>
      </c>
      <c r="H555" s="195" t="s">
        <v>1276</v>
      </c>
      <c r="I555" s="195" t="s">
        <v>1277</v>
      </c>
      <c r="J555" s="195" t="s">
        <v>1278</v>
      </c>
      <c r="K555" s="195" t="s">
        <v>1126</v>
      </c>
      <c r="L555" s="195" t="s">
        <v>1279</v>
      </c>
      <c r="M555" s="195" t="s">
        <v>1129</v>
      </c>
      <c r="N555" s="195" t="s">
        <v>1280</v>
      </c>
      <c r="O555" s="195" t="s">
        <v>1281</v>
      </c>
      <c r="P555" s="195" t="s">
        <v>1174</v>
      </c>
      <c r="Q555" s="195" t="s">
        <v>1190</v>
      </c>
      <c r="R555" s="195" t="s">
        <v>881</v>
      </c>
      <c r="S555" s="195" t="s">
        <v>1189</v>
      </c>
      <c r="T555" s="192"/>
      <c r="U555" s="192"/>
    </row>
    <row r="556" spans="1:21" ht="12.75">
      <c r="A556" s="194" t="s">
        <v>88</v>
      </c>
      <c r="B556" s="195" t="s">
        <v>860</v>
      </c>
      <c r="C556" s="195" t="s">
        <v>867</v>
      </c>
      <c r="D556" s="195" t="s">
        <v>799</v>
      </c>
      <c r="E556" s="195" t="s">
        <v>831</v>
      </c>
      <c r="F556" s="195" t="s">
        <v>865</v>
      </c>
      <c r="G556" s="195" t="s">
        <v>840</v>
      </c>
      <c r="H556" s="195" t="s">
        <v>874</v>
      </c>
      <c r="I556" s="195" t="s">
        <v>892</v>
      </c>
      <c r="J556" s="195" t="s">
        <v>886</v>
      </c>
      <c r="K556" s="195" t="s">
        <v>827</v>
      </c>
      <c r="L556" s="195" t="s">
        <v>889</v>
      </c>
      <c r="M556" s="195" t="s">
        <v>954</v>
      </c>
      <c r="N556" s="195" t="s">
        <v>1015</v>
      </c>
      <c r="O556" s="195" t="s">
        <v>857</v>
      </c>
      <c r="P556" s="195" t="s">
        <v>838</v>
      </c>
      <c r="Q556" s="195" t="s">
        <v>43</v>
      </c>
      <c r="R556" s="195" t="s">
        <v>43</v>
      </c>
      <c r="S556" s="195" t="s">
        <v>43</v>
      </c>
      <c r="T556" s="192"/>
      <c r="U556" s="192"/>
    </row>
    <row r="557" spans="1:21" ht="12.75">
      <c r="A557" s="194" t="s">
        <v>95</v>
      </c>
      <c r="B557" s="195" t="s">
        <v>799</v>
      </c>
      <c r="C557" s="195" t="s">
        <v>845</v>
      </c>
      <c r="D557" s="195" t="s">
        <v>869</v>
      </c>
      <c r="E557" s="195" t="s">
        <v>813</v>
      </c>
      <c r="F557" s="195" t="s">
        <v>850</v>
      </c>
      <c r="G557" s="195" t="s">
        <v>847</v>
      </c>
      <c r="H557" s="195" t="s">
        <v>858</v>
      </c>
      <c r="I557" s="195" t="s">
        <v>821</v>
      </c>
      <c r="J557" s="195" t="s">
        <v>855</v>
      </c>
      <c r="K557" s="195" t="s">
        <v>827</v>
      </c>
      <c r="L557" s="195" t="s">
        <v>877</v>
      </c>
      <c r="M557" s="195" t="s">
        <v>861</v>
      </c>
      <c r="N557" s="195" t="s">
        <v>828</v>
      </c>
      <c r="O557" s="195" t="s">
        <v>827</v>
      </c>
      <c r="P557" s="195" t="s">
        <v>838</v>
      </c>
      <c r="Q557" s="195" t="s">
        <v>839</v>
      </c>
      <c r="R557" s="195" t="s">
        <v>857</v>
      </c>
      <c r="S557" s="195" t="s">
        <v>857</v>
      </c>
      <c r="T557" s="192"/>
      <c r="U557" s="192"/>
    </row>
    <row r="558" spans="1:21" ht="12.75">
      <c r="A558" s="194" t="s">
        <v>75</v>
      </c>
      <c r="B558" s="195" t="s">
        <v>883</v>
      </c>
      <c r="C558" s="195" t="s">
        <v>1006</v>
      </c>
      <c r="D558" s="195" t="s">
        <v>824</v>
      </c>
      <c r="E558" s="195" t="s">
        <v>835</v>
      </c>
      <c r="F558" s="195" t="s">
        <v>817</v>
      </c>
      <c r="G558" s="195" t="s">
        <v>829</v>
      </c>
      <c r="H558" s="195" t="s">
        <v>836</v>
      </c>
      <c r="I558" s="195" t="s">
        <v>892</v>
      </c>
      <c r="J558" s="195" t="s">
        <v>814</v>
      </c>
      <c r="K558" s="195" t="s">
        <v>814</v>
      </c>
      <c r="L558" s="195" t="s">
        <v>813</v>
      </c>
      <c r="M558" s="195" t="s">
        <v>870</v>
      </c>
      <c r="N558" s="195" t="s">
        <v>829</v>
      </c>
      <c r="O558" s="195" t="s">
        <v>829</v>
      </c>
      <c r="P558" s="195" t="s">
        <v>811</v>
      </c>
      <c r="Q558" s="195" t="s">
        <v>807</v>
      </c>
      <c r="R558" s="195" t="s">
        <v>815</v>
      </c>
      <c r="S558" s="195" t="s">
        <v>812</v>
      </c>
      <c r="T558" s="192"/>
      <c r="U558" s="192"/>
    </row>
    <row r="559" spans="1:19" ht="12.75">
      <c r="A559" s="200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54"/>
    </row>
    <row r="560" spans="1:19" ht="12.75">
      <c r="A560" s="200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54"/>
    </row>
    <row r="561" spans="1:19" ht="12.75">
      <c r="A561" s="200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54"/>
    </row>
    <row r="562" spans="1:19" ht="12.75">
      <c r="A562" s="200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54"/>
    </row>
    <row r="563" spans="1:19" ht="12.75">
      <c r="A563" s="200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54"/>
    </row>
    <row r="564" spans="1:19" ht="12.75">
      <c r="A564" s="200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54"/>
    </row>
    <row r="565" ht="12.75">
      <c r="S565" s="44"/>
    </row>
    <row r="566" spans="1:19" ht="15.75">
      <c r="A566" s="142" t="s">
        <v>1804</v>
      </c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44"/>
    </row>
    <row r="567" ht="12.75">
      <c r="S567" s="44"/>
    </row>
    <row r="568" spans="7:19" ht="12.75">
      <c r="G568" s="157" t="s">
        <v>1797</v>
      </c>
      <c r="S568" s="44"/>
    </row>
    <row r="569" ht="13.5" thickBot="1">
      <c r="S569" s="44"/>
    </row>
    <row r="570" spans="1:19" ht="12.75">
      <c r="A570" s="47" t="s">
        <v>1783</v>
      </c>
      <c r="B570" s="38">
        <v>1990</v>
      </c>
      <c r="C570" s="38">
        <v>1991</v>
      </c>
      <c r="D570" s="38">
        <v>1992</v>
      </c>
      <c r="E570" s="38">
        <v>1993</v>
      </c>
      <c r="F570" s="38">
        <v>1994</v>
      </c>
      <c r="G570" s="38">
        <v>1995</v>
      </c>
      <c r="H570" s="38">
        <v>1996</v>
      </c>
      <c r="I570" s="38">
        <v>1997</v>
      </c>
      <c r="J570" s="38">
        <v>1998</v>
      </c>
      <c r="K570" s="38">
        <v>1999</v>
      </c>
      <c r="L570" s="153">
        <v>2000</v>
      </c>
      <c r="M570" s="38">
        <v>2001</v>
      </c>
      <c r="N570" s="38">
        <v>2002</v>
      </c>
      <c r="O570" s="38">
        <v>2003</v>
      </c>
      <c r="P570" s="38">
        <v>2004</v>
      </c>
      <c r="Q570" s="38">
        <v>2005</v>
      </c>
      <c r="R570" s="38">
        <v>2006</v>
      </c>
      <c r="S570" s="38">
        <v>207</v>
      </c>
    </row>
    <row r="571" spans="1:19" ht="12.75">
      <c r="A571" s="179"/>
      <c r="B571" s="162"/>
      <c r="C571" s="163"/>
      <c r="D571" s="163"/>
      <c r="E571" s="163"/>
      <c r="F571" s="163"/>
      <c r="G571" s="163"/>
      <c r="H571" s="163"/>
      <c r="I571" s="163"/>
      <c r="J571" s="163"/>
      <c r="K571" s="163"/>
      <c r="L571" s="174"/>
      <c r="M571" s="163"/>
      <c r="N571" s="163"/>
      <c r="O571" s="163"/>
      <c r="P571" s="163"/>
      <c r="Q571" s="163"/>
      <c r="R571" s="163"/>
      <c r="S571" s="163"/>
    </row>
    <row r="572" spans="1:19" ht="13.5" thickBot="1">
      <c r="A572" s="179"/>
      <c r="B572" s="165"/>
      <c r="C572" s="166"/>
      <c r="D572" s="166"/>
      <c r="E572" s="166"/>
      <c r="F572" s="166"/>
      <c r="G572" s="166"/>
      <c r="H572" s="166"/>
      <c r="I572" s="166"/>
      <c r="J572" s="166"/>
      <c r="K572" s="166"/>
      <c r="L572" s="174"/>
      <c r="M572" s="166"/>
      <c r="N572" s="166"/>
      <c r="O572" s="166"/>
      <c r="P572" s="166"/>
      <c r="Q572" s="166"/>
      <c r="R572" s="166"/>
      <c r="S572" s="166"/>
    </row>
    <row r="573" spans="1:19" ht="14.25" thickBot="1" thickTop="1">
      <c r="A573" s="185" t="s">
        <v>1806</v>
      </c>
      <c r="B573" s="180">
        <f aca="true" t="shared" si="63" ref="B573:R573">SUM(B574:B599)</f>
        <v>1309830.9748245769</v>
      </c>
      <c r="C573" s="180">
        <f t="shared" si="63"/>
        <v>1366698.9021194626</v>
      </c>
      <c r="D573" s="180">
        <f t="shared" si="63"/>
        <v>1433463.4346139561</v>
      </c>
      <c r="E573" s="180">
        <f t="shared" si="63"/>
        <v>1479107.8926496117</v>
      </c>
      <c r="F573" s="180">
        <f t="shared" si="63"/>
        <v>1517121.0375265225</v>
      </c>
      <c r="G573" s="181">
        <f t="shared" si="63"/>
        <v>1564373.332949936</v>
      </c>
      <c r="H573" s="181">
        <f t="shared" si="63"/>
        <v>1617351.062524015</v>
      </c>
      <c r="I573" s="181">
        <f t="shared" si="63"/>
        <v>1665689.6633012483</v>
      </c>
      <c r="J573" s="181">
        <f t="shared" si="63"/>
        <v>1710253.221227265</v>
      </c>
      <c r="K573" s="181">
        <f t="shared" si="63"/>
        <v>1760221.6629949822</v>
      </c>
      <c r="L573" s="175" t="str">
        <f>L479</f>
        <v>1818031.8</v>
      </c>
      <c r="M573" s="181">
        <f t="shared" si="63"/>
        <v>1884627.339</v>
      </c>
      <c r="N573" s="181">
        <f t="shared" si="63"/>
        <v>1956251.2871045996</v>
      </c>
      <c r="O573" s="181">
        <f t="shared" si="63"/>
        <v>2028770.3161960992</v>
      </c>
      <c r="P573" s="181">
        <f t="shared" si="63"/>
        <v>2090409.2592947679</v>
      </c>
      <c r="Q573" s="181">
        <f t="shared" si="63"/>
        <v>2160172.441746365</v>
      </c>
      <c r="R573" s="181">
        <f t="shared" si="63"/>
        <v>2216362.953372756</v>
      </c>
      <c r="S573" s="181">
        <f>SUM(S574:S599)</f>
        <v>2278538.429857938</v>
      </c>
    </row>
    <row r="574" spans="1:19" ht="13.5" thickTop="1">
      <c r="A574" s="194" t="s">
        <v>72</v>
      </c>
      <c r="B574" s="169">
        <f aca="true" t="shared" si="64" ref="B574:J589">C574/(1+C529/100)</f>
        <v>29999.188792113684</v>
      </c>
      <c r="C574" s="169">
        <f t="shared" si="64"/>
        <v>31649.144175679936</v>
      </c>
      <c r="D574" s="169">
        <f t="shared" si="64"/>
        <v>33421.496249518015</v>
      </c>
      <c r="E574" s="169">
        <f t="shared" si="64"/>
        <v>35025.72806949488</v>
      </c>
      <c r="F574" s="169">
        <f t="shared" si="64"/>
        <v>36251.6285519272</v>
      </c>
      <c r="G574" s="169">
        <f t="shared" si="64"/>
        <v>37737.94532255621</v>
      </c>
      <c r="H574" s="169">
        <f t="shared" si="64"/>
        <v>38417.22833836222</v>
      </c>
      <c r="I574" s="169">
        <f t="shared" si="64"/>
        <v>36342.69800809066</v>
      </c>
      <c r="J574" s="169">
        <f t="shared" si="64"/>
        <v>37251.265458292924</v>
      </c>
      <c r="K574" s="169">
        <f>L574/(1+L529/100)</f>
        <v>38145.29582929196</v>
      </c>
      <c r="L574" s="175" t="str">
        <f>L481</f>
        <v>39327.8</v>
      </c>
      <c r="M574" s="169">
        <f aca="true" t="shared" si="65" ref="M574:S583">L574*(1+M529/100)</f>
        <v>40743.60080000001</v>
      </c>
      <c r="N574" s="169">
        <f t="shared" si="65"/>
        <v>41517.7292152</v>
      </c>
      <c r="O574" s="169">
        <f t="shared" si="65"/>
        <v>42431.1192579344</v>
      </c>
      <c r="P574" s="169">
        <f t="shared" si="65"/>
        <v>43407.03500086688</v>
      </c>
      <c r="Q574" s="169">
        <f t="shared" si="65"/>
        <v>44492.21087588855</v>
      </c>
      <c r="R574" s="169">
        <f t="shared" si="65"/>
        <v>45649.00835866165</v>
      </c>
      <c r="S574" s="169">
        <f t="shared" si="65"/>
        <v>46835.882575986856</v>
      </c>
    </row>
    <row r="575" spans="1:19" ht="12.75">
      <c r="A575" s="194" t="s">
        <v>73</v>
      </c>
      <c r="B575" s="203">
        <f>C575/Ameco_GVA!C39</f>
        <v>42666.723630590604</v>
      </c>
      <c r="C575" s="203">
        <f>D575/Ameco_GVA!D39</f>
        <v>43520.05810320242</v>
      </c>
      <c r="D575" s="203">
        <f>E575/Ameco_GVA!E39</f>
        <v>44332.81187061802</v>
      </c>
      <c r="E575" s="203">
        <f>F575/Ameco_GVA!F39</f>
        <v>44818.7395296303</v>
      </c>
      <c r="F575" s="203">
        <f>G575/Ameco_GVA!G39</f>
        <v>44124.58745120709</v>
      </c>
      <c r="G575" s="169">
        <f t="shared" si="64"/>
        <v>45404.090932692605</v>
      </c>
      <c r="H575" s="169">
        <f t="shared" si="64"/>
        <v>46312.17275134646</v>
      </c>
      <c r="I575" s="169">
        <f t="shared" si="64"/>
        <v>47701.53793388685</v>
      </c>
      <c r="J575" s="169">
        <f t="shared" si="64"/>
        <v>48846.37484430014</v>
      </c>
      <c r="K575" s="169">
        <f aca="true" t="shared" si="66" ref="K575:K603">L575/(1+L530/100)</f>
        <v>50214.07333994054</v>
      </c>
      <c r="L575" s="175" t="str">
        <f aca="true" t="shared" si="67" ref="L575:L603">L482</f>
        <v>50666.0</v>
      </c>
      <c r="M575" s="169">
        <f t="shared" si="65"/>
        <v>52388.644</v>
      </c>
      <c r="N575" s="169">
        <f t="shared" si="65"/>
        <v>54536.578404</v>
      </c>
      <c r="O575" s="169">
        <f t="shared" si="65"/>
        <v>56118.139177715995</v>
      </c>
      <c r="P575" s="169">
        <f t="shared" si="65"/>
        <v>57521.09265715889</v>
      </c>
      <c r="Q575" s="169">
        <f t="shared" si="65"/>
        <v>59649.373085473766</v>
      </c>
      <c r="R575" s="169">
        <f t="shared" si="65"/>
        <v>61438.85427803798</v>
      </c>
      <c r="S575" s="169">
        <f t="shared" si="65"/>
        <v>63589.2141777693</v>
      </c>
    </row>
    <row r="576" spans="1:19" ht="12.75">
      <c r="A576" s="194" t="s">
        <v>74</v>
      </c>
      <c r="B576" s="203">
        <f>C576/Ameco_GVA!C40</f>
        <v>43.48538287252841</v>
      </c>
      <c r="C576" s="203">
        <f>D576/Ameco_GVA!D40</f>
        <v>43.48538287252841</v>
      </c>
      <c r="D576" s="203">
        <f>E576/Ameco_GVA!E40</f>
        <v>43.48538287252841</v>
      </c>
      <c r="E576" s="203">
        <f>F576/Ameco_GVA!F40</f>
        <v>39.88400583274042</v>
      </c>
      <c r="F576" s="203">
        <f>G576/Ameco_GVA!G40</f>
        <v>38.02635758364103</v>
      </c>
      <c r="G576" s="169">
        <f t="shared" si="64"/>
        <v>38.21263231501244</v>
      </c>
      <c r="H576" s="169">
        <f t="shared" si="64"/>
        <v>87.35407747211845</v>
      </c>
      <c r="I576" s="169">
        <f t="shared" si="64"/>
        <v>871.6189850167979</v>
      </c>
      <c r="J576" s="169">
        <f t="shared" si="64"/>
        <v>1531.434556674514</v>
      </c>
      <c r="K576" s="169">
        <f t="shared" si="66"/>
        <v>1732.0524835988754</v>
      </c>
      <c r="L576" s="175" t="str">
        <f t="shared" si="67"/>
        <v>1848.1</v>
      </c>
      <c r="M576" s="169">
        <f t="shared" si="65"/>
        <v>1984.8594</v>
      </c>
      <c r="N576" s="169">
        <f t="shared" si="65"/>
        <v>2141.6632925999997</v>
      </c>
      <c r="O576" s="169">
        <f t="shared" si="65"/>
        <v>2263.7381002781995</v>
      </c>
      <c r="P576" s="169">
        <f t="shared" si="65"/>
        <v>2438.0459339996205</v>
      </c>
      <c r="Q576" s="169">
        <f t="shared" si="65"/>
        <v>2513.6253579536087</v>
      </c>
      <c r="R576" s="169">
        <f t="shared" si="65"/>
        <v>2795.1513980444133</v>
      </c>
      <c r="S576" s="169">
        <f t="shared" si="65"/>
        <v>3035.5344182762333</v>
      </c>
    </row>
    <row r="577" spans="1:19" ht="12.75">
      <c r="A577" s="194" t="s">
        <v>76</v>
      </c>
      <c r="B577" s="203">
        <f>C577/Ameco_GVA!C41</f>
        <v>1355.8161627992467</v>
      </c>
      <c r="C577" s="203">
        <f>D577/Ameco_GVA!D41</f>
        <v>1410.0488093112167</v>
      </c>
      <c r="D577" s="203">
        <f>E577/Ameco_GVA!E41</f>
        <v>1466.4507616836654</v>
      </c>
      <c r="E577" s="203">
        <f>F577/Ameco_GVA!F41</f>
        <v>1525.108792151012</v>
      </c>
      <c r="F577" s="203">
        <f>G577/Ameco_GVA!G41</f>
        <v>1586.1131438370526</v>
      </c>
      <c r="G577" s="169">
        <f t="shared" si="64"/>
        <v>1649.5576695905347</v>
      </c>
      <c r="H577" s="169">
        <f t="shared" si="64"/>
        <v>1727.0868800612898</v>
      </c>
      <c r="I577" s="169">
        <f t="shared" si="64"/>
        <v>1830.7120928649672</v>
      </c>
      <c r="J577" s="169">
        <f t="shared" si="64"/>
        <v>1911.2634249510259</v>
      </c>
      <c r="K577" s="169">
        <f t="shared" si="66"/>
        <v>1978.1576448243115</v>
      </c>
      <c r="L577" s="175" t="str">
        <f t="shared" si="67"/>
        <v>2083.0</v>
      </c>
      <c r="M577" s="169">
        <f t="shared" si="65"/>
        <v>2170.486</v>
      </c>
      <c r="N577" s="169">
        <f t="shared" si="65"/>
        <v>2239.941552</v>
      </c>
      <c r="O577" s="169">
        <f t="shared" si="65"/>
        <v>2457.2158825439997</v>
      </c>
      <c r="P577" s="169">
        <f t="shared" si="65"/>
        <v>2508.8174160774233</v>
      </c>
      <c r="Q577" s="169">
        <f t="shared" si="65"/>
        <v>2584.081938559746</v>
      </c>
      <c r="R577" s="169">
        <f t="shared" si="65"/>
        <v>2653.8521509008588</v>
      </c>
      <c r="S577" s="169">
        <f t="shared" si="65"/>
        <v>2714.890750371578</v>
      </c>
    </row>
    <row r="578" spans="1:19" ht="12.75">
      <c r="A578" s="194" t="s">
        <v>77</v>
      </c>
      <c r="B578" s="203">
        <f>C578/Ameco_GVA!C42</f>
        <v>5999.397276628076</v>
      </c>
      <c r="C578" s="203">
        <f>D578/Ameco_GVA!D42</f>
        <v>5999.397276628076</v>
      </c>
      <c r="D578" s="203">
        <f>E578/Ameco_GVA!E42</f>
        <v>5353.245253992773</v>
      </c>
      <c r="E578" s="203">
        <f>F578/Ameco_GVA!F42</f>
        <v>5315.4421111016445</v>
      </c>
      <c r="F578" s="203">
        <f>G578/Ameco_GVA!G42</f>
        <v>5331.159809697827</v>
      </c>
      <c r="G578" s="169">
        <f t="shared" si="64"/>
        <v>5425.0198924111855</v>
      </c>
      <c r="H578" s="169">
        <f t="shared" si="64"/>
        <v>6434.073592399665</v>
      </c>
      <c r="I578" s="169">
        <f t="shared" si="64"/>
        <v>7173.992055525627</v>
      </c>
      <c r="J578" s="169">
        <f t="shared" si="64"/>
        <v>8063.567070410805</v>
      </c>
      <c r="K578" s="169">
        <f t="shared" si="66"/>
        <v>8732.843137254902</v>
      </c>
      <c r="L578" s="175" t="str">
        <f t="shared" si="67"/>
        <v>8907.5</v>
      </c>
      <c r="M578" s="169">
        <f t="shared" si="65"/>
        <v>9459.765000000001</v>
      </c>
      <c r="N578" s="169">
        <f t="shared" si="65"/>
        <v>10150.327845000002</v>
      </c>
      <c r="O578" s="169">
        <f t="shared" si="65"/>
        <v>10627.393253715001</v>
      </c>
      <c r="P578" s="169">
        <f t="shared" si="65"/>
        <v>11328.801208460192</v>
      </c>
      <c r="Q578" s="169">
        <f t="shared" si="65"/>
        <v>12053.844485801645</v>
      </c>
      <c r="R578" s="169">
        <f t="shared" si="65"/>
        <v>12692.698243549132</v>
      </c>
      <c r="S578" s="169">
        <f t="shared" si="65"/>
        <v>13530.416327623376</v>
      </c>
    </row>
    <row r="579" spans="1:19" ht="12.75">
      <c r="A579" s="194" t="s">
        <v>78</v>
      </c>
      <c r="B579" s="203">
        <f>C579/Ameco_GVA!C43</f>
        <v>343708.4836134136</v>
      </c>
      <c r="C579" s="169">
        <f t="shared" si="64"/>
        <v>350582.65328568185</v>
      </c>
      <c r="D579" s="169">
        <f t="shared" si="64"/>
        <v>371617.6124828228</v>
      </c>
      <c r="E579" s="169">
        <f t="shared" si="64"/>
        <v>385367.4641446872</v>
      </c>
      <c r="F579" s="169">
        <f t="shared" si="64"/>
        <v>394616.2832841597</v>
      </c>
      <c r="G579" s="169">
        <f t="shared" si="64"/>
        <v>406060.15549940034</v>
      </c>
      <c r="H579" s="169">
        <f t="shared" si="64"/>
        <v>409308.63674339553</v>
      </c>
      <c r="I579" s="169">
        <f t="shared" si="64"/>
        <v>414220.3403843163</v>
      </c>
      <c r="J579" s="169">
        <f t="shared" si="64"/>
        <v>417119.88276700646</v>
      </c>
      <c r="K579" s="169">
        <f t="shared" si="66"/>
        <v>420039.72194637544</v>
      </c>
      <c r="L579" s="175" t="str">
        <f t="shared" si="67"/>
        <v>422980.0</v>
      </c>
      <c r="M579" s="169">
        <f t="shared" si="65"/>
        <v>431016.61999999994</v>
      </c>
      <c r="N579" s="169">
        <f t="shared" si="65"/>
        <v>436619.8360599999</v>
      </c>
      <c r="O579" s="169">
        <f t="shared" si="65"/>
        <v>441859.2740927199</v>
      </c>
      <c r="P579" s="169">
        <f t="shared" si="65"/>
        <v>446719.7261077398</v>
      </c>
      <c r="Q579" s="169">
        <f t="shared" si="65"/>
        <v>449846.7641904939</v>
      </c>
      <c r="R579" s="169">
        <f t="shared" si="65"/>
        <v>448947.0706621129</v>
      </c>
      <c r="S579" s="169">
        <f t="shared" si="65"/>
        <v>452089.70015674765</v>
      </c>
    </row>
    <row r="580" spans="1:19" ht="12.75">
      <c r="A580" s="194" t="s">
        <v>79</v>
      </c>
      <c r="B580" s="169">
        <f t="shared" si="64"/>
        <v>30896.648919635572</v>
      </c>
      <c r="C580" s="169">
        <f t="shared" si="64"/>
        <v>32225.204823179898</v>
      </c>
      <c r="D580" s="169">
        <f t="shared" si="64"/>
        <v>33191.9609678753</v>
      </c>
      <c r="E580" s="169">
        <f t="shared" si="64"/>
        <v>33523.88057755405</v>
      </c>
      <c r="F580" s="169">
        <f t="shared" si="64"/>
        <v>34026.738786217364</v>
      </c>
      <c r="G580" s="169">
        <f t="shared" si="64"/>
        <v>34401.032912865754</v>
      </c>
      <c r="H580" s="169">
        <f t="shared" si="64"/>
        <v>35157.8556369488</v>
      </c>
      <c r="I580" s="169">
        <f t="shared" si="64"/>
        <v>36177.433450420314</v>
      </c>
      <c r="J580" s="169">
        <f t="shared" si="64"/>
        <v>37262.756453932925</v>
      </c>
      <c r="K580" s="169">
        <f t="shared" si="66"/>
        <v>38604.21568627451</v>
      </c>
      <c r="L580" s="175" t="str">
        <f t="shared" si="67"/>
        <v>39376.3</v>
      </c>
      <c r="M580" s="169">
        <f t="shared" si="65"/>
        <v>41030.104600000006</v>
      </c>
      <c r="N580" s="169">
        <f t="shared" si="65"/>
        <v>42178.94752880001</v>
      </c>
      <c r="O580" s="169">
        <f t="shared" si="65"/>
        <v>43613.03174477921</v>
      </c>
      <c r="P580" s="169">
        <f t="shared" si="65"/>
        <v>45357.55301457038</v>
      </c>
      <c r="Q580" s="169">
        <f t="shared" si="65"/>
        <v>46491.491839934635</v>
      </c>
      <c r="R580" s="169">
        <f t="shared" si="65"/>
        <v>47560.796152253126</v>
      </c>
      <c r="S580" s="169">
        <f t="shared" si="65"/>
        <v>48416.89048299368</v>
      </c>
    </row>
    <row r="581" spans="1:19" ht="12.75">
      <c r="A581" s="194" t="s">
        <v>80</v>
      </c>
      <c r="B581" s="203">
        <f>C581/Ameco_GVA!C45</f>
        <v>282.8687317121142</v>
      </c>
      <c r="C581" s="203">
        <f>D581/Ameco_GVA!D45</f>
        <v>282.8687317121142</v>
      </c>
      <c r="D581" s="203">
        <f>E581/Ameco_GVA!E45</f>
        <v>282.8687317121142</v>
      </c>
      <c r="E581" s="169">
        <f t="shared" si="64"/>
        <v>282.8687317121142</v>
      </c>
      <c r="F581" s="169">
        <f t="shared" si="64"/>
        <v>420.6258040559138</v>
      </c>
      <c r="G581" s="169">
        <f t="shared" si="64"/>
        <v>469.83902313045576</v>
      </c>
      <c r="H581" s="169">
        <f t="shared" si="64"/>
        <v>597.1653983988092</v>
      </c>
      <c r="I581" s="169">
        <f t="shared" si="64"/>
        <v>683.1572157682378</v>
      </c>
      <c r="J581" s="169">
        <f t="shared" si="64"/>
        <v>760.3539811500488</v>
      </c>
      <c r="K581" s="169">
        <f t="shared" si="66"/>
        <v>885.0520340586567</v>
      </c>
      <c r="L581" s="175" t="str">
        <f t="shared" si="67"/>
        <v>935.5</v>
      </c>
      <c r="M581" s="169">
        <f t="shared" si="65"/>
        <v>1003.7914999999999</v>
      </c>
      <c r="N581" s="169">
        <f t="shared" si="65"/>
        <v>1077.0682794999998</v>
      </c>
      <c r="O581" s="169">
        <f t="shared" si="65"/>
        <v>1183.6980391704997</v>
      </c>
      <c r="P581" s="169">
        <f t="shared" si="65"/>
        <v>1280.7612783824807</v>
      </c>
      <c r="Q581" s="169">
        <f t="shared" si="65"/>
        <v>1393.468270880139</v>
      </c>
      <c r="R581" s="169">
        <f t="shared" si="65"/>
        <v>1506.3392008214303</v>
      </c>
      <c r="S581" s="169">
        <f t="shared" si="65"/>
        <v>1759.4041865594304</v>
      </c>
    </row>
    <row r="582" spans="1:19" ht="12.75">
      <c r="A582" s="194" t="s">
        <v>81</v>
      </c>
      <c r="B582" s="169">
        <f t="shared" si="64"/>
        <v>75627.31221115655</v>
      </c>
      <c r="C582" s="169">
        <f t="shared" si="64"/>
        <v>81980.0064368937</v>
      </c>
      <c r="D582" s="169">
        <f t="shared" si="64"/>
        <v>90014.0470677093</v>
      </c>
      <c r="E582" s="169">
        <f t="shared" si="64"/>
        <v>94334.72132695935</v>
      </c>
      <c r="F582" s="169">
        <f t="shared" si="64"/>
        <v>97259.09768809508</v>
      </c>
      <c r="G582" s="169">
        <f t="shared" si="64"/>
        <v>101635.75708405935</v>
      </c>
      <c r="H582" s="169">
        <f t="shared" si="64"/>
        <v>105802.82312450578</v>
      </c>
      <c r="I582" s="169">
        <f t="shared" si="64"/>
        <v>107707.27394074689</v>
      </c>
      <c r="J582" s="169">
        <f t="shared" si="64"/>
        <v>111153.9067068508</v>
      </c>
      <c r="K582" s="169">
        <f t="shared" si="66"/>
        <v>114933.13953488372</v>
      </c>
      <c r="L582" s="175" t="str">
        <f t="shared" si="67"/>
        <v>118611.0</v>
      </c>
      <c r="M582" s="169">
        <f t="shared" si="65"/>
        <v>122762.385</v>
      </c>
      <c r="N582" s="169">
        <f t="shared" si="65"/>
        <v>127672.8804</v>
      </c>
      <c r="O582" s="169">
        <f t="shared" si="65"/>
        <v>132779.795616</v>
      </c>
      <c r="P582" s="169">
        <f t="shared" si="65"/>
        <v>137692.64805379199</v>
      </c>
      <c r="Q582" s="169">
        <f t="shared" si="65"/>
        <v>142787.27603178227</v>
      </c>
      <c r="R582" s="169">
        <f t="shared" si="65"/>
        <v>147927.61796892644</v>
      </c>
      <c r="S582" s="169">
        <f t="shared" si="65"/>
        <v>153548.86745174564</v>
      </c>
    </row>
    <row r="583" spans="1:19" ht="12.75">
      <c r="A583" s="194" t="s">
        <v>83</v>
      </c>
      <c r="B583" s="169">
        <f t="shared" si="64"/>
        <v>17986.076427758515</v>
      </c>
      <c r="C583" s="169">
        <f t="shared" si="64"/>
        <v>19676.767611967818</v>
      </c>
      <c r="D583" s="169">
        <f t="shared" si="64"/>
        <v>20227.717105102918</v>
      </c>
      <c r="E583" s="169">
        <f t="shared" si="64"/>
        <v>20268.172539313124</v>
      </c>
      <c r="F583" s="169">
        <f t="shared" si="64"/>
        <v>20592.463299942134</v>
      </c>
      <c r="G583" s="169">
        <f t="shared" si="64"/>
        <v>21333.79197874005</v>
      </c>
      <c r="H583" s="169">
        <f t="shared" si="64"/>
        <v>21888.47057018729</v>
      </c>
      <c r="I583" s="169">
        <f t="shared" si="64"/>
        <v>21932.247511327667</v>
      </c>
      <c r="J583" s="169">
        <f t="shared" si="64"/>
        <v>22743.74066924679</v>
      </c>
      <c r="K583" s="169">
        <f t="shared" si="66"/>
        <v>23221.35922330097</v>
      </c>
      <c r="L583" s="175" t="str">
        <f t="shared" si="67"/>
        <v>23918.0</v>
      </c>
      <c r="M583" s="169">
        <f t="shared" si="65"/>
        <v>25400.916</v>
      </c>
      <c r="N583" s="169">
        <f t="shared" si="65"/>
        <v>26518.556304</v>
      </c>
      <c r="O583" s="169">
        <f t="shared" si="65"/>
        <v>27711.89133768</v>
      </c>
      <c r="P583" s="169">
        <f t="shared" si="65"/>
        <v>28903.502665200238</v>
      </c>
      <c r="Q583" s="169">
        <f t="shared" si="65"/>
        <v>30059.64277180825</v>
      </c>
      <c r="R583" s="169">
        <f t="shared" si="65"/>
        <v>31141.789911593347</v>
      </c>
      <c r="S583" s="169">
        <f t="shared" si="65"/>
        <v>32698.879407173015</v>
      </c>
    </row>
    <row r="584" spans="1:19" ht="12.75">
      <c r="A584" s="194" t="s">
        <v>84</v>
      </c>
      <c r="B584" s="169">
        <f t="shared" si="64"/>
        <v>241893.31436715557</v>
      </c>
      <c r="C584" s="169">
        <f t="shared" si="64"/>
        <v>248666.32716943594</v>
      </c>
      <c r="D584" s="169">
        <f t="shared" si="64"/>
        <v>259358.97923772168</v>
      </c>
      <c r="E584" s="169">
        <f t="shared" si="64"/>
        <v>267399.10759409104</v>
      </c>
      <c r="F584" s="169">
        <f t="shared" si="64"/>
        <v>273549.28706875513</v>
      </c>
      <c r="G584" s="169">
        <f t="shared" si="64"/>
        <v>280388.01924547396</v>
      </c>
      <c r="H584" s="169">
        <f t="shared" si="64"/>
        <v>290201.59991906554</v>
      </c>
      <c r="I584" s="169">
        <f t="shared" si="64"/>
        <v>295715.4303175278</v>
      </c>
      <c r="J584" s="169">
        <f t="shared" si="64"/>
        <v>303108.31607546593</v>
      </c>
      <c r="K584" s="169">
        <f t="shared" si="66"/>
        <v>309776.6990291262</v>
      </c>
      <c r="L584" s="175" t="str">
        <f t="shared" si="67"/>
        <v>319070.0</v>
      </c>
      <c r="M584" s="169">
        <f aca="true" t="shared" si="68" ref="M584:S593">L584*(1+M539/100)</f>
        <v>327365.82</v>
      </c>
      <c r="N584" s="169">
        <f t="shared" si="68"/>
        <v>342424.64772</v>
      </c>
      <c r="O584" s="169">
        <f t="shared" si="68"/>
        <v>353724.66109476</v>
      </c>
      <c r="P584" s="169">
        <f t="shared" si="68"/>
        <v>362214.05296103423</v>
      </c>
      <c r="Q584" s="169">
        <f t="shared" si="68"/>
        <v>373080.4745498653</v>
      </c>
      <c r="R584" s="169">
        <f t="shared" si="68"/>
        <v>384272.88878636126</v>
      </c>
      <c r="S584" s="169">
        <f t="shared" si="68"/>
        <v>395416.8025611657</v>
      </c>
    </row>
    <row r="585" spans="1:19" ht="12.75">
      <c r="A585" s="194" t="s">
        <v>85</v>
      </c>
      <c r="B585" s="203">
        <f>C585/Ameco_GVA!C49</f>
        <v>18421.596610774533</v>
      </c>
      <c r="C585" s="203">
        <f>D585/Ameco_GVA!D49</f>
        <v>19158.460475205517</v>
      </c>
      <c r="D585" s="203">
        <f>E585/Ameco_GVA!E49</f>
        <v>19924.798894213738</v>
      </c>
      <c r="E585" s="203">
        <f>F585/Ameco_GVA!F49</f>
        <v>20721.790849982288</v>
      </c>
      <c r="F585" s="203">
        <f>G585/Ameco_GVA!G49</f>
        <v>21550.66248398158</v>
      </c>
      <c r="G585" s="203">
        <f>H585/Ameco_GVA!H49</f>
        <v>22412.688983340846</v>
      </c>
      <c r="H585" s="203">
        <f>I585/Ameco_GVA!I49</f>
        <v>23309.19654267448</v>
      </c>
      <c r="I585" s="203">
        <f>J585/Ameco_GVA!J49</f>
        <v>24241.56440438146</v>
      </c>
      <c r="J585" s="203">
        <f>K585/Ameco_GVA!K49</f>
        <v>25043.517102319165</v>
      </c>
      <c r="K585" s="203">
        <f>L585/Ameco_GVA!L49</f>
        <v>25936.42327935065</v>
      </c>
      <c r="L585" s="175" t="str">
        <f t="shared" si="67"/>
        <v>26482.9</v>
      </c>
      <c r="M585" s="169">
        <f t="shared" si="68"/>
        <v>28018.9082</v>
      </c>
      <c r="N585" s="169">
        <f t="shared" si="68"/>
        <v>30400.515397</v>
      </c>
      <c r="O585" s="169">
        <f t="shared" si="68"/>
        <v>31616.53601288</v>
      </c>
      <c r="P585" s="169">
        <f t="shared" si="68"/>
        <v>33703.227389730084</v>
      </c>
      <c r="Q585" s="169">
        <f t="shared" si="68"/>
        <v>34208.77580057603</v>
      </c>
      <c r="R585" s="169">
        <f t="shared" si="68"/>
        <v>35235.03907459332</v>
      </c>
      <c r="S585" s="169">
        <f t="shared" si="68"/>
        <v>36679.67567665164</v>
      </c>
    </row>
    <row r="586" spans="1:19" ht="12.75">
      <c r="A586" s="194" t="s">
        <v>86</v>
      </c>
      <c r="B586" s="203">
        <f>C586/Ameco_GVA!C50</f>
        <v>1985.8712850654651</v>
      </c>
      <c r="C586" s="169">
        <f t="shared" si="64"/>
        <v>1985.8712850654651</v>
      </c>
      <c r="D586" s="169">
        <f t="shared" si="64"/>
        <v>2466.4521360513077</v>
      </c>
      <c r="E586" s="169">
        <f t="shared" si="64"/>
        <v>2991.8064410302363</v>
      </c>
      <c r="F586" s="169">
        <f t="shared" si="64"/>
        <v>3602.1349550004043</v>
      </c>
      <c r="G586" s="169">
        <f t="shared" si="64"/>
        <v>4351.379025640488</v>
      </c>
      <c r="H586" s="169">
        <f t="shared" si="64"/>
        <v>5021.4913955891225</v>
      </c>
      <c r="I586" s="169">
        <f t="shared" si="64"/>
        <v>6035.832657498125</v>
      </c>
      <c r="J586" s="169">
        <f t="shared" si="64"/>
        <v>6965.350886752835</v>
      </c>
      <c r="K586" s="169">
        <f t="shared" si="66"/>
        <v>7794.227642276423</v>
      </c>
      <c r="L586" s="175" t="str">
        <f t="shared" si="67"/>
        <v>9586.9</v>
      </c>
      <c r="M586" s="169">
        <f t="shared" si="68"/>
        <v>10890.718400000002</v>
      </c>
      <c r="N586" s="169">
        <f t="shared" si="68"/>
        <v>12415.418976000003</v>
      </c>
      <c r="O586" s="169">
        <f t="shared" si="68"/>
        <v>13694.207130528002</v>
      </c>
      <c r="P586" s="169">
        <f t="shared" si="68"/>
        <v>14378.917487054403</v>
      </c>
      <c r="Q586" s="169">
        <f t="shared" si="68"/>
        <v>15025.96877397185</v>
      </c>
      <c r="R586" s="169">
        <f t="shared" si="68"/>
        <v>15822.345118992358</v>
      </c>
      <c r="S586" s="169">
        <f t="shared" si="68"/>
        <v>16819.152861488878</v>
      </c>
    </row>
    <row r="587" spans="1:19" ht="12.75">
      <c r="A587" s="194" t="s">
        <v>87</v>
      </c>
      <c r="B587" s="203">
        <f>C587/Ameco_GVA!C51</f>
        <v>9649.353979891474</v>
      </c>
      <c r="C587" s="203">
        <f>D587/Ameco_GVA!D51</f>
        <v>10228.315218684962</v>
      </c>
      <c r="D587" s="203">
        <f>E587/Ameco_GVA!E51</f>
        <v>10340.03158227813</v>
      </c>
      <c r="E587" s="203">
        <f>F587/Ameco_GVA!F51</f>
        <v>10627.782627387603</v>
      </c>
      <c r="F587" s="203">
        <f>G587/Ameco_GVA!G51</f>
        <v>10947.926948433218</v>
      </c>
      <c r="G587" s="169">
        <f t="shared" si="64"/>
        <v>11534.922053767486</v>
      </c>
      <c r="H587" s="169">
        <f t="shared" si="64"/>
        <v>10635.198133573624</v>
      </c>
      <c r="I587" s="169">
        <f t="shared" si="64"/>
        <v>11443.47319172522</v>
      </c>
      <c r="J587" s="169">
        <f t="shared" si="64"/>
        <v>12393.281466638413</v>
      </c>
      <c r="K587" s="169">
        <f t="shared" si="66"/>
        <v>13112.091791703442</v>
      </c>
      <c r="L587" s="175" t="str">
        <f t="shared" si="67"/>
        <v>14856.0</v>
      </c>
      <c r="M587" s="169">
        <f t="shared" si="68"/>
        <v>16356.456</v>
      </c>
      <c r="N587" s="169">
        <f t="shared" si="68"/>
        <v>17877.606408</v>
      </c>
      <c r="O587" s="169">
        <f t="shared" si="68"/>
        <v>19915.653538512</v>
      </c>
      <c r="P587" s="169">
        <f t="shared" si="68"/>
        <v>21528.821475131474</v>
      </c>
      <c r="Q587" s="169">
        <f t="shared" si="68"/>
        <v>22906.66604953989</v>
      </c>
      <c r="R587" s="169">
        <f t="shared" si="68"/>
        <v>24189.439348314125</v>
      </c>
      <c r="S587" s="169">
        <f t="shared" si="68"/>
        <v>26003.64729943768</v>
      </c>
    </row>
    <row r="588" spans="1:19" ht="12.75">
      <c r="A588" s="194" t="s">
        <v>89</v>
      </c>
      <c r="B588" s="169">
        <f t="shared" si="64"/>
        <v>143406.6378087751</v>
      </c>
      <c r="C588" s="169">
        <f t="shared" si="64"/>
        <v>155452.79538471223</v>
      </c>
      <c r="D588" s="169">
        <f t="shared" si="64"/>
        <v>161360.0016093313</v>
      </c>
      <c r="E588" s="169">
        <f t="shared" si="64"/>
        <v>166200.80165761124</v>
      </c>
      <c r="F588" s="169">
        <f t="shared" si="64"/>
        <v>171186.8257073396</v>
      </c>
      <c r="G588" s="169">
        <f t="shared" si="64"/>
        <v>178034.29873563317</v>
      </c>
      <c r="H588" s="169">
        <f t="shared" si="64"/>
        <v>190318.66534839186</v>
      </c>
      <c r="I588" s="169">
        <f t="shared" si="64"/>
        <v>198692.68662372112</v>
      </c>
      <c r="J588" s="169">
        <f t="shared" si="64"/>
        <v>201673.0769230769</v>
      </c>
      <c r="K588" s="169">
        <f t="shared" si="66"/>
        <v>205706.53846153844</v>
      </c>
      <c r="L588" s="175" t="str">
        <f t="shared" si="67"/>
        <v>213934.8</v>
      </c>
      <c r="M588" s="169">
        <f t="shared" si="68"/>
        <v>222492.192</v>
      </c>
      <c r="N588" s="169">
        <f t="shared" si="68"/>
        <v>229166.95776000002</v>
      </c>
      <c r="O588" s="169">
        <f t="shared" si="68"/>
        <v>239021.13694368</v>
      </c>
      <c r="P588" s="169">
        <f t="shared" si="68"/>
        <v>243323.51740866626</v>
      </c>
      <c r="Q588" s="169">
        <f t="shared" si="68"/>
        <v>253056.45810501292</v>
      </c>
      <c r="R588" s="169">
        <f t="shared" si="68"/>
        <v>260142.03893195328</v>
      </c>
      <c r="S588" s="169">
        <f t="shared" si="68"/>
        <v>263523.88543806865</v>
      </c>
    </row>
    <row r="589" spans="1:19" ht="12.75">
      <c r="A589" s="194" t="s">
        <v>90</v>
      </c>
      <c r="B589" s="169">
        <f t="shared" si="64"/>
        <v>4.960312715189478</v>
      </c>
      <c r="C589" s="169">
        <f t="shared" si="64"/>
        <v>12.509908667707863</v>
      </c>
      <c r="D589" s="169">
        <f t="shared" si="64"/>
        <v>110.92536015656563</v>
      </c>
      <c r="E589" s="169">
        <f t="shared" si="64"/>
        <v>436.0475907754595</v>
      </c>
      <c r="F589" s="169">
        <f t="shared" si="64"/>
        <v>941.8627960749926</v>
      </c>
      <c r="G589" s="169">
        <f t="shared" si="64"/>
        <v>1499.4455713513883</v>
      </c>
      <c r="H589" s="169">
        <f t="shared" si="64"/>
        <v>1905.7953211876143</v>
      </c>
      <c r="I589" s="169">
        <f t="shared" si="64"/>
        <v>2205.0051866140698</v>
      </c>
      <c r="J589" s="169">
        <f t="shared" si="64"/>
        <v>2487.245850500671</v>
      </c>
      <c r="K589" s="169">
        <f t="shared" si="66"/>
        <v>2472.322375397667</v>
      </c>
      <c r="L589" s="175" t="str">
        <f t="shared" si="67"/>
        <v>2331.4</v>
      </c>
      <c r="M589" s="169">
        <f t="shared" si="68"/>
        <v>2357.0454</v>
      </c>
      <c r="N589" s="169">
        <f t="shared" si="68"/>
        <v>2361.7594908</v>
      </c>
      <c r="O589" s="169">
        <f t="shared" si="68"/>
        <v>2383.0153262172</v>
      </c>
      <c r="P589" s="169">
        <f t="shared" si="68"/>
        <v>2483.101969918322</v>
      </c>
      <c r="Q589" s="169">
        <f t="shared" si="68"/>
        <v>2602.2908644744016</v>
      </c>
      <c r="R589" s="169">
        <f t="shared" si="68"/>
        <v>2888.5428595665862</v>
      </c>
      <c r="S589" s="169">
        <f t="shared" si="68"/>
        <v>3177.397145523245</v>
      </c>
    </row>
    <row r="590" spans="1:19" ht="12.75">
      <c r="A590" s="194" t="s">
        <v>91</v>
      </c>
      <c r="B590" s="169">
        <f aca="true" t="shared" si="69" ref="B590:J603">C590/(1+C545/100)</f>
        <v>2222.6030678463694</v>
      </c>
      <c r="C590" s="169">
        <f t="shared" si="69"/>
        <v>2291.503762949607</v>
      </c>
      <c r="D590" s="169">
        <f t="shared" si="69"/>
        <v>2445.0345150672306</v>
      </c>
      <c r="E590" s="169">
        <f t="shared" si="69"/>
        <v>2552.616033730189</v>
      </c>
      <c r="F590" s="169">
        <f t="shared" si="69"/>
        <v>2621.536666640904</v>
      </c>
      <c r="G590" s="169">
        <f t="shared" si="69"/>
        <v>2739.5058166397444</v>
      </c>
      <c r="H590" s="169">
        <f t="shared" si="69"/>
        <v>2786.07741552262</v>
      </c>
      <c r="I590" s="169">
        <f t="shared" si="69"/>
        <v>2897.5205121435247</v>
      </c>
      <c r="J590" s="169">
        <f t="shared" si="69"/>
        <v>2903.3155531678117</v>
      </c>
      <c r="K590" s="169">
        <f t="shared" si="66"/>
        <v>2990.415019762846</v>
      </c>
      <c r="L590" s="175" t="str">
        <f t="shared" si="67"/>
        <v>3026.3</v>
      </c>
      <c r="M590" s="169">
        <f t="shared" si="68"/>
        <v>3232.0884000000005</v>
      </c>
      <c r="N590" s="169">
        <f t="shared" si="68"/>
        <v>3387.2286432000005</v>
      </c>
      <c r="O590" s="169">
        <f t="shared" si="68"/>
        <v>3549.8156180736005</v>
      </c>
      <c r="P590" s="169">
        <f t="shared" si="68"/>
        <v>3748.6052926857224</v>
      </c>
      <c r="Q590" s="169">
        <f t="shared" si="68"/>
        <v>3827.3260038321223</v>
      </c>
      <c r="R590" s="169">
        <f t="shared" si="68"/>
        <v>3907.6998499125966</v>
      </c>
      <c r="S590" s="169">
        <f t="shared" si="68"/>
        <v>4091.3617428584885</v>
      </c>
    </row>
    <row r="591" spans="1:19" ht="12.75">
      <c r="A591" s="194" t="s">
        <v>92</v>
      </c>
      <c r="B591" s="169">
        <f t="shared" si="69"/>
        <v>16.440075196955696</v>
      </c>
      <c r="C591" s="169">
        <f t="shared" si="69"/>
        <v>40.36038460852623</v>
      </c>
      <c r="D591" s="169">
        <f t="shared" si="69"/>
        <v>275.98430995310235</v>
      </c>
      <c r="E591" s="169">
        <f t="shared" si="69"/>
        <v>506.98317738384907</v>
      </c>
      <c r="F591" s="169">
        <f t="shared" si="69"/>
        <v>771.1214128008344</v>
      </c>
      <c r="G591" s="169">
        <f t="shared" si="69"/>
        <v>949.2504591578272</v>
      </c>
      <c r="H591" s="169">
        <f t="shared" si="69"/>
        <v>1073.6022693075026</v>
      </c>
      <c r="I591" s="169">
        <f t="shared" si="69"/>
        <v>1197.0665302778655</v>
      </c>
      <c r="J591" s="169">
        <f t="shared" si="69"/>
        <v>1375.4294432892675</v>
      </c>
      <c r="K591" s="169">
        <f t="shared" si="66"/>
        <v>1511.596958174905</v>
      </c>
      <c r="L591" s="175" t="str">
        <f t="shared" si="67"/>
        <v>1590.2</v>
      </c>
      <c r="M591" s="169">
        <f t="shared" si="68"/>
        <v>1652.2178</v>
      </c>
      <c r="N591" s="169">
        <f t="shared" si="68"/>
        <v>1738.1331255999999</v>
      </c>
      <c r="O591" s="169">
        <f t="shared" si="68"/>
        <v>1898.0413731552</v>
      </c>
      <c r="P591" s="169">
        <f t="shared" si="68"/>
        <v>2004.3316900518914</v>
      </c>
      <c r="Q591" s="169">
        <f t="shared" si="68"/>
        <v>2218.7951808874436</v>
      </c>
      <c r="R591" s="169">
        <f t="shared" si="68"/>
        <v>2562.7084339249973</v>
      </c>
      <c r="S591" s="169">
        <f t="shared" si="68"/>
        <v>3287.9549207257714</v>
      </c>
    </row>
    <row r="592" spans="1:19" ht="12.75">
      <c r="A592" s="194" t="s">
        <v>94</v>
      </c>
      <c r="B592" s="169">
        <f t="shared" si="69"/>
        <v>59090.52817459321</v>
      </c>
      <c r="C592" s="169">
        <f t="shared" si="69"/>
        <v>61454.14930157694</v>
      </c>
      <c r="D592" s="169">
        <f t="shared" si="69"/>
        <v>64342.49431875105</v>
      </c>
      <c r="E592" s="169">
        <f t="shared" si="69"/>
        <v>65951.05667671982</v>
      </c>
      <c r="F592" s="169">
        <f t="shared" si="69"/>
        <v>67467.93098028436</v>
      </c>
      <c r="G592" s="169">
        <f t="shared" si="69"/>
        <v>69087.16132381119</v>
      </c>
      <c r="H592" s="169">
        <f t="shared" si="69"/>
        <v>69985.29442102074</v>
      </c>
      <c r="I592" s="169">
        <f t="shared" si="69"/>
        <v>72294.80913691441</v>
      </c>
      <c r="J592" s="169">
        <f t="shared" si="69"/>
        <v>74897.42226584333</v>
      </c>
      <c r="K592" s="169">
        <f t="shared" si="66"/>
        <v>78267.80626780627</v>
      </c>
      <c r="L592" s="175" t="str">
        <f t="shared" si="67"/>
        <v>82416.0</v>
      </c>
      <c r="M592" s="169">
        <f t="shared" si="68"/>
        <v>87360.96</v>
      </c>
      <c r="N592" s="169">
        <f t="shared" si="68"/>
        <v>92864.70048</v>
      </c>
      <c r="O592" s="169">
        <f t="shared" si="68"/>
        <v>96486.42379871999</v>
      </c>
      <c r="P592" s="169">
        <f t="shared" si="68"/>
        <v>98705.61154609054</v>
      </c>
      <c r="Q592" s="169">
        <f t="shared" si="68"/>
        <v>100383.60694237407</v>
      </c>
      <c r="R592" s="169">
        <f t="shared" si="68"/>
        <v>102290.89547427917</v>
      </c>
      <c r="S592" s="169">
        <f t="shared" si="68"/>
        <v>104132.1315928162</v>
      </c>
    </row>
    <row r="593" spans="1:19" ht="12.75">
      <c r="A593" s="194" t="s">
        <v>96</v>
      </c>
      <c r="B593" s="203">
        <f>C593/Ameco_GVA!C57</f>
        <v>15090.867631080504</v>
      </c>
      <c r="C593" s="203">
        <f>D593/Ameco_GVA!D57</f>
        <v>15090.867631080504</v>
      </c>
      <c r="D593" s="203">
        <f>E593/Ameco_GVA!E57</f>
        <v>13932.573731263317</v>
      </c>
      <c r="E593" s="203">
        <f>F593/Ameco_GVA!F57</f>
        <v>14280.059984888761</v>
      </c>
      <c r="F593" s="203">
        <f>G593/Ameco_GVA!G57</f>
        <v>14793.02044576373</v>
      </c>
      <c r="G593" s="169">
        <f t="shared" si="69"/>
        <v>15504.54037373957</v>
      </c>
      <c r="H593" s="169">
        <f t="shared" si="69"/>
        <v>18807.0074733461</v>
      </c>
      <c r="I593" s="169">
        <f t="shared" si="69"/>
        <v>22135.84779612836</v>
      </c>
      <c r="J593" s="169">
        <f t="shared" si="69"/>
        <v>25279.138183178584</v>
      </c>
      <c r="K593" s="169">
        <f t="shared" si="66"/>
        <v>27301.469237832873</v>
      </c>
      <c r="L593" s="175" t="str">
        <f t="shared" si="67"/>
        <v>29731.3</v>
      </c>
      <c r="M593" s="169">
        <f t="shared" si="68"/>
        <v>32585.504800000002</v>
      </c>
      <c r="N593" s="169">
        <f t="shared" si="68"/>
        <v>34019.267011200005</v>
      </c>
      <c r="O593" s="169">
        <f t="shared" si="68"/>
        <v>34427.4982153344</v>
      </c>
      <c r="P593" s="169">
        <f t="shared" si="68"/>
        <v>35735.74314751711</v>
      </c>
      <c r="Q593" s="169">
        <f t="shared" si="68"/>
        <v>37272.38010286034</v>
      </c>
      <c r="R593" s="169">
        <f t="shared" si="68"/>
        <v>38465.09626615187</v>
      </c>
      <c r="S593" s="169">
        <f t="shared" si="68"/>
        <v>40619.14165705638</v>
      </c>
    </row>
    <row r="594" spans="1:19" ht="12.75">
      <c r="A594" s="194" t="s">
        <v>97</v>
      </c>
      <c r="B594" s="203">
        <f>C594/Ameco_GVA!C58</f>
        <v>17291.186578038974</v>
      </c>
      <c r="C594" s="203">
        <f>D594/Ameco_GVA!D58</f>
        <v>17637.010309599755</v>
      </c>
      <c r="D594" s="203">
        <f>E594/Ameco_GVA!E58</f>
        <v>18160.423304811145</v>
      </c>
      <c r="E594" s="203">
        <f>F594/Ameco_GVA!F58</f>
        <v>18398.9919312512</v>
      </c>
      <c r="F594" s="203">
        <f>G594/Ameco_GVA!G58</f>
        <v>18242.819301530115</v>
      </c>
      <c r="G594" s="169">
        <f t="shared" si="69"/>
        <v>18406.373861563156</v>
      </c>
      <c r="H594" s="169">
        <f t="shared" si="69"/>
        <v>19529.162667118508</v>
      </c>
      <c r="I594" s="169">
        <f t="shared" si="69"/>
        <v>20857.145728482566</v>
      </c>
      <c r="J594" s="169">
        <f t="shared" si="69"/>
        <v>22087.717326463036</v>
      </c>
      <c r="K594" s="169">
        <f t="shared" si="66"/>
        <v>23633.85753931545</v>
      </c>
      <c r="L594" s="175" t="str">
        <f t="shared" si="67"/>
        <v>25548.2</v>
      </c>
      <c r="M594" s="169">
        <f aca="true" t="shared" si="70" ref="M594:S600">L594*(1+M549/100)</f>
        <v>26800.0618</v>
      </c>
      <c r="N594" s="169">
        <f t="shared" si="70"/>
        <v>28193.6650136</v>
      </c>
      <c r="O594" s="169">
        <f t="shared" si="70"/>
        <v>29462.379939211998</v>
      </c>
      <c r="P594" s="169">
        <f t="shared" si="70"/>
        <v>30729.26227659811</v>
      </c>
      <c r="Q594" s="169">
        <f t="shared" si="70"/>
        <v>31927.703505385434</v>
      </c>
      <c r="R594" s="169">
        <f t="shared" si="70"/>
        <v>32693.968389514685</v>
      </c>
      <c r="S594" s="169">
        <f t="shared" si="70"/>
        <v>33969.03315670576</v>
      </c>
    </row>
    <row r="595" spans="1:19" ht="12.75">
      <c r="A595" s="194" t="s">
        <v>98</v>
      </c>
      <c r="B595" s="203">
        <f>C595/Ameco_GVA!C59</f>
        <v>2423.5326583327405</v>
      </c>
      <c r="C595" s="203">
        <f>D595/Ameco_GVA!D59</f>
        <v>2423.5326583327405</v>
      </c>
      <c r="D595" s="203">
        <f>E595/Ameco_GVA!E59</f>
        <v>2133.242422787034</v>
      </c>
      <c r="E595" s="203">
        <f>F595/Ameco_GVA!F59</f>
        <v>1949.4072660972595</v>
      </c>
      <c r="F595" s="203">
        <f>G595/Ameco_GVA!G59</f>
        <v>1980.7926348621593</v>
      </c>
      <c r="G595" s="203">
        <f>H595/Ameco_GVA!H59</f>
        <v>2064.554959905931</v>
      </c>
      <c r="H595" s="203">
        <f>I595/Ameco_GVA!I59</f>
        <v>2204.8695699976092</v>
      </c>
      <c r="I595" s="203">
        <f>J595/Ameco_GVA!J59</f>
        <v>2291.1692765300645</v>
      </c>
      <c r="J595" s="169">
        <f t="shared" si="69"/>
        <v>2124.8486613731657</v>
      </c>
      <c r="K595" s="169">
        <f t="shared" si="66"/>
        <v>3406.1324041811845</v>
      </c>
      <c r="L595" s="175" t="str">
        <f t="shared" si="67"/>
        <v>4887.8</v>
      </c>
      <c r="M595" s="169">
        <f t="shared" si="70"/>
        <v>6847.8078000000005</v>
      </c>
      <c r="N595" s="169">
        <f t="shared" si="70"/>
        <v>8847.367677600001</v>
      </c>
      <c r="O595" s="169">
        <f t="shared" si="70"/>
        <v>13350.6778254984</v>
      </c>
      <c r="P595" s="169">
        <f t="shared" si="70"/>
        <v>15646.994411484124</v>
      </c>
      <c r="Q595" s="169">
        <f t="shared" si="70"/>
        <v>18666.86433290056</v>
      </c>
      <c r="R595" s="169">
        <f t="shared" si="70"/>
        <v>23165.578637129598</v>
      </c>
      <c r="S595" s="169">
        <f t="shared" si="70"/>
        <v>27474.376263635702</v>
      </c>
    </row>
    <row r="596" spans="1:19" ht="12.75">
      <c r="A596" s="194" t="s">
        <v>99</v>
      </c>
      <c r="B596" s="169">
        <f t="shared" si="69"/>
        <v>40069.63815068808</v>
      </c>
      <c r="C596" s="169">
        <f t="shared" si="69"/>
        <v>42473.816439729366</v>
      </c>
      <c r="D596" s="169">
        <f t="shared" si="69"/>
        <v>44555.0334452761</v>
      </c>
      <c r="E596" s="169">
        <f t="shared" si="69"/>
        <v>44777.80861250248</v>
      </c>
      <c r="F596" s="169">
        <f t="shared" si="69"/>
        <v>46300.25410532756</v>
      </c>
      <c r="G596" s="169">
        <f t="shared" si="69"/>
        <v>48059.66376133001</v>
      </c>
      <c r="H596" s="169">
        <f t="shared" si="69"/>
        <v>50847.12425948716</v>
      </c>
      <c r="I596" s="169">
        <f t="shared" si="69"/>
        <v>52881.00922986665</v>
      </c>
      <c r="J596" s="169">
        <f t="shared" si="69"/>
        <v>54203.03446061331</v>
      </c>
      <c r="K596" s="169">
        <f t="shared" si="66"/>
        <v>56696.37404580152</v>
      </c>
      <c r="L596" s="175" t="str">
        <f t="shared" si="67"/>
        <v>59417.8</v>
      </c>
      <c r="M596" s="169">
        <f t="shared" si="70"/>
        <v>61913.34760000001</v>
      </c>
      <c r="N596" s="169">
        <f t="shared" si="70"/>
        <v>64699.448242000006</v>
      </c>
      <c r="O596" s="169">
        <f t="shared" si="70"/>
        <v>68322.617343552</v>
      </c>
      <c r="P596" s="169">
        <f t="shared" si="70"/>
        <v>69962.36015979726</v>
      </c>
      <c r="Q596" s="169">
        <f t="shared" si="70"/>
        <v>71781.38152395199</v>
      </c>
      <c r="R596" s="169">
        <f t="shared" si="70"/>
        <v>74796.19954795798</v>
      </c>
      <c r="S596" s="169">
        <f t="shared" si="70"/>
        <v>77862.84372942425</v>
      </c>
    </row>
    <row r="597" spans="1:19" ht="12.75">
      <c r="A597" s="194" t="s">
        <v>100</v>
      </c>
      <c r="B597" s="169">
        <f t="shared" si="69"/>
        <v>208.62376141680218</v>
      </c>
      <c r="C597" s="169">
        <f t="shared" si="69"/>
        <v>370.3071765148239</v>
      </c>
      <c r="D597" s="169">
        <f t="shared" si="69"/>
        <v>1180.5392787292585</v>
      </c>
      <c r="E597" s="169">
        <f t="shared" si="69"/>
        <v>1632.6858224825646</v>
      </c>
      <c r="F597" s="169">
        <f t="shared" si="69"/>
        <v>1902.078983192188</v>
      </c>
      <c r="G597" s="169">
        <f t="shared" si="69"/>
        <v>2406.129913738118</v>
      </c>
      <c r="H597" s="169">
        <f t="shared" si="69"/>
        <v>2680.4287239042637</v>
      </c>
      <c r="I597" s="169">
        <f t="shared" si="69"/>
        <v>2996.719313324967</v>
      </c>
      <c r="J597" s="169">
        <f t="shared" si="69"/>
        <v>3149.55199830454</v>
      </c>
      <c r="K597" s="169">
        <f t="shared" si="66"/>
        <v>3398.3666061705985</v>
      </c>
      <c r="L597" s="175" t="str">
        <f t="shared" si="67"/>
        <v>3745.0</v>
      </c>
      <c r="M597" s="169">
        <f t="shared" si="70"/>
        <v>4168.185</v>
      </c>
      <c r="N597" s="169">
        <f t="shared" si="70"/>
        <v>4393.266990000001</v>
      </c>
      <c r="O597" s="169">
        <f t="shared" si="70"/>
        <v>4670.042810370001</v>
      </c>
      <c r="P597" s="169">
        <f t="shared" si="70"/>
        <v>4903.5449508885</v>
      </c>
      <c r="Q597" s="169">
        <f t="shared" si="70"/>
        <v>5040.844209513379</v>
      </c>
      <c r="R597" s="169">
        <f t="shared" si="70"/>
        <v>5217.273756846346</v>
      </c>
      <c r="S597" s="169">
        <f t="shared" si="70"/>
        <v>5420.747433363354</v>
      </c>
    </row>
    <row r="598" spans="1:19" ht="12.75">
      <c r="A598" s="194" t="s">
        <v>101</v>
      </c>
      <c r="B598" s="203">
        <f>C598/Ameco_GVA!C62</f>
        <v>1576.7991016053154</v>
      </c>
      <c r="C598" s="203">
        <f>D598/Ameco_GVA!D62</f>
        <v>1655.6390566855812</v>
      </c>
      <c r="D598" s="203">
        <f>E598/Ameco_GVA!E62</f>
        <v>1738.4210095198603</v>
      </c>
      <c r="E598" s="169">
        <f t="shared" si="69"/>
        <v>1825.3420599958533</v>
      </c>
      <c r="F598" s="169">
        <f t="shared" si="69"/>
        <v>2226.917313194941</v>
      </c>
      <c r="G598" s="169">
        <f t="shared" si="69"/>
        <v>2605.4932564380806</v>
      </c>
      <c r="H598" s="169">
        <f t="shared" si="69"/>
        <v>2631.5481890024616</v>
      </c>
      <c r="I598" s="169">
        <f t="shared" si="69"/>
        <v>2757.86250207458</v>
      </c>
      <c r="J598" s="169">
        <f t="shared" si="69"/>
        <v>3160.510427377468</v>
      </c>
      <c r="K598" s="169">
        <f t="shared" si="66"/>
        <v>3119.4237918215613</v>
      </c>
      <c r="L598" s="175" t="str">
        <f t="shared" si="67"/>
        <v>3356.5</v>
      </c>
      <c r="M598" s="169">
        <f t="shared" si="70"/>
        <v>3500.8295</v>
      </c>
      <c r="N598" s="169">
        <f t="shared" si="70"/>
        <v>3875.4182564999996</v>
      </c>
      <c r="O598" s="169">
        <f t="shared" si="70"/>
        <v>4193.202553532999</v>
      </c>
      <c r="P598" s="169">
        <f t="shared" si="70"/>
        <v>4570.59078335097</v>
      </c>
      <c r="Q598" s="169">
        <f t="shared" si="70"/>
        <v>4881.390956618836</v>
      </c>
      <c r="R598" s="169">
        <f t="shared" si="70"/>
        <v>5237.73249645201</v>
      </c>
      <c r="S598" s="169">
        <f t="shared" si="70"/>
        <v>5373.913541359762</v>
      </c>
    </row>
    <row r="599" spans="1:19" ht="12.75">
      <c r="A599" s="194" t="s">
        <v>103</v>
      </c>
      <c r="B599" s="169">
        <f t="shared" si="69"/>
        <v>207913.02011272003</v>
      </c>
      <c r="C599" s="169">
        <f t="shared" si="69"/>
        <v>220387.80131948323</v>
      </c>
      <c r="D599" s="169">
        <f t="shared" si="69"/>
        <v>231186.8035841379</v>
      </c>
      <c r="E599" s="169">
        <f t="shared" si="69"/>
        <v>238353.59449524616</v>
      </c>
      <c r="F599" s="169">
        <f t="shared" si="69"/>
        <v>244789.1415466178</v>
      </c>
      <c r="G599" s="169">
        <f t="shared" si="69"/>
        <v>250174.50266064337</v>
      </c>
      <c r="H599" s="169">
        <f t="shared" si="69"/>
        <v>259681.13376174783</v>
      </c>
      <c r="I599" s="169">
        <f t="shared" si="69"/>
        <v>272405.50931607344</v>
      </c>
      <c r="J599" s="169">
        <f t="shared" si="69"/>
        <v>282756.91867008427</v>
      </c>
      <c r="K599" s="169">
        <f t="shared" si="66"/>
        <v>296612.00768491835</v>
      </c>
      <c r="L599" s="175" t="str">
        <f t="shared" si="67"/>
        <v>308773.1</v>
      </c>
      <c r="M599" s="169">
        <f t="shared" si="70"/>
        <v>321124.024</v>
      </c>
      <c r="N599" s="169">
        <f t="shared" si="70"/>
        <v>334932.35703199997</v>
      </c>
      <c r="O599" s="169">
        <f t="shared" si="70"/>
        <v>351009.11016953597</v>
      </c>
      <c r="P599" s="169">
        <f t="shared" si="70"/>
        <v>369612.59300852136</v>
      </c>
      <c r="Q599" s="169">
        <f t="shared" si="70"/>
        <v>391419.7359960241</v>
      </c>
      <c r="R599" s="169">
        <f t="shared" si="70"/>
        <v>403162.3280759048</v>
      </c>
      <c r="S599" s="169">
        <f t="shared" si="70"/>
        <v>416466.6849024096</v>
      </c>
    </row>
    <row r="600" spans="1:19" ht="12.75">
      <c r="A600" s="194" t="s">
        <v>102</v>
      </c>
      <c r="B600" s="169">
        <f t="shared" si="69"/>
        <v>101.78274485380989</v>
      </c>
      <c r="C600" s="169">
        <f t="shared" si="69"/>
        <v>177.81445525960586</v>
      </c>
      <c r="D600" s="169">
        <f t="shared" si="69"/>
        <v>306.72993532282015</v>
      </c>
      <c r="E600" s="169">
        <f t="shared" si="69"/>
        <v>538.3110364915493</v>
      </c>
      <c r="F600" s="169">
        <f t="shared" si="69"/>
        <v>959.2702670279409</v>
      </c>
      <c r="G600" s="169">
        <f t="shared" si="69"/>
        <v>1715.1752374459581</v>
      </c>
      <c r="H600" s="169">
        <f t="shared" si="69"/>
        <v>3322.294434932821</v>
      </c>
      <c r="I600" s="169">
        <f t="shared" si="69"/>
        <v>6598.076747776582</v>
      </c>
      <c r="J600" s="169">
        <f t="shared" si="69"/>
        <v>11467.457387635699</v>
      </c>
      <c r="K600" s="169">
        <f t="shared" si="66"/>
        <v>19666.68941979522</v>
      </c>
      <c r="L600" s="175" t="str">
        <f t="shared" si="67"/>
        <v>28811.7</v>
      </c>
      <c r="M600" s="169">
        <f t="shared" si="70"/>
        <v>41229.542700000005</v>
      </c>
      <c r="N600" s="169">
        <f t="shared" si="70"/>
        <v>59947.7550858</v>
      </c>
      <c r="O600" s="169">
        <f t="shared" si="70"/>
        <v>79790.4620191998</v>
      </c>
      <c r="P600" s="169">
        <f t="shared" si="70"/>
        <v>91679.24086006057</v>
      </c>
      <c r="Q600" s="169">
        <f t="shared" si="70"/>
        <v>100938.84418692668</v>
      </c>
      <c r="R600" s="169">
        <f t="shared" si="70"/>
        <v>113758.07739866637</v>
      </c>
      <c r="S600" s="169">
        <f t="shared" si="70"/>
        <v>125930.19168032367</v>
      </c>
    </row>
    <row r="601" spans="1:19" ht="12.75">
      <c r="A601" s="194" t="s">
        <v>88</v>
      </c>
      <c r="B601" s="169">
        <f t="shared" si="69"/>
        <v>1405.795493129338</v>
      </c>
      <c r="C601" s="169">
        <f t="shared" si="69"/>
        <v>1466.2446993338995</v>
      </c>
      <c r="D601" s="169">
        <f t="shared" si="69"/>
        <v>1521.9619979085876</v>
      </c>
      <c r="E601" s="169">
        <f t="shared" si="69"/>
        <v>1520.440035910679</v>
      </c>
      <c r="F601" s="169">
        <f t="shared" si="69"/>
        <v>1559.9714768443566</v>
      </c>
      <c r="G601" s="169">
        <f t="shared" si="69"/>
        <v>1606.7706211496873</v>
      </c>
      <c r="H601" s="169">
        <f t="shared" si="69"/>
        <v>1600.3435386650885</v>
      </c>
      <c r="I601" s="169">
        <f t="shared" si="69"/>
        <v>1592.3418209717631</v>
      </c>
      <c r="J601" s="169">
        <f t="shared" si="69"/>
        <v>1679.92062112521</v>
      </c>
      <c r="K601" s="169">
        <f t="shared" si="66"/>
        <v>1757.1969696969695</v>
      </c>
      <c r="L601" s="175" t="str">
        <f t="shared" si="67"/>
        <v>1855.6</v>
      </c>
      <c r="M601" s="169">
        <f>L601*(1+M556/100)</f>
        <v>2028.1707999999999</v>
      </c>
      <c r="N601" s="169">
        <f>M601*(1+N556/100)</f>
        <v>2251.269588</v>
      </c>
      <c r="O601" s="169">
        <f>N601*(1+O556/100)</f>
        <v>2370.586876164</v>
      </c>
      <c r="P601" s="169">
        <f>O601*(1+P556/100)</f>
        <v>2451.186829953576</v>
      </c>
      <c r="Q601" s="203">
        <f>P601*Ameco_GVA!R65</f>
        <v>2524.722434852183</v>
      </c>
      <c r="R601" s="203">
        <f>Q601*Ameco_GVA!S65</f>
        <v>2600.464107897749</v>
      </c>
      <c r="S601" s="203">
        <f>R601*Ameco_GVA!T65</f>
        <v>2678.4780311346813</v>
      </c>
    </row>
    <row r="602" spans="1:19" ht="12.75">
      <c r="A602" s="194" t="s">
        <v>95</v>
      </c>
      <c r="B602" s="169">
        <f t="shared" si="69"/>
        <v>21759.45681605634</v>
      </c>
      <c r="C602" s="169">
        <f t="shared" si="69"/>
        <v>22825.6702000431</v>
      </c>
      <c r="D602" s="169">
        <f t="shared" si="69"/>
        <v>23556.091646444478</v>
      </c>
      <c r="E602" s="169">
        <f t="shared" si="69"/>
        <v>23980.10129608048</v>
      </c>
      <c r="F602" s="169">
        <f t="shared" si="69"/>
        <v>24579.60382848249</v>
      </c>
      <c r="G602" s="169">
        <f t="shared" si="69"/>
        <v>25808.584019906615</v>
      </c>
      <c r="H602" s="169">
        <f t="shared" si="69"/>
        <v>26840.92738070288</v>
      </c>
      <c r="I602" s="169">
        <f t="shared" si="69"/>
        <v>27834.041693788884</v>
      </c>
      <c r="J602" s="169">
        <f t="shared" si="69"/>
        <v>29643.25440388516</v>
      </c>
      <c r="K602" s="169">
        <f t="shared" si="66"/>
        <v>31006.84410646388</v>
      </c>
      <c r="L602" s="175" t="str">
        <f t="shared" si="67"/>
        <v>32619.2</v>
      </c>
      <c r="M602" s="169">
        <f aca="true" t="shared" si="71" ref="M602:R602">L602*(1+M557/100)</f>
        <v>35000.4016</v>
      </c>
      <c r="N602" s="169">
        <f t="shared" si="71"/>
        <v>36890.4232864</v>
      </c>
      <c r="O602" s="169">
        <f t="shared" si="71"/>
        <v>38587.3827575744</v>
      </c>
      <c r="P602" s="169">
        <f t="shared" si="71"/>
        <v>39899.35377133193</v>
      </c>
      <c r="Q602" s="169">
        <f t="shared" si="71"/>
        <v>41216.03244578588</v>
      </c>
      <c r="R602" s="169">
        <f t="shared" si="71"/>
        <v>43400.482165412526</v>
      </c>
      <c r="S602" s="169">
        <f>R602*(1+S557/100)</f>
        <v>45700.70772017939</v>
      </c>
    </row>
    <row r="603" spans="1:19" ht="12.75">
      <c r="A603" s="194" t="s">
        <v>75</v>
      </c>
      <c r="B603" s="169">
        <f t="shared" si="69"/>
        <v>54178.8224273549</v>
      </c>
      <c r="C603" s="169">
        <f t="shared" si="69"/>
        <v>58296.412931833875</v>
      </c>
      <c r="D603" s="169">
        <f t="shared" si="69"/>
        <v>61269.5299913574</v>
      </c>
      <c r="E603" s="169">
        <f t="shared" si="69"/>
        <v>61882.225291270974</v>
      </c>
      <c r="F603" s="169">
        <f t="shared" si="69"/>
        <v>63305.5164729702</v>
      </c>
      <c r="G603" s="169">
        <f t="shared" si="69"/>
        <v>63748.65508828098</v>
      </c>
      <c r="H603" s="169">
        <f t="shared" si="69"/>
        <v>63812.40374336926</v>
      </c>
      <c r="I603" s="169">
        <f t="shared" si="69"/>
        <v>63493.34172465241</v>
      </c>
      <c r="J603" s="169">
        <f t="shared" si="69"/>
        <v>63810.80843327567</v>
      </c>
      <c r="K603" s="169">
        <f t="shared" si="66"/>
        <v>64129.86247544204</v>
      </c>
      <c r="L603" s="175" t="str">
        <f t="shared" si="67"/>
        <v>65284.2</v>
      </c>
      <c r="M603" s="169">
        <f aca="true" t="shared" si="72" ref="M603:R603">L603*(1+M558/100)</f>
        <v>66720.4524</v>
      </c>
      <c r="N603" s="169">
        <f t="shared" si="72"/>
        <v>67187.49556679999</v>
      </c>
      <c r="O603" s="169">
        <f t="shared" si="72"/>
        <v>67657.80803576758</v>
      </c>
      <c r="P603" s="169">
        <f t="shared" si="72"/>
        <v>68807.99077237562</v>
      </c>
      <c r="Q603" s="169">
        <f t="shared" si="72"/>
        <v>69564.87867087174</v>
      </c>
      <c r="R603" s="169">
        <f t="shared" si="72"/>
        <v>70677.91672960568</v>
      </c>
      <c r="S603" s="169">
        <f>R603*(1+S558/100)</f>
        <v>72162.15298092739</v>
      </c>
    </row>
    <row r="604" spans="3:19" ht="12.75"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</row>
    <row r="605" spans="3:19" ht="12.75"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</row>
    <row r="606" spans="3:19" ht="12.75"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</row>
    <row r="607" spans="3:19" ht="12.75"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</row>
    <row r="608" spans="3:19" ht="12.75"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</row>
    <row r="609" spans="3:19" ht="12.75"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</row>
    <row r="610" spans="3:19" ht="12.75"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</row>
    <row r="611" spans="3:19" ht="12.75"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</row>
    <row r="612" spans="3:19" ht="12.75"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</row>
    <row r="613" spans="3:19" ht="12.75"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</row>
    <row r="614" spans="3:19" ht="12.75"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</row>
    <row r="615" spans="3:19" ht="12.75"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</row>
    <row r="616" spans="3:19" ht="12.75"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AM6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4.57421875" style="72" bestFit="1" customWidth="1"/>
    <col min="2" max="2" width="27.00390625" style="72" customWidth="1"/>
    <col min="3" max="3" width="9.140625" style="72" customWidth="1"/>
    <col min="4" max="4" width="10.8515625" style="72" bestFit="1" customWidth="1"/>
    <col min="5" max="18" width="9.140625" style="72" customWidth="1"/>
    <col min="19" max="19" width="10.7109375" style="72" bestFit="1" customWidth="1"/>
    <col min="20" max="16384" width="9.140625" style="72" customWidth="1"/>
  </cols>
  <sheetData>
    <row r="1" spans="1:39" s="67" customFormat="1" ht="12.75">
      <c r="A1" t="s">
        <v>108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67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s="68" customFormat="1" ht="12.75">
      <c r="A3" t="s">
        <v>109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68" customFormat="1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20" s="68" customFormat="1" ht="12.75">
      <c r="A5" t="s">
        <v>110</v>
      </c>
      <c r="B5" t="s">
        <v>51</v>
      </c>
      <c r="C5">
        <v>1990</v>
      </c>
      <c r="D5">
        <v>1991</v>
      </c>
      <c r="E5">
        <v>1992</v>
      </c>
      <c r="F5">
        <v>1993</v>
      </c>
      <c r="G5">
        <v>1994</v>
      </c>
      <c r="H5">
        <v>1995</v>
      </c>
      <c r="I5">
        <v>1996</v>
      </c>
      <c r="J5">
        <v>1997</v>
      </c>
      <c r="K5">
        <v>1998</v>
      </c>
      <c r="L5">
        <v>1999</v>
      </c>
      <c r="M5">
        <v>2000</v>
      </c>
      <c r="N5">
        <v>2001</v>
      </c>
      <c r="O5">
        <v>2002</v>
      </c>
      <c r="P5">
        <v>2003</v>
      </c>
      <c r="Q5">
        <v>2004</v>
      </c>
      <c r="R5">
        <v>2005</v>
      </c>
      <c r="S5">
        <v>2006</v>
      </c>
      <c r="T5">
        <v>2007</v>
      </c>
    </row>
    <row r="6" spans="1:20" s="68" customFormat="1" ht="12.75">
      <c r="A6" t="s">
        <v>1747</v>
      </c>
      <c r="B6" t="s">
        <v>111</v>
      </c>
      <c r="C6">
        <v>184.7191</v>
      </c>
      <c r="D6">
        <v>188.1688</v>
      </c>
      <c r="E6">
        <v>190.2313</v>
      </c>
      <c r="F6">
        <v>187.285</v>
      </c>
      <c r="G6">
        <v>192.7158</v>
      </c>
      <c r="H6">
        <v>198.1412</v>
      </c>
      <c r="I6">
        <v>199.6644</v>
      </c>
      <c r="J6">
        <v>206.1475</v>
      </c>
      <c r="K6">
        <v>209.4513</v>
      </c>
      <c r="L6">
        <v>216.0121</v>
      </c>
      <c r="M6">
        <v>223.812</v>
      </c>
      <c r="N6">
        <v>226.7992</v>
      </c>
      <c r="O6">
        <v>229.968</v>
      </c>
      <c r="P6">
        <v>232.6835</v>
      </c>
      <c r="Q6">
        <v>238.1542</v>
      </c>
      <c r="R6">
        <v>242.6521</v>
      </c>
      <c r="S6">
        <v>249.6433</v>
      </c>
      <c r="T6">
        <v>256.3223</v>
      </c>
    </row>
    <row r="7" spans="1:20" s="68" customFormat="1" ht="12.75">
      <c r="A7" t="s">
        <v>1748</v>
      </c>
      <c r="B7" t="s">
        <v>112</v>
      </c>
      <c r="C7" t="s">
        <v>1793</v>
      </c>
      <c r="D7">
        <v>28.73973</v>
      </c>
      <c r="E7">
        <v>26.35956</v>
      </c>
      <c r="F7">
        <v>25.13183</v>
      </c>
      <c r="G7">
        <v>25.25494</v>
      </c>
      <c r="H7">
        <v>25.7099</v>
      </c>
      <c r="I7">
        <v>23.36794</v>
      </c>
      <c r="J7">
        <v>21.5617</v>
      </c>
      <c r="K7">
        <v>22.16828</v>
      </c>
      <c r="L7">
        <v>22.56492</v>
      </c>
      <c r="M7">
        <v>23.69667</v>
      </c>
      <c r="N7">
        <v>24.61734</v>
      </c>
      <c r="O7">
        <v>25.94668</v>
      </c>
      <c r="P7">
        <v>27.02503</v>
      </c>
      <c r="Q7">
        <v>28.33159</v>
      </c>
      <c r="R7">
        <v>29.82617</v>
      </c>
      <c r="S7">
        <v>31.78294</v>
      </c>
      <c r="T7">
        <v>33.78787</v>
      </c>
    </row>
    <row r="8" spans="1:20" s="68" customFormat="1" ht="12.75">
      <c r="A8" t="s">
        <v>1749</v>
      </c>
      <c r="B8" t="s">
        <v>113</v>
      </c>
      <c r="C8">
        <v>1963.449</v>
      </c>
      <c r="D8">
        <v>1751.98</v>
      </c>
      <c r="E8">
        <v>1739.608</v>
      </c>
      <c r="F8">
        <v>1744.752</v>
      </c>
      <c r="G8">
        <v>1775.47</v>
      </c>
      <c r="H8">
        <v>1861.316</v>
      </c>
      <c r="I8">
        <v>1925.698</v>
      </c>
      <c r="J8">
        <v>1894.948</v>
      </c>
      <c r="K8">
        <v>1881.352</v>
      </c>
      <c r="L8">
        <v>1910.313</v>
      </c>
      <c r="M8">
        <v>1983.446</v>
      </c>
      <c r="N8">
        <v>2033.431</v>
      </c>
      <c r="O8">
        <v>2084.939</v>
      </c>
      <c r="P8">
        <v>2145.893</v>
      </c>
      <c r="Q8">
        <v>2241.935</v>
      </c>
      <c r="R8">
        <v>2389.142</v>
      </c>
      <c r="S8">
        <v>2559.152</v>
      </c>
      <c r="T8">
        <v>2707.386</v>
      </c>
    </row>
    <row r="9" spans="1:20" s="68" customFormat="1" ht="12.75">
      <c r="A9" t="s">
        <v>1750</v>
      </c>
      <c r="B9" t="s">
        <v>114</v>
      </c>
      <c r="C9">
        <v>858.71</v>
      </c>
      <c r="D9">
        <v>869.429</v>
      </c>
      <c r="E9">
        <v>884.673</v>
      </c>
      <c r="F9">
        <v>889.732</v>
      </c>
      <c r="G9">
        <v>932.424</v>
      </c>
      <c r="H9">
        <v>962.165</v>
      </c>
      <c r="I9">
        <v>985.602</v>
      </c>
      <c r="J9">
        <v>1015.399</v>
      </c>
      <c r="K9">
        <v>1034.364</v>
      </c>
      <c r="L9">
        <v>1064.16</v>
      </c>
      <c r="M9">
        <v>1110.898</v>
      </c>
      <c r="N9">
        <v>1119.085</v>
      </c>
      <c r="O9">
        <v>1122.715</v>
      </c>
      <c r="P9">
        <v>1126.76</v>
      </c>
      <c r="Q9">
        <v>1144.105</v>
      </c>
      <c r="R9">
        <v>1161.529</v>
      </c>
      <c r="S9">
        <v>1196.403</v>
      </c>
      <c r="T9">
        <v>1216.864</v>
      </c>
    </row>
    <row r="10" spans="1:20" s="68" customFormat="1" ht="12.75">
      <c r="A10" t="s">
        <v>1751</v>
      </c>
      <c r="B10" t="s">
        <v>115</v>
      </c>
      <c r="C10" t="s">
        <v>1793</v>
      </c>
      <c r="D10">
        <v>1574.429</v>
      </c>
      <c r="E10">
        <v>1609.325</v>
      </c>
      <c r="F10">
        <v>1593.177</v>
      </c>
      <c r="G10">
        <v>1631.043</v>
      </c>
      <c r="H10">
        <v>1667.053</v>
      </c>
      <c r="I10">
        <v>1689.142</v>
      </c>
      <c r="J10">
        <v>1721.254</v>
      </c>
      <c r="K10">
        <v>1756.893</v>
      </c>
      <c r="L10">
        <v>1790.305</v>
      </c>
      <c r="M10">
        <v>1856.2</v>
      </c>
      <c r="N10">
        <v>1883.672</v>
      </c>
      <c r="O10">
        <v>1888.684</v>
      </c>
      <c r="P10">
        <v>1885.899</v>
      </c>
      <c r="Q10">
        <v>1915.97</v>
      </c>
      <c r="R10">
        <v>1934.346</v>
      </c>
      <c r="S10">
        <v>1990.775</v>
      </c>
      <c r="T10">
        <v>2048.874</v>
      </c>
    </row>
    <row r="11" spans="1:20" s="68" customFormat="1" ht="12.75">
      <c r="A11" t="s">
        <v>1752</v>
      </c>
      <c r="B11" t="s">
        <v>116</v>
      </c>
      <c r="C11" t="s">
        <v>1793</v>
      </c>
      <c r="D11" t="s">
        <v>1793</v>
      </c>
      <c r="E11" t="s">
        <v>1793</v>
      </c>
      <c r="F11">
        <v>61.5296</v>
      </c>
      <c r="G11">
        <v>60.5354</v>
      </c>
      <c r="H11">
        <v>63.1469</v>
      </c>
      <c r="I11">
        <v>66.3766</v>
      </c>
      <c r="J11">
        <v>73.0078</v>
      </c>
      <c r="K11">
        <v>77.3562</v>
      </c>
      <c r="L11">
        <v>77.664</v>
      </c>
      <c r="M11">
        <v>85.2447</v>
      </c>
      <c r="N11">
        <v>91.6631</v>
      </c>
      <c r="O11">
        <v>98.5946</v>
      </c>
      <c r="P11">
        <v>105.387</v>
      </c>
      <c r="Q11">
        <v>112.7997</v>
      </c>
      <c r="R11">
        <v>123.3678</v>
      </c>
      <c r="S11">
        <v>136.2529</v>
      </c>
      <c r="T11">
        <v>143.9175</v>
      </c>
    </row>
    <row r="12" spans="1:20" s="68" customFormat="1" ht="12.75">
      <c r="A12" t="s">
        <v>1753</v>
      </c>
      <c r="B12" t="s">
        <v>117</v>
      </c>
      <c r="C12">
        <v>48.0578</v>
      </c>
      <c r="D12">
        <v>48.5827</v>
      </c>
      <c r="E12">
        <v>49.9347</v>
      </c>
      <c r="F12">
        <v>51.4389</v>
      </c>
      <c r="G12">
        <v>54.1969</v>
      </c>
      <c r="H12">
        <v>59.5341</v>
      </c>
      <c r="I12">
        <v>65.8091</v>
      </c>
      <c r="J12">
        <v>72.9617</v>
      </c>
      <c r="K12">
        <v>79.2026</v>
      </c>
      <c r="L12">
        <v>86.5452</v>
      </c>
      <c r="M12">
        <v>93.977</v>
      </c>
      <c r="N12">
        <v>100.7106</v>
      </c>
      <c r="O12">
        <v>107.0128</v>
      </c>
      <c r="P12">
        <v>110.916</v>
      </c>
      <c r="Q12">
        <v>116.647</v>
      </c>
      <c r="R12">
        <v>122.8813</v>
      </c>
      <c r="S12">
        <v>129.4053</v>
      </c>
      <c r="T12">
        <v>138.4388</v>
      </c>
    </row>
    <row r="13" spans="1:20" s="68" customFormat="1" ht="12.75">
      <c r="A13" t="s">
        <v>1754</v>
      </c>
      <c r="B13" t="s">
        <v>118</v>
      </c>
      <c r="C13" t="s">
        <v>1793</v>
      </c>
      <c r="D13" t="s">
        <v>1793</v>
      </c>
      <c r="E13" t="s">
        <v>1793</v>
      </c>
      <c r="F13" t="s">
        <v>1793</v>
      </c>
      <c r="G13" t="s">
        <v>1793</v>
      </c>
      <c r="H13">
        <v>104.011</v>
      </c>
      <c r="I13">
        <v>105.8379</v>
      </c>
      <c r="J13">
        <v>109.3392</v>
      </c>
      <c r="K13">
        <v>113.2376</v>
      </c>
      <c r="L13">
        <v>115.6235</v>
      </c>
      <c r="M13">
        <v>120.3822</v>
      </c>
      <c r="N13">
        <v>124.6781</v>
      </c>
      <c r="O13">
        <v>129.8116</v>
      </c>
      <c r="P13">
        <v>137.6395</v>
      </c>
      <c r="Q13">
        <v>145.2038</v>
      </c>
      <c r="R13">
        <v>149.6517</v>
      </c>
      <c r="S13">
        <v>154.5511</v>
      </c>
      <c r="T13">
        <v>160.6595</v>
      </c>
    </row>
    <row r="14" spans="1:20" s="68" customFormat="1" ht="12.75">
      <c r="A14" t="s">
        <v>1755</v>
      </c>
      <c r="B14" t="s">
        <v>119</v>
      </c>
      <c r="C14">
        <v>435.4863</v>
      </c>
      <c r="D14">
        <v>447.2884</v>
      </c>
      <c r="E14">
        <v>450.9396</v>
      </c>
      <c r="F14">
        <v>446.9872</v>
      </c>
      <c r="G14">
        <v>457.3019</v>
      </c>
      <c r="H14">
        <v>470.3398</v>
      </c>
      <c r="I14">
        <v>481.3675</v>
      </c>
      <c r="J14">
        <v>498.9166</v>
      </c>
      <c r="K14">
        <v>519.7428</v>
      </c>
      <c r="L14">
        <v>543.1183</v>
      </c>
      <c r="M14">
        <v>570.56</v>
      </c>
      <c r="N14">
        <v>591.617</v>
      </c>
      <c r="O14">
        <v>606.6913</v>
      </c>
      <c r="P14">
        <v>623.3325</v>
      </c>
      <c r="Q14">
        <v>642.9504</v>
      </c>
      <c r="R14">
        <v>664.381</v>
      </c>
      <c r="S14">
        <v>690.3398</v>
      </c>
      <c r="T14">
        <v>718.0995</v>
      </c>
    </row>
    <row r="15" spans="1:20" s="68" customFormat="1" ht="12.75">
      <c r="A15" t="s">
        <v>1756</v>
      </c>
      <c r="B15" t="s">
        <v>120</v>
      </c>
      <c r="C15">
        <v>1059.158</v>
      </c>
      <c r="D15">
        <v>1070.954</v>
      </c>
      <c r="E15">
        <v>1089.237</v>
      </c>
      <c r="F15">
        <v>1079.226</v>
      </c>
      <c r="G15">
        <v>1099.915</v>
      </c>
      <c r="H15">
        <v>1124.642</v>
      </c>
      <c r="I15">
        <v>1137.459</v>
      </c>
      <c r="J15">
        <v>1164.669</v>
      </c>
      <c r="K15">
        <v>1205.838</v>
      </c>
      <c r="L15">
        <v>1244.767</v>
      </c>
      <c r="M15">
        <v>1290.778</v>
      </c>
      <c r="N15">
        <v>1313.541</v>
      </c>
      <c r="O15">
        <v>1326.117</v>
      </c>
      <c r="P15">
        <v>1339.1</v>
      </c>
      <c r="Q15">
        <v>1373.924</v>
      </c>
      <c r="R15">
        <v>1398.003</v>
      </c>
      <c r="S15">
        <v>1427.655</v>
      </c>
      <c r="T15">
        <v>1460.299</v>
      </c>
    </row>
    <row r="16" spans="1:20" s="68" customFormat="1" ht="12.75">
      <c r="A16" t="s">
        <v>1757</v>
      </c>
      <c r="B16" t="s">
        <v>121</v>
      </c>
      <c r="C16">
        <v>913.672</v>
      </c>
      <c r="D16">
        <v>926.825</v>
      </c>
      <c r="E16">
        <v>933.504</v>
      </c>
      <c r="F16">
        <v>927.958</v>
      </c>
      <c r="G16">
        <v>949.004</v>
      </c>
      <c r="H16">
        <v>975.133</v>
      </c>
      <c r="I16">
        <v>985.573</v>
      </c>
      <c r="J16">
        <v>1001.244</v>
      </c>
      <c r="K16">
        <v>1013.66</v>
      </c>
      <c r="L16">
        <v>1025.656</v>
      </c>
      <c r="M16">
        <v>1064.036</v>
      </c>
      <c r="N16">
        <v>1083.501</v>
      </c>
      <c r="O16">
        <v>1089.866</v>
      </c>
      <c r="P16">
        <v>1086.295</v>
      </c>
      <c r="Q16">
        <v>1105.064</v>
      </c>
      <c r="R16">
        <v>1113.311</v>
      </c>
      <c r="S16">
        <v>1135.681</v>
      </c>
      <c r="T16">
        <v>1154.802</v>
      </c>
    </row>
    <row r="17" spans="1:20" s="68" customFormat="1" ht="12.75">
      <c r="A17" t="s">
        <v>1758</v>
      </c>
      <c r="B17" t="s">
        <v>122</v>
      </c>
      <c r="C17" t="s">
        <v>1793</v>
      </c>
      <c r="D17" t="s">
        <v>1793</v>
      </c>
      <c r="E17" t="s">
        <v>1793</v>
      </c>
      <c r="F17" t="s">
        <v>1793</v>
      </c>
      <c r="G17">
        <v>6.84891</v>
      </c>
      <c r="H17">
        <v>7.61904</v>
      </c>
      <c r="I17">
        <v>7.75244</v>
      </c>
      <c r="J17">
        <v>7.92699</v>
      </c>
      <c r="K17">
        <v>8.31952</v>
      </c>
      <c r="L17">
        <v>8.715</v>
      </c>
      <c r="M17">
        <v>9.14725</v>
      </c>
      <c r="N17">
        <v>9.51022</v>
      </c>
      <c r="O17">
        <v>9.70998</v>
      </c>
      <c r="P17">
        <v>9.89362</v>
      </c>
      <c r="Q17">
        <v>10.30702</v>
      </c>
      <c r="R17">
        <v>10.71261</v>
      </c>
      <c r="S17">
        <v>11.15549</v>
      </c>
      <c r="T17">
        <v>11.65143</v>
      </c>
    </row>
    <row r="18" spans="1:20" s="68" customFormat="1" ht="12.75">
      <c r="A18" t="s">
        <v>1759</v>
      </c>
      <c r="B18" t="s">
        <v>123</v>
      </c>
      <c r="C18">
        <v>6.135218</v>
      </c>
      <c r="D18">
        <v>5.282436</v>
      </c>
      <c r="E18">
        <v>3.572607</v>
      </c>
      <c r="F18">
        <v>3.206295</v>
      </c>
      <c r="G18">
        <v>3.283672</v>
      </c>
      <c r="H18">
        <v>3.25376</v>
      </c>
      <c r="I18">
        <v>3.36884</v>
      </c>
      <c r="J18">
        <v>3.657</v>
      </c>
      <c r="K18">
        <v>3.8383</v>
      </c>
      <c r="L18">
        <v>3.97732</v>
      </c>
      <c r="M18">
        <v>4.25257</v>
      </c>
      <c r="N18">
        <v>4.60832</v>
      </c>
      <c r="O18">
        <v>4.91194</v>
      </c>
      <c r="P18">
        <v>5.25827</v>
      </c>
      <c r="Q18">
        <v>5.71869</v>
      </c>
      <c r="R18">
        <v>6.33596</v>
      </c>
      <c r="S18">
        <v>7.08378</v>
      </c>
      <c r="T18">
        <v>7.73076</v>
      </c>
    </row>
    <row r="19" spans="1:20" s="68" customFormat="1" ht="12.75">
      <c r="A19" t="s">
        <v>1760</v>
      </c>
      <c r="B19" t="s">
        <v>124</v>
      </c>
      <c r="C19">
        <v>53.67759</v>
      </c>
      <c r="D19">
        <v>50.66723</v>
      </c>
      <c r="E19">
        <v>40.42709</v>
      </c>
      <c r="F19">
        <v>34.25291</v>
      </c>
      <c r="G19">
        <v>31.09632</v>
      </c>
      <c r="H19">
        <v>32.20214</v>
      </c>
      <c r="I19">
        <v>33.8505</v>
      </c>
      <c r="J19">
        <v>36.72667</v>
      </c>
      <c r="K19">
        <v>39.48313</v>
      </c>
      <c r="L19">
        <v>38.93059</v>
      </c>
      <c r="M19">
        <v>40.60172</v>
      </c>
      <c r="N19">
        <v>43.33658</v>
      </c>
      <c r="O19">
        <v>46.30955</v>
      </c>
      <c r="P19">
        <v>51.04614</v>
      </c>
      <c r="Q19">
        <v>54.80177</v>
      </c>
      <c r="R19">
        <v>59.08086</v>
      </c>
      <c r="S19">
        <v>63.71558</v>
      </c>
      <c r="T19">
        <v>69.40202</v>
      </c>
    </row>
    <row r="20" spans="1:20" s="68" customFormat="1" ht="12.75">
      <c r="A20" t="s">
        <v>1761</v>
      </c>
      <c r="B20" t="s">
        <v>125</v>
      </c>
      <c r="C20">
        <v>11.96475</v>
      </c>
      <c r="D20">
        <v>12.95591</v>
      </c>
      <c r="E20">
        <v>13.25232</v>
      </c>
      <c r="F20">
        <v>13.89408</v>
      </c>
      <c r="G20">
        <v>14.56977</v>
      </c>
      <c r="H20">
        <v>14.8771</v>
      </c>
      <c r="I20">
        <v>15.0957</v>
      </c>
      <c r="J20">
        <v>15.8768</v>
      </c>
      <c r="K20">
        <v>16.8891</v>
      </c>
      <c r="L20">
        <v>18.2516</v>
      </c>
      <c r="M20">
        <v>19.6234</v>
      </c>
      <c r="N20">
        <v>20.2727</v>
      </c>
      <c r="O20">
        <v>21.0731</v>
      </c>
      <c r="P20">
        <v>21.3774</v>
      </c>
      <c r="Q20">
        <v>22.2498</v>
      </c>
      <c r="R20">
        <v>23.447</v>
      </c>
      <c r="S20">
        <v>25.0896</v>
      </c>
      <c r="T20">
        <v>26.4223</v>
      </c>
    </row>
    <row r="21" spans="1:20" s="68" customFormat="1" ht="12.75">
      <c r="A21" t="s">
        <v>1762</v>
      </c>
      <c r="B21" t="s">
        <v>126</v>
      </c>
      <c r="C21" t="s">
        <v>1793</v>
      </c>
      <c r="D21">
        <v>9126.41</v>
      </c>
      <c r="E21">
        <v>8754.25</v>
      </c>
      <c r="F21">
        <v>8783.4</v>
      </c>
      <c r="G21">
        <v>9042.26</v>
      </c>
      <c r="H21">
        <v>9261.08</v>
      </c>
      <c r="I21">
        <v>9548.24</v>
      </c>
      <c r="J21">
        <v>10037.12</v>
      </c>
      <c r="K21">
        <v>10554.25</v>
      </c>
      <c r="L21">
        <v>10980.87</v>
      </c>
      <c r="M21">
        <v>11566.47</v>
      </c>
      <c r="N21">
        <v>12007.43</v>
      </c>
      <c r="O21">
        <v>12452.95</v>
      </c>
      <c r="P21">
        <v>12949.13</v>
      </c>
      <c r="Q21">
        <v>13615.31</v>
      </c>
      <c r="R21">
        <v>14151.71</v>
      </c>
      <c r="S21">
        <v>14765.9</v>
      </c>
      <c r="T21">
        <v>14917.31</v>
      </c>
    </row>
    <row r="22" spans="1:20" s="68" customFormat="1" ht="12.75">
      <c r="A22" t="s">
        <v>1763</v>
      </c>
      <c r="B22" t="s">
        <v>127</v>
      </c>
      <c r="C22">
        <v>276.841</v>
      </c>
      <c r="D22">
        <v>283.671</v>
      </c>
      <c r="E22">
        <v>287.793</v>
      </c>
      <c r="F22">
        <v>291.19</v>
      </c>
      <c r="G22">
        <v>299.324</v>
      </c>
      <c r="H22">
        <v>308.195</v>
      </c>
      <c r="I22">
        <v>317.52</v>
      </c>
      <c r="J22">
        <v>330.892</v>
      </c>
      <c r="K22">
        <v>343.42</v>
      </c>
      <c r="L22">
        <v>359.056</v>
      </c>
      <c r="M22">
        <v>373.415</v>
      </c>
      <c r="N22">
        <v>380.403</v>
      </c>
      <c r="O22">
        <v>381.124</v>
      </c>
      <c r="P22">
        <v>382.986</v>
      </c>
      <c r="Q22">
        <v>391.897</v>
      </c>
      <c r="R22">
        <v>400.033</v>
      </c>
      <c r="S22">
        <v>413.366</v>
      </c>
      <c r="T22">
        <v>427.982</v>
      </c>
    </row>
    <row r="23" spans="1:20" s="68" customFormat="1" ht="12.75">
      <c r="A23" t="s">
        <v>1764</v>
      </c>
      <c r="B23" t="s">
        <v>128</v>
      </c>
      <c r="C23">
        <v>144.7023</v>
      </c>
      <c r="D23">
        <v>149.3798</v>
      </c>
      <c r="E23">
        <v>152.3863</v>
      </c>
      <c r="F23">
        <v>152.9664</v>
      </c>
      <c r="G23">
        <v>156.3609</v>
      </c>
      <c r="H23">
        <v>161.2658</v>
      </c>
      <c r="I23">
        <v>164.103</v>
      </c>
      <c r="J23">
        <v>168.8525</v>
      </c>
      <c r="K23">
        <v>174.8092</v>
      </c>
      <c r="L23">
        <v>180.0829</v>
      </c>
      <c r="M23">
        <v>186.5873</v>
      </c>
      <c r="N23">
        <v>187.9512</v>
      </c>
      <c r="O23">
        <v>191.0641</v>
      </c>
      <c r="P23">
        <v>192.9099</v>
      </c>
      <c r="Q23">
        <v>198.0127</v>
      </c>
      <c r="R23">
        <v>204.115</v>
      </c>
      <c r="S23">
        <v>211.7218</v>
      </c>
      <c r="T23">
        <v>218.3461</v>
      </c>
    </row>
    <row r="24" spans="1:20" s="68" customFormat="1" ht="12.75">
      <c r="A24" t="s">
        <v>1765</v>
      </c>
      <c r="B24" t="s">
        <v>129</v>
      </c>
      <c r="C24">
        <v>472.4953</v>
      </c>
      <c r="D24">
        <v>436.2291</v>
      </c>
      <c r="E24">
        <v>447.1089</v>
      </c>
      <c r="F24">
        <v>463.1697</v>
      </c>
      <c r="G24">
        <v>485.4474</v>
      </c>
      <c r="H24">
        <v>518.0868</v>
      </c>
      <c r="I24">
        <v>547.427</v>
      </c>
      <c r="J24">
        <v>582.725</v>
      </c>
      <c r="K24">
        <v>610.665</v>
      </c>
      <c r="L24">
        <v>636.8189</v>
      </c>
      <c r="M24">
        <v>662.224</v>
      </c>
      <c r="N24">
        <v>670.8246</v>
      </c>
      <c r="O24">
        <v>679.8122</v>
      </c>
      <c r="P24">
        <v>704.3927</v>
      </c>
      <c r="Q24">
        <v>740.7808</v>
      </c>
      <c r="R24">
        <v>765.038</v>
      </c>
      <c r="S24">
        <v>812.549</v>
      </c>
      <c r="T24" t="s">
        <v>1793</v>
      </c>
    </row>
    <row r="25" spans="1:20" s="68" customFormat="1" ht="12.75">
      <c r="A25" t="s">
        <v>1766</v>
      </c>
      <c r="B25" t="s">
        <v>130</v>
      </c>
      <c r="C25">
        <v>82.6668</v>
      </c>
      <c r="D25">
        <v>85.1201</v>
      </c>
      <c r="E25">
        <v>86.2383</v>
      </c>
      <c r="F25">
        <v>85.5063</v>
      </c>
      <c r="G25">
        <v>86.2729</v>
      </c>
      <c r="H25">
        <v>88.6454</v>
      </c>
      <c r="I25">
        <v>91.7495</v>
      </c>
      <c r="J25">
        <v>95.4842</v>
      </c>
      <c r="K25">
        <v>99.3495</v>
      </c>
      <c r="L25">
        <v>102.5469</v>
      </c>
      <c r="M25">
        <v>106.5452</v>
      </c>
      <c r="N25">
        <v>109.1329</v>
      </c>
      <c r="O25">
        <v>109.954</v>
      </c>
      <c r="P25">
        <v>109.503</v>
      </c>
      <c r="Q25">
        <v>111.3498</v>
      </c>
      <c r="R25">
        <v>112.1812</v>
      </c>
      <c r="S25">
        <v>113.948</v>
      </c>
      <c r="T25">
        <v>116.2772</v>
      </c>
    </row>
    <row r="26" spans="1:20" s="68" customFormat="1" ht="12.75">
      <c r="A26" t="s">
        <v>1767</v>
      </c>
      <c r="B26" t="s">
        <v>131</v>
      </c>
      <c r="C26">
        <v>84.3381</v>
      </c>
      <c r="D26">
        <v>74.2361</v>
      </c>
      <c r="E26">
        <v>67.8387</v>
      </c>
      <c r="F26">
        <v>68.9309</v>
      </c>
      <c r="G26">
        <v>71.8458</v>
      </c>
      <c r="H26">
        <v>76.7287</v>
      </c>
      <c r="I26">
        <v>79.7319</v>
      </c>
      <c r="J26">
        <v>73.944</v>
      </c>
      <c r="K26">
        <v>69.9451</v>
      </c>
      <c r="L26">
        <v>71.2035</v>
      </c>
      <c r="M26">
        <v>72.7364</v>
      </c>
      <c r="N26">
        <v>76.9987</v>
      </c>
      <c r="O26">
        <v>80.8383</v>
      </c>
      <c r="P26">
        <v>84.966</v>
      </c>
      <c r="Q26">
        <v>92.1853</v>
      </c>
      <c r="R26">
        <v>95.4697</v>
      </c>
      <c r="S26">
        <v>102.9402</v>
      </c>
      <c r="T26">
        <v>109.9727</v>
      </c>
    </row>
    <row r="27" spans="1:20" s="68" customFormat="1" ht="12.75">
      <c r="A27" t="s">
        <v>1768</v>
      </c>
      <c r="B27" t="s">
        <v>132</v>
      </c>
      <c r="C27">
        <v>13.72479</v>
      </c>
      <c r="D27">
        <v>12.5575</v>
      </c>
      <c r="E27">
        <v>11.91565</v>
      </c>
      <c r="F27">
        <v>12.04693</v>
      </c>
      <c r="G27">
        <v>12.6577</v>
      </c>
      <c r="H27">
        <v>13.10389</v>
      </c>
      <c r="I27">
        <v>13.54567</v>
      </c>
      <c r="J27">
        <v>14.17638</v>
      </c>
      <c r="K27">
        <v>14.64448</v>
      </c>
      <c r="L27">
        <v>15.33617</v>
      </c>
      <c r="M27">
        <v>16.09175</v>
      </c>
      <c r="N27">
        <v>16.64437</v>
      </c>
      <c r="O27">
        <v>17.38302</v>
      </c>
      <c r="P27">
        <v>17.90167</v>
      </c>
      <c r="Q27">
        <v>18.6678</v>
      </c>
      <c r="R27">
        <v>19.46222</v>
      </c>
      <c r="S27">
        <v>20.65958</v>
      </c>
      <c r="T27">
        <v>22.07078</v>
      </c>
    </row>
    <row r="28" spans="1:20" s="68" customFormat="1" ht="12.75">
      <c r="A28" t="s">
        <v>1769</v>
      </c>
      <c r="B28" t="s">
        <v>133</v>
      </c>
      <c r="C28" t="s">
        <v>1793</v>
      </c>
      <c r="D28" t="s">
        <v>1793</v>
      </c>
      <c r="E28">
        <v>21.57442</v>
      </c>
      <c r="F28" t="s">
        <v>1793</v>
      </c>
      <c r="G28">
        <v>22.28606</v>
      </c>
      <c r="H28">
        <v>23.6409</v>
      </c>
      <c r="I28">
        <v>25.34637</v>
      </c>
      <c r="J28">
        <v>26.76397</v>
      </c>
      <c r="K28">
        <v>27.55517</v>
      </c>
      <c r="L28">
        <v>27.64203</v>
      </c>
      <c r="M28">
        <v>27.79216</v>
      </c>
      <c r="N28">
        <v>29.14387</v>
      </c>
      <c r="O28">
        <v>30.41869</v>
      </c>
      <c r="P28">
        <v>31.55617</v>
      </c>
      <c r="Q28">
        <v>32.99359</v>
      </c>
      <c r="R28">
        <v>34.88852</v>
      </c>
      <c r="S28">
        <v>38.42677</v>
      </c>
      <c r="T28">
        <v>42.42196</v>
      </c>
    </row>
    <row r="29" spans="1:20" s="68" customFormat="1" ht="12.75">
      <c r="A29" t="s">
        <v>1770</v>
      </c>
      <c r="B29" t="s">
        <v>134</v>
      </c>
      <c r="C29">
        <v>92.996</v>
      </c>
      <c r="D29">
        <v>87.008</v>
      </c>
      <c r="E29">
        <v>83.947</v>
      </c>
      <c r="F29">
        <v>83.654</v>
      </c>
      <c r="G29">
        <v>87.142</v>
      </c>
      <c r="H29">
        <v>90.534</v>
      </c>
      <c r="I29">
        <v>93.971</v>
      </c>
      <c r="J29">
        <v>99.65</v>
      </c>
      <c r="K29">
        <v>104.666</v>
      </c>
      <c r="L29">
        <v>108.988</v>
      </c>
      <c r="M29">
        <v>115.154</v>
      </c>
      <c r="N29">
        <v>118.45</v>
      </c>
      <c r="O29">
        <v>119.886</v>
      </c>
      <c r="P29">
        <v>120.975</v>
      </c>
      <c r="Q29">
        <v>125.372</v>
      </c>
      <c r="R29">
        <v>128.711</v>
      </c>
      <c r="S29">
        <v>135.264</v>
      </c>
      <c r="T29">
        <v>141.394</v>
      </c>
    </row>
    <row r="30" spans="1:20" s="68" customFormat="1" ht="12.75">
      <c r="A30" t="s">
        <v>1771</v>
      </c>
      <c r="B30" t="s">
        <v>135</v>
      </c>
      <c r="C30">
        <v>1574.019</v>
      </c>
      <c r="D30">
        <v>1557.212</v>
      </c>
      <c r="E30">
        <v>1519.304</v>
      </c>
      <c r="F30">
        <v>1518.563</v>
      </c>
      <c r="G30">
        <v>1582.747</v>
      </c>
      <c r="H30">
        <v>1659.15</v>
      </c>
      <c r="I30">
        <v>1685.803</v>
      </c>
      <c r="J30">
        <v>1732.958</v>
      </c>
      <c r="K30">
        <v>1797.963</v>
      </c>
      <c r="L30">
        <v>1881.142</v>
      </c>
      <c r="M30">
        <v>1972.825</v>
      </c>
      <c r="N30">
        <v>1989.713</v>
      </c>
      <c r="O30">
        <v>2036.091</v>
      </c>
      <c r="P30">
        <v>2075.415</v>
      </c>
      <c r="Q30">
        <v>2167.089</v>
      </c>
      <c r="R30">
        <v>2236.773</v>
      </c>
      <c r="S30">
        <v>2334.1</v>
      </c>
      <c r="T30">
        <v>2394.467</v>
      </c>
    </row>
    <row r="31" spans="1:20" s="68" customFormat="1" ht="12.75">
      <c r="A31" t="s">
        <v>1772</v>
      </c>
      <c r="B31" t="s">
        <v>136</v>
      </c>
      <c r="C31">
        <v>671.12</v>
      </c>
      <c r="D31">
        <v>664.727</v>
      </c>
      <c r="E31">
        <v>666.738</v>
      </c>
      <c r="F31">
        <v>681.734</v>
      </c>
      <c r="G31">
        <v>709.251</v>
      </c>
      <c r="H31">
        <v>728.371</v>
      </c>
      <c r="I31">
        <v>748.813</v>
      </c>
      <c r="J31">
        <v>773.54</v>
      </c>
      <c r="K31">
        <v>802.869</v>
      </c>
      <c r="L31">
        <v>831.65</v>
      </c>
      <c r="M31">
        <v>864.285</v>
      </c>
      <c r="N31">
        <v>883.753</v>
      </c>
      <c r="O31">
        <v>899.773</v>
      </c>
      <c r="P31">
        <v>925.447</v>
      </c>
      <c r="Q31">
        <v>950.646</v>
      </c>
      <c r="R31">
        <v>970.885</v>
      </c>
      <c r="S31">
        <v>998.894</v>
      </c>
      <c r="T31">
        <v>1028.081</v>
      </c>
    </row>
    <row r="32" spans="1:20" s="68" customFormat="1" ht="12.75">
      <c r="A32" t="s">
        <v>1773</v>
      </c>
      <c r="B32" t="s">
        <v>1679</v>
      </c>
      <c r="C32">
        <v>109.2776</v>
      </c>
      <c r="D32">
        <v>110.1421</v>
      </c>
      <c r="E32">
        <v>116.4718</v>
      </c>
      <c r="F32">
        <v>124.4933</v>
      </c>
      <c r="G32">
        <v>119.8442</v>
      </c>
      <c r="H32">
        <v>128.2629</v>
      </c>
      <c r="I32">
        <v>136.5014</v>
      </c>
      <c r="J32">
        <v>146.0963</v>
      </c>
      <c r="K32">
        <v>150.9218</v>
      </c>
      <c r="L32">
        <v>146.4377</v>
      </c>
      <c r="M32">
        <v>156.023</v>
      </c>
      <c r="N32">
        <v>149.0496</v>
      </c>
      <c r="O32">
        <v>156.7744</v>
      </c>
      <c r="P32">
        <v>163.7722</v>
      </c>
      <c r="Q32">
        <v>179.4796</v>
      </c>
      <c r="R32">
        <v>194.7336</v>
      </c>
      <c r="S32">
        <v>209.3384</v>
      </c>
      <c r="T32">
        <v>219.4418</v>
      </c>
    </row>
    <row r="33" spans="1:20" s="68" customFormat="1" ht="12.75">
      <c r="A33" t="s">
        <v>1774</v>
      </c>
      <c r="B33" t="s">
        <v>1680</v>
      </c>
      <c r="C33">
        <v>430.2409</v>
      </c>
      <c r="D33">
        <v>432.9548</v>
      </c>
      <c r="E33">
        <v>425.439</v>
      </c>
      <c r="F33">
        <v>426.8833</v>
      </c>
      <c r="G33">
        <v>435.2129</v>
      </c>
      <c r="H33">
        <v>441.9341</v>
      </c>
      <c r="I33">
        <v>468.3664</v>
      </c>
      <c r="J33">
        <v>490.8316</v>
      </c>
      <c r="K33">
        <v>522.4189</v>
      </c>
      <c r="L33">
        <v>552.3152</v>
      </c>
      <c r="M33">
        <v>587.154</v>
      </c>
      <c r="N33">
        <v>608.3055</v>
      </c>
      <c r="O33">
        <v>607.0449</v>
      </c>
      <c r="P33">
        <v>629.0451</v>
      </c>
      <c r="Q33">
        <v>674.7167</v>
      </c>
      <c r="R33" t="s">
        <v>1793</v>
      </c>
      <c r="S33" t="s">
        <v>1793</v>
      </c>
      <c r="T33" t="s">
        <v>1793</v>
      </c>
    </row>
    <row r="34" spans="1:20" s="67" customFormat="1" ht="12.75">
      <c r="A34" t="s">
        <v>1775</v>
      </c>
      <c r="B34" t="s">
        <v>1681</v>
      </c>
      <c r="C34">
        <v>911.764</v>
      </c>
      <c r="D34">
        <v>942.701</v>
      </c>
      <c r="E34">
        <v>976.356</v>
      </c>
      <c r="F34">
        <v>1001.11</v>
      </c>
      <c r="G34">
        <v>1054.12</v>
      </c>
      <c r="H34">
        <v>1095.473</v>
      </c>
      <c r="I34">
        <v>1146.9</v>
      </c>
      <c r="J34">
        <v>1208.375</v>
      </c>
      <c r="K34">
        <v>1236.803</v>
      </c>
      <c r="L34">
        <v>1261.078</v>
      </c>
      <c r="M34">
        <v>1302.768</v>
      </c>
      <c r="N34">
        <v>1325.48</v>
      </c>
      <c r="O34">
        <v>1341.163</v>
      </c>
      <c r="P34">
        <v>1354.219</v>
      </c>
      <c r="Q34">
        <v>1397.318</v>
      </c>
      <c r="R34">
        <v>1430.818</v>
      </c>
      <c r="S34">
        <v>1453.216</v>
      </c>
      <c r="T34">
        <v>1491.546</v>
      </c>
    </row>
    <row r="35" spans="1:20" ht="12.75">
      <c r="A35" t="s">
        <v>1776</v>
      </c>
      <c r="B35" t="s">
        <v>1682</v>
      </c>
      <c r="C35">
        <v>360.2128</v>
      </c>
      <c r="D35">
        <v>357.2654</v>
      </c>
      <c r="E35">
        <v>358.502</v>
      </c>
      <c r="F35">
        <v>357.8363</v>
      </c>
      <c r="G35">
        <v>361.6628</v>
      </c>
      <c r="H35">
        <v>362.8397</v>
      </c>
      <c r="I35">
        <v>364.9501</v>
      </c>
      <c r="J35">
        <v>370.9123</v>
      </c>
      <c r="K35">
        <v>380.5121</v>
      </c>
      <c r="L35">
        <v>383.1621</v>
      </c>
      <c r="M35">
        <v>395.7738</v>
      </c>
      <c r="N35">
        <v>400.2012</v>
      </c>
      <c r="O35">
        <v>402.5439</v>
      </c>
      <c r="P35">
        <v>401.226</v>
      </c>
      <c r="Q35">
        <v>411.1567</v>
      </c>
      <c r="R35">
        <v>421.0629</v>
      </c>
      <c r="S35">
        <v>435.1643</v>
      </c>
      <c r="T35">
        <v>449.8546</v>
      </c>
    </row>
    <row r="36" spans="1:2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3.5" thickBot="1">
      <c r="A37" s="76"/>
      <c r="B37" s="69"/>
      <c r="C37" s="44">
        <v>1990</v>
      </c>
      <c r="D37" s="44">
        <v>1991</v>
      </c>
      <c r="E37" s="44">
        <v>1992</v>
      </c>
      <c r="F37" s="44">
        <v>1993</v>
      </c>
      <c r="G37" s="44">
        <v>1994</v>
      </c>
      <c r="H37" s="44">
        <v>1995</v>
      </c>
      <c r="I37" s="44">
        <v>1996</v>
      </c>
      <c r="J37" s="44">
        <v>1997</v>
      </c>
      <c r="K37" s="44">
        <v>1998</v>
      </c>
      <c r="L37" s="44">
        <v>1999</v>
      </c>
      <c r="M37" s="44">
        <v>2000</v>
      </c>
      <c r="N37" s="44">
        <v>2001</v>
      </c>
      <c r="O37" s="44">
        <v>2002</v>
      </c>
      <c r="P37" s="44">
        <v>2003</v>
      </c>
      <c r="Q37" s="44">
        <v>2004</v>
      </c>
      <c r="R37" s="44">
        <v>2005</v>
      </c>
      <c r="S37" s="44">
        <v>2006</v>
      </c>
      <c r="T37" s="44">
        <v>2007</v>
      </c>
    </row>
    <row r="38" spans="1:20" ht="12.75">
      <c r="A38" s="75" t="s">
        <v>1796</v>
      </c>
      <c r="B38" s="44" t="s">
        <v>1764</v>
      </c>
      <c r="C38" s="70">
        <v>1.02</v>
      </c>
      <c r="D38" s="71">
        <v>1.0323249872324074</v>
      </c>
      <c r="E38" s="71">
        <v>1.0201265499083545</v>
      </c>
      <c r="F38" s="71">
        <v>1.003806772656072</v>
      </c>
      <c r="G38" s="71">
        <v>1.0221911478599222</v>
      </c>
      <c r="H38" s="71">
        <v>1.0313690954707988</v>
      </c>
      <c r="I38" s="71">
        <v>1.0175933148875955</v>
      </c>
      <c r="J38" s="71">
        <v>1.0289421887473111</v>
      </c>
      <c r="K38" s="71">
        <v>1.035277535126812</v>
      </c>
      <c r="L38" s="71">
        <v>1.0301683206604686</v>
      </c>
      <c r="M38" s="71">
        <v>1.036118920785927</v>
      </c>
      <c r="N38" s="71">
        <v>1.0073097150770711</v>
      </c>
      <c r="O38" s="71">
        <v>1.016562277867872</v>
      </c>
      <c r="P38" s="71">
        <v>1.009660632217146</v>
      </c>
      <c r="Q38" s="71">
        <v>1.0264517269461029</v>
      </c>
      <c r="R38" s="71">
        <v>1.030817720277538</v>
      </c>
      <c r="S38" s="71">
        <v>1.0372672268084169</v>
      </c>
      <c r="T38" s="71">
        <v>1.0312877559136566</v>
      </c>
    </row>
    <row r="39" spans="1:20" ht="12.75">
      <c r="A39" s="45" t="s">
        <v>1795</v>
      </c>
      <c r="B39" s="44" t="s">
        <v>1747</v>
      </c>
      <c r="C39" s="70">
        <v>1.02</v>
      </c>
      <c r="D39" s="70">
        <v>1.0186753833252762</v>
      </c>
      <c r="E39" s="70">
        <v>1.0109609031890516</v>
      </c>
      <c r="F39" s="70">
        <v>0.9845120124816473</v>
      </c>
      <c r="G39" s="70">
        <v>1.0289975171530021</v>
      </c>
      <c r="H39" s="70">
        <v>1.0281523362381288</v>
      </c>
      <c r="I39" s="71">
        <v>1.0076874471336603</v>
      </c>
      <c r="J39" s="71">
        <v>1.0324699846342162</v>
      </c>
      <c r="K39" s="71">
        <v>1.0160263888720455</v>
      </c>
      <c r="L39" s="71">
        <v>1.0313237492438576</v>
      </c>
      <c r="M39" s="71">
        <v>1.0361086253964478</v>
      </c>
      <c r="N39" s="71">
        <v>1.0133469161617787</v>
      </c>
      <c r="O39" s="71">
        <v>1.0139718305884675</v>
      </c>
      <c r="P39" s="71">
        <v>1.0118081646142072</v>
      </c>
      <c r="Q39" s="71">
        <v>1.0235113362142136</v>
      </c>
      <c r="R39" s="71">
        <v>1.0188865029464103</v>
      </c>
      <c r="S39" s="71">
        <v>1.0288116195985941</v>
      </c>
      <c r="T39" s="71">
        <v>1.0267541728538276</v>
      </c>
    </row>
    <row r="40" spans="1:20" ht="12.75">
      <c r="A40" s="74"/>
      <c r="B40" s="44" t="s">
        <v>1748</v>
      </c>
      <c r="C40" s="73">
        <v>1</v>
      </c>
      <c r="D40" s="73">
        <v>1</v>
      </c>
      <c r="E40" s="71">
        <v>0.9171818941931603</v>
      </c>
      <c r="F40" s="71">
        <v>0.9534237293793979</v>
      </c>
      <c r="G40" s="71">
        <v>1.0048985688666523</v>
      </c>
      <c r="H40" s="71">
        <v>1.018014693362962</v>
      </c>
      <c r="I40" s="71">
        <v>0.9089082415723126</v>
      </c>
      <c r="J40" s="71">
        <v>0.9227043547698256</v>
      </c>
      <c r="K40" s="71">
        <v>1.0281322901255467</v>
      </c>
      <c r="L40" s="71">
        <v>1.0178922316029932</v>
      </c>
      <c r="M40" s="71">
        <v>1.0501552852835285</v>
      </c>
      <c r="N40" s="71">
        <v>1.0388522944363068</v>
      </c>
      <c r="O40" s="71">
        <v>1.0540001478632541</v>
      </c>
      <c r="P40" s="71">
        <v>1.0415602304418137</v>
      </c>
      <c r="Q40" s="71">
        <v>1.0483462923075386</v>
      </c>
      <c r="R40" s="71">
        <v>1.0527531282218896</v>
      </c>
      <c r="S40" s="71">
        <v>1.0656058085902413</v>
      </c>
      <c r="T40" s="71">
        <v>1.0630819552879627</v>
      </c>
    </row>
    <row r="41" spans="2:20" ht="12.75">
      <c r="B41" s="44" t="s">
        <v>1758</v>
      </c>
      <c r="C41" s="70">
        <v>1.04</v>
      </c>
      <c r="D41" s="70">
        <v>1.04</v>
      </c>
      <c r="E41" s="70">
        <v>1.04</v>
      </c>
      <c r="F41" s="70">
        <v>1.04</v>
      </c>
      <c r="G41" s="70">
        <v>1.04</v>
      </c>
      <c r="H41" s="71">
        <v>1.1124456300345602</v>
      </c>
      <c r="I41" s="71">
        <v>1.0175087675087675</v>
      </c>
      <c r="J41" s="71">
        <v>1.0225154918967447</v>
      </c>
      <c r="K41" s="71">
        <v>1.0495181651547436</v>
      </c>
      <c r="L41" s="71">
        <v>1.0475363963305575</v>
      </c>
      <c r="M41" s="71">
        <v>1.0495983935742972</v>
      </c>
      <c r="N41" s="71">
        <v>1.0396807783760147</v>
      </c>
      <c r="O41" s="71">
        <v>1.0210047717087511</v>
      </c>
      <c r="P41" s="71">
        <v>1.0189125003347073</v>
      </c>
      <c r="Q41" s="71">
        <v>1.0417845035487516</v>
      </c>
      <c r="R41" s="71">
        <v>1.0393508501972442</v>
      </c>
      <c r="S41" s="71">
        <v>1.0413419325449167</v>
      </c>
      <c r="T41" s="71">
        <v>1.044457034159862</v>
      </c>
    </row>
    <row r="42" spans="2:20" ht="12.75">
      <c r="B42" s="44" t="s">
        <v>1749</v>
      </c>
      <c r="C42" s="71">
        <v>1</v>
      </c>
      <c r="D42" s="71">
        <v>0.8922971770593481</v>
      </c>
      <c r="E42" s="71">
        <v>0.9929382755510907</v>
      </c>
      <c r="F42" s="71">
        <v>1.0029569880110922</v>
      </c>
      <c r="G42" s="71">
        <v>1.0176059405577411</v>
      </c>
      <c r="H42" s="71">
        <v>1.048351140824683</v>
      </c>
      <c r="I42" s="71">
        <v>1.0345895054896643</v>
      </c>
      <c r="J42" s="71">
        <v>0.9840317640668474</v>
      </c>
      <c r="K42" s="71">
        <v>0.9928251329324076</v>
      </c>
      <c r="L42" s="71">
        <v>1.0153937168589398</v>
      </c>
      <c r="M42" s="71">
        <v>1.0382832551524277</v>
      </c>
      <c r="N42" s="71">
        <v>1.0252010894171055</v>
      </c>
      <c r="O42" s="71">
        <v>1.0253305865800215</v>
      </c>
      <c r="P42" s="71">
        <v>1.0292353877019904</v>
      </c>
      <c r="Q42" s="71">
        <v>1.0447561924103392</v>
      </c>
      <c r="R42" s="71">
        <v>1.0656606904303647</v>
      </c>
      <c r="S42" s="71">
        <v>1.071159437153589</v>
      </c>
      <c r="T42" s="71">
        <v>1.0579230932746473</v>
      </c>
    </row>
    <row r="43" spans="2:20" ht="12.75">
      <c r="B43" s="44" t="s">
        <v>1751</v>
      </c>
      <c r="C43" s="70">
        <v>1.02</v>
      </c>
      <c r="D43" s="70">
        <v>1.02</v>
      </c>
      <c r="E43" s="71">
        <v>1.0221642258876076</v>
      </c>
      <c r="F43" s="71">
        <v>0.9899659795255774</v>
      </c>
      <c r="G43" s="71">
        <v>1.023767603976206</v>
      </c>
      <c r="H43" s="71">
        <v>1.0220778973944895</v>
      </c>
      <c r="I43" s="71">
        <v>1.0132503285738366</v>
      </c>
      <c r="J43" s="71">
        <v>1.0190108350866889</v>
      </c>
      <c r="K43" s="71">
        <v>1.020705253263028</v>
      </c>
      <c r="L43" s="71">
        <v>1.019017663568584</v>
      </c>
      <c r="M43" s="71">
        <v>1.036806577650177</v>
      </c>
      <c r="N43" s="71">
        <v>1.014800129296412</v>
      </c>
      <c r="O43" s="71">
        <v>1.0026607604720992</v>
      </c>
      <c r="P43" s="71">
        <v>0.998525428287633</v>
      </c>
      <c r="Q43" s="71">
        <v>1.0159451805213324</v>
      </c>
      <c r="R43" s="71">
        <v>1.0095909643679182</v>
      </c>
      <c r="S43" s="71">
        <v>1.029172133630695</v>
      </c>
      <c r="T43" s="71">
        <v>1.0291841117152867</v>
      </c>
    </row>
    <row r="44" spans="1:20" ht="12.75">
      <c r="A44" t="s">
        <v>1801</v>
      </c>
      <c r="B44" s="44" t="s">
        <v>1750</v>
      </c>
      <c r="C44" s="71">
        <v>1.02</v>
      </c>
      <c r="D44" s="71">
        <v>1.012482677504629</v>
      </c>
      <c r="E44" s="71">
        <v>1.0175333465987448</v>
      </c>
      <c r="F44" s="71">
        <v>1.0057184971170139</v>
      </c>
      <c r="G44" s="71">
        <v>1.0479829881357532</v>
      </c>
      <c r="H44" s="71">
        <v>1.031896433382238</v>
      </c>
      <c r="I44" s="71">
        <v>1.024358607931072</v>
      </c>
      <c r="J44" s="71">
        <v>1.030232284431241</v>
      </c>
      <c r="K44" s="71">
        <v>1.0186773869188368</v>
      </c>
      <c r="L44" s="71">
        <v>1.028806106941077</v>
      </c>
      <c r="M44" s="71">
        <v>1.0439200872049315</v>
      </c>
      <c r="N44" s="71">
        <v>1.0073697135110515</v>
      </c>
      <c r="O44" s="71">
        <v>1.003243721433135</v>
      </c>
      <c r="P44" s="71">
        <v>1.0036028733917335</v>
      </c>
      <c r="Q44" s="71">
        <v>1.0153936951968476</v>
      </c>
      <c r="R44" s="71">
        <v>1.0152293714300697</v>
      </c>
      <c r="S44" s="71">
        <v>1.0300242180780679</v>
      </c>
      <c r="T44" s="71">
        <v>1.0171020968686972</v>
      </c>
    </row>
    <row r="45" spans="1:20" ht="12.75">
      <c r="A45" t="s">
        <v>1802</v>
      </c>
      <c r="B45" s="44" t="s">
        <v>1752</v>
      </c>
      <c r="C45" s="73">
        <v>1</v>
      </c>
      <c r="D45" s="73">
        <v>1</v>
      </c>
      <c r="E45" s="73">
        <v>1</v>
      </c>
      <c r="F45" s="73">
        <v>1</v>
      </c>
      <c r="G45" s="71">
        <v>0.9838419232369461</v>
      </c>
      <c r="H45" s="71">
        <v>1.0431400469807748</v>
      </c>
      <c r="I45" s="71">
        <v>1.0511458203015507</v>
      </c>
      <c r="J45" s="71">
        <v>1.0999026765456503</v>
      </c>
      <c r="K45" s="71">
        <v>1.0595607592613392</v>
      </c>
      <c r="L45" s="71">
        <v>1.0039789958658776</v>
      </c>
      <c r="M45" s="71">
        <v>1.0976089307787391</v>
      </c>
      <c r="N45" s="71">
        <v>1.0752938305841888</v>
      </c>
      <c r="O45" s="71">
        <v>1.075619305914812</v>
      </c>
      <c r="P45" s="71">
        <v>1.0688922111352954</v>
      </c>
      <c r="Q45" s="71">
        <v>1.070337897463634</v>
      </c>
      <c r="R45" s="71">
        <v>1.0936890789603164</v>
      </c>
      <c r="S45" s="71">
        <v>1.1044445957535112</v>
      </c>
      <c r="T45" s="71">
        <v>1.0562527476479397</v>
      </c>
    </row>
    <row r="46" spans="1:20" ht="12.75">
      <c r="A46" t="s">
        <v>1794</v>
      </c>
      <c r="B46" s="44" t="s">
        <v>1755</v>
      </c>
      <c r="C46" s="70">
        <v>1.03</v>
      </c>
      <c r="D46" s="71">
        <v>1.027100967355345</v>
      </c>
      <c r="E46" s="71">
        <v>1.0081629659968825</v>
      </c>
      <c r="F46" s="71">
        <v>0.9912351898125602</v>
      </c>
      <c r="G46" s="71">
        <v>1.0230760522896405</v>
      </c>
      <c r="H46" s="71">
        <v>1.028510487273287</v>
      </c>
      <c r="I46" s="71">
        <v>1.0234462403564402</v>
      </c>
      <c r="J46" s="71">
        <v>1.0364567612063549</v>
      </c>
      <c r="K46" s="71">
        <v>1.0417428484039215</v>
      </c>
      <c r="L46" s="71">
        <v>1.044975130006611</v>
      </c>
      <c r="M46" s="71">
        <v>1.050526192912299</v>
      </c>
      <c r="N46" s="71">
        <v>1.0369058468872687</v>
      </c>
      <c r="O46" s="71">
        <v>1.0254798290109988</v>
      </c>
      <c r="P46" s="71">
        <v>1.0274294356948914</v>
      </c>
      <c r="Q46" s="71">
        <v>1.0314726089206</v>
      </c>
      <c r="R46" s="71">
        <v>1.03333165357701</v>
      </c>
      <c r="S46" s="71">
        <v>1.0390721588967775</v>
      </c>
      <c r="T46" s="71">
        <v>1.0402116464964066</v>
      </c>
    </row>
    <row r="47" spans="2:20" ht="12.75">
      <c r="B47" s="44" t="s">
        <v>1770</v>
      </c>
      <c r="C47" s="73">
        <v>1</v>
      </c>
      <c r="D47" s="71">
        <v>0.9356101337691943</v>
      </c>
      <c r="E47" s="71">
        <v>0.9648193269584406</v>
      </c>
      <c r="F47" s="71">
        <v>0.9965097025504186</v>
      </c>
      <c r="G47" s="71">
        <v>1.0416955555024268</v>
      </c>
      <c r="H47" s="71">
        <v>1.0389249730325218</v>
      </c>
      <c r="I47" s="71">
        <v>1.0379636379702653</v>
      </c>
      <c r="J47" s="71">
        <v>1.0604335380064063</v>
      </c>
      <c r="K47" s="71">
        <v>1.0503361766181636</v>
      </c>
      <c r="L47" s="71">
        <v>1.0412932566449469</v>
      </c>
      <c r="M47" s="71">
        <v>1.056575035783756</v>
      </c>
      <c r="N47" s="71">
        <v>1.0286225402504472</v>
      </c>
      <c r="O47" s="71">
        <v>1.01212325875897</v>
      </c>
      <c r="P47" s="71">
        <v>1.0090836294479755</v>
      </c>
      <c r="Q47" s="71">
        <v>1.0363463525521803</v>
      </c>
      <c r="R47" s="71">
        <v>1.0266327409628946</v>
      </c>
      <c r="S47" s="71">
        <v>1.0509125094203293</v>
      </c>
      <c r="T47" s="71">
        <v>1.0453187840075704</v>
      </c>
    </row>
    <row r="48" spans="2:20" ht="12.75">
      <c r="B48" s="44" t="s">
        <v>1756</v>
      </c>
      <c r="C48" s="70">
        <v>1.02</v>
      </c>
      <c r="D48" s="71">
        <v>1.011137148565181</v>
      </c>
      <c r="E48" s="71">
        <v>1.017071694956086</v>
      </c>
      <c r="F48" s="71">
        <v>0.9908091627441962</v>
      </c>
      <c r="G48" s="71">
        <v>1.0191702201392479</v>
      </c>
      <c r="H48" s="71">
        <v>1.0224808280639868</v>
      </c>
      <c r="I48" s="71">
        <v>1.011396515513381</v>
      </c>
      <c r="J48" s="71">
        <v>1.023921741355073</v>
      </c>
      <c r="K48" s="71">
        <v>1.0353482405730725</v>
      </c>
      <c r="L48" s="71">
        <v>1.0322837727787648</v>
      </c>
      <c r="M48" s="71">
        <v>1.0369635441813607</v>
      </c>
      <c r="N48" s="71">
        <v>1.017635100691211</v>
      </c>
      <c r="O48" s="71">
        <v>1.009574120640315</v>
      </c>
      <c r="P48" s="71">
        <v>1.009790237211347</v>
      </c>
      <c r="Q48" s="71">
        <v>1.0260055260996193</v>
      </c>
      <c r="R48" s="71">
        <v>1.0175257146683514</v>
      </c>
      <c r="S48" s="71">
        <v>1.0212102549136162</v>
      </c>
      <c r="T48" s="71">
        <v>1.0228654681978488</v>
      </c>
    </row>
    <row r="49" spans="2:20" ht="12.75">
      <c r="B49" s="44" t="s">
        <v>1754</v>
      </c>
      <c r="C49" s="70">
        <v>1.04</v>
      </c>
      <c r="D49" s="70">
        <v>1.04</v>
      </c>
      <c r="E49" s="70">
        <v>1.04</v>
      </c>
      <c r="F49" s="70">
        <v>1.04</v>
      </c>
      <c r="G49" s="70">
        <v>1.04</v>
      </c>
      <c r="H49" s="70">
        <v>1.04</v>
      </c>
      <c r="I49" s="71">
        <v>1.04</v>
      </c>
      <c r="J49" s="71">
        <v>1.033081722143013</v>
      </c>
      <c r="K49" s="71">
        <v>1.035654184409617</v>
      </c>
      <c r="L49" s="71">
        <v>1.0210698566553866</v>
      </c>
      <c r="M49" s="71">
        <v>1.041156858251134</v>
      </c>
      <c r="N49" s="71">
        <v>1.035685508322659</v>
      </c>
      <c r="O49" s="71">
        <v>1.0411740313655726</v>
      </c>
      <c r="P49" s="71">
        <v>1.0603020069084734</v>
      </c>
      <c r="Q49" s="71">
        <v>1.054957334195489</v>
      </c>
      <c r="R49" s="71">
        <v>1.0306321184431813</v>
      </c>
      <c r="S49" s="71">
        <v>1.0327386858953156</v>
      </c>
      <c r="T49" s="71">
        <v>1.0395234974063596</v>
      </c>
    </row>
    <row r="50" spans="2:20" ht="12.75">
      <c r="B50" s="44" t="s">
        <v>1762</v>
      </c>
      <c r="C50" s="73">
        <v>1</v>
      </c>
      <c r="D50" s="73">
        <v>1</v>
      </c>
      <c r="E50" s="71">
        <v>0.9592216435597349</v>
      </c>
      <c r="F50" s="71">
        <v>1.0033298112345432</v>
      </c>
      <c r="G50" s="71">
        <v>1.0294715030625954</v>
      </c>
      <c r="H50" s="71">
        <v>1.0241997022868177</v>
      </c>
      <c r="I50" s="71">
        <v>1.0310071827475844</v>
      </c>
      <c r="J50" s="71">
        <v>1.051201059043342</v>
      </c>
      <c r="K50" s="71">
        <v>1.0515217512593253</v>
      </c>
      <c r="L50" s="71">
        <v>1.0404216310964778</v>
      </c>
      <c r="M50" s="71">
        <v>1.0533291078029334</v>
      </c>
      <c r="N50" s="71">
        <v>1.0381239911571984</v>
      </c>
      <c r="O50" s="71">
        <v>1.0371036932965672</v>
      </c>
      <c r="P50" s="71">
        <v>1.039844374224581</v>
      </c>
      <c r="Q50" s="71">
        <v>1.0514459272553447</v>
      </c>
      <c r="R50" s="71">
        <v>1.0393968260730015</v>
      </c>
      <c r="S50" s="71">
        <v>1.0434004088551843</v>
      </c>
      <c r="T50" s="71">
        <v>1.010254031247672</v>
      </c>
    </row>
    <row r="51" spans="2:20" ht="12.75">
      <c r="B51" s="44" t="s">
        <v>1753</v>
      </c>
      <c r="C51" s="70">
        <v>1.06</v>
      </c>
      <c r="D51" s="71">
        <v>1.0109222644399036</v>
      </c>
      <c r="E51" s="71">
        <v>1.0278288361906605</v>
      </c>
      <c r="F51" s="71">
        <v>1.030123341083455</v>
      </c>
      <c r="G51" s="71">
        <v>1.0536170096949975</v>
      </c>
      <c r="H51" s="71">
        <v>1.098477957226336</v>
      </c>
      <c r="I51" s="71">
        <v>1.105401778140595</v>
      </c>
      <c r="J51" s="71">
        <v>1.1086870964653823</v>
      </c>
      <c r="K51" s="71">
        <v>1.0855366582741357</v>
      </c>
      <c r="L51" s="71">
        <v>1.0927065525626682</v>
      </c>
      <c r="M51" s="71">
        <v>1.0858718912198482</v>
      </c>
      <c r="N51" s="71">
        <v>1.0716515743213764</v>
      </c>
      <c r="O51" s="71">
        <v>1.0625773255248205</v>
      </c>
      <c r="P51" s="71">
        <v>1.036474141411121</v>
      </c>
      <c r="Q51" s="71">
        <v>1.051669732049479</v>
      </c>
      <c r="R51" s="71">
        <v>1.0534458665889392</v>
      </c>
      <c r="S51" s="71">
        <v>1.0530918862349277</v>
      </c>
      <c r="T51" s="71">
        <v>1.0698078053990059</v>
      </c>
    </row>
    <row r="52" spans="2:20" ht="12.75">
      <c r="B52" s="44" t="s">
        <v>1757</v>
      </c>
      <c r="C52" s="70">
        <v>1.01</v>
      </c>
      <c r="D52" s="71">
        <v>1.0143957569018203</v>
      </c>
      <c r="E52" s="71">
        <v>1.0072063226606964</v>
      </c>
      <c r="F52" s="71">
        <v>0.9940589435074728</v>
      </c>
      <c r="G52" s="71">
        <v>1.0226799057715974</v>
      </c>
      <c r="H52" s="71">
        <v>1.0275330767836595</v>
      </c>
      <c r="I52" s="71">
        <v>1.010706231867858</v>
      </c>
      <c r="J52" s="71">
        <v>1.0159003949986456</v>
      </c>
      <c r="K52" s="71">
        <v>1.0124005736863342</v>
      </c>
      <c r="L52" s="71">
        <v>1.0118343428763097</v>
      </c>
      <c r="M52" s="71">
        <v>1.0374199536686766</v>
      </c>
      <c r="N52" s="71">
        <v>1.0182935539774969</v>
      </c>
      <c r="O52" s="71">
        <v>1.0058744754273417</v>
      </c>
      <c r="P52" s="71">
        <v>0.9967234504058298</v>
      </c>
      <c r="Q52" s="71">
        <v>1.0172779953879931</v>
      </c>
      <c r="R52" s="71">
        <v>1.0074629161749906</v>
      </c>
      <c r="S52" s="71">
        <v>1.020093217438793</v>
      </c>
      <c r="T52" s="71">
        <v>1.016836594078795</v>
      </c>
    </row>
    <row r="53" spans="2:20" ht="12.75">
      <c r="B53" s="44" t="s">
        <v>1760</v>
      </c>
      <c r="C53" s="73">
        <v>1</v>
      </c>
      <c r="D53" s="71">
        <v>0.9439177504057094</v>
      </c>
      <c r="E53" s="71">
        <v>0.797894220781361</v>
      </c>
      <c r="F53" s="71">
        <v>0.8472761705084387</v>
      </c>
      <c r="G53" s="71">
        <v>0.9078446181652887</v>
      </c>
      <c r="H53" s="71">
        <v>1.0355611210586977</v>
      </c>
      <c r="I53" s="71">
        <v>1.0511879024189075</v>
      </c>
      <c r="J53" s="71">
        <v>1.0849668394853844</v>
      </c>
      <c r="K53" s="71">
        <v>1.075053360405395</v>
      </c>
      <c r="L53" s="71">
        <v>0.9860056687501725</v>
      </c>
      <c r="M53" s="71">
        <v>1.0429258842468094</v>
      </c>
      <c r="N53" s="71">
        <v>1.0673582301439446</v>
      </c>
      <c r="O53" s="71">
        <v>1.068601860137556</v>
      </c>
      <c r="P53" s="71">
        <v>1.1022810629772908</v>
      </c>
      <c r="Q53" s="71">
        <v>1.0735732417769492</v>
      </c>
      <c r="R53" s="71">
        <v>1.078083061915701</v>
      </c>
      <c r="S53" s="71">
        <v>1.0784470639052985</v>
      </c>
      <c r="T53" s="71">
        <v>1.089247245336227</v>
      </c>
    </row>
    <row r="54" spans="2:20" ht="12.75">
      <c r="B54" s="44" t="s">
        <v>1761</v>
      </c>
      <c r="C54" s="70">
        <v>1.05</v>
      </c>
      <c r="D54" s="71">
        <v>1.082840009193673</v>
      </c>
      <c r="E54" s="71">
        <v>1.0228783620756858</v>
      </c>
      <c r="F54" s="71">
        <v>1.0484262378210005</v>
      </c>
      <c r="G54" s="71">
        <v>1.0486315034892557</v>
      </c>
      <c r="H54" s="71">
        <v>1.0210936754663937</v>
      </c>
      <c r="I54" s="71">
        <v>1.0146937239112461</v>
      </c>
      <c r="J54" s="71">
        <v>1.0517432116430505</v>
      </c>
      <c r="K54" s="71">
        <v>1.0637596996875944</v>
      </c>
      <c r="L54" s="71">
        <v>1.080673333688592</v>
      </c>
      <c r="M54" s="71">
        <v>1.075160533871003</v>
      </c>
      <c r="N54" s="71">
        <v>1.0330880479427622</v>
      </c>
      <c r="O54" s="71">
        <v>1.0394816674641265</v>
      </c>
      <c r="P54" s="71">
        <v>1.0144402105053363</v>
      </c>
      <c r="Q54" s="71">
        <v>1.040809452973701</v>
      </c>
      <c r="R54" s="71">
        <v>1.0538072252334851</v>
      </c>
      <c r="S54" s="71">
        <v>1.0700558706870815</v>
      </c>
      <c r="T54" s="71">
        <v>1.053117626426886</v>
      </c>
    </row>
    <row r="55" spans="2:20" ht="12.75">
      <c r="B55" s="44" t="s">
        <v>1759</v>
      </c>
      <c r="C55" s="73">
        <v>1</v>
      </c>
      <c r="D55" s="71">
        <v>0.8610021681381166</v>
      </c>
      <c r="E55" s="71">
        <v>0.6763180850652994</v>
      </c>
      <c r="F55" s="71">
        <v>0.8974664719629111</v>
      </c>
      <c r="G55" s="71">
        <v>1.0241328386814066</v>
      </c>
      <c r="H55" s="71">
        <v>0.9908906857932217</v>
      </c>
      <c r="I55" s="71">
        <v>1.0353683123524784</v>
      </c>
      <c r="J55" s="71">
        <v>1.0855368613528693</v>
      </c>
      <c r="K55" s="71">
        <v>1.0495761553185672</v>
      </c>
      <c r="L55" s="71">
        <v>1.0362191595237475</v>
      </c>
      <c r="M55" s="71">
        <v>1.069204891736144</v>
      </c>
      <c r="N55" s="71">
        <v>1.08365529550366</v>
      </c>
      <c r="O55" s="71">
        <v>1.0658851815846122</v>
      </c>
      <c r="P55" s="71">
        <v>1.070507783075526</v>
      </c>
      <c r="Q55" s="71">
        <v>1.087561118010296</v>
      </c>
      <c r="R55" s="71">
        <v>1.1079390559726092</v>
      </c>
      <c r="S55" s="71">
        <v>1.1180278915902246</v>
      </c>
      <c r="T55" s="71">
        <v>1.0913325936152731</v>
      </c>
    </row>
    <row r="56" spans="2:20" ht="12.75">
      <c r="B56" s="44" t="s">
        <v>1763</v>
      </c>
      <c r="C56" s="70">
        <v>1.02</v>
      </c>
      <c r="D56" s="71">
        <v>1.0246712011587877</v>
      </c>
      <c r="E56" s="71">
        <v>1.0145309178590691</v>
      </c>
      <c r="F56" s="71">
        <v>1.0118036227427352</v>
      </c>
      <c r="G56" s="71">
        <v>1.0279336515677049</v>
      </c>
      <c r="H56" s="71">
        <v>1.0296367815477543</v>
      </c>
      <c r="I56" s="71">
        <v>1.030256817923717</v>
      </c>
      <c r="J56" s="71">
        <v>1.042113882590073</v>
      </c>
      <c r="K56" s="71">
        <v>1.0378612961328773</v>
      </c>
      <c r="L56" s="71">
        <v>1.0455302544988643</v>
      </c>
      <c r="M56" s="71">
        <v>1.039990976337953</v>
      </c>
      <c r="N56" s="71">
        <v>1.01871376350709</v>
      </c>
      <c r="O56" s="71">
        <v>1.0018953583436514</v>
      </c>
      <c r="P56" s="71">
        <v>1.0048855490601483</v>
      </c>
      <c r="Q56" s="71">
        <v>1.0232671690348996</v>
      </c>
      <c r="R56" s="71">
        <v>1.0207605569830849</v>
      </c>
      <c r="S56" s="71">
        <v>1.0333297502956005</v>
      </c>
      <c r="T56" s="71">
        <v>1.035358495860811</v>
      </c>
    </row>
    <row r="57" spans="2:20" ht="12.75">
      <c r="B57" s="44" t="s">
        <v>1765</v>
      </c>
      <c r="C57" s="73">
        <v>1</v>
      </c>
      <c r="D57" s="71">
        <v>0.9232453740809697</v>
      </c>
      <c r="E57" s="71">
        <v>1.0249405644877887</v>
      </c>
      <c r="F57" s="71">
        <v>1.0359214500091587</v>
      </c>
      <c r="G57" s="71">
        <v>1.0480983535840105</v>
      </c>
      <c r="H57" s="71">
        <v>1.06723570875032</v>
      </c>
      <c r="I57" s="71">
        <v>1.0566318230844716</v>
      </c>
      <c r="J57" s="71">
        <v>1.0644798301874039</v>
      </c>
      <c r="K57" s="71">
        <v>1.04794714487966</v>
      </c>
      <c r="L57" s="71">
        <v>1.042828555754792</v>
      </c>
      <c r="M57" s="71">
        <v>1.0398937594345898</v>
      </c>
      <c r="N57" s="71">
        <v>1.0129874483558434</v>
      </c>
      <c r="O57" s="71">
        <v>1.0133978390178295</v>
      </c>
      <c r="P57" s="71">
        <v>1.0361577800457245</v>
      </c>
      <c r="Q57" s="71">
        <v>1.051658826106517</v>
      </c>
      <c r="R57" s="71">
        <v>1.0327454491261112</v>
      </c>
      <c r="S57" s="71">
        <v>1.0621027975080977</v>
      </c>
      <c r="T57" s="70">
        <v>1.04</v>
      </c>
    </row>
    <row r="58" spans="2:20" ht="12.75">
      <c r="B58" s="44" t="s">
        <v>1766</v>
      </c>
      <c r="C58" s="70">
        <v>1.02</v>
      </c>
      <c r="D58" s="71">
        <v>1.0296769682629543</v>
      </c>
      <c r="E58" s="71">
        <v>1.0131367326871092</v>
      </c>
      <c r="F58" s="71">
        <v>0.9915118920479647</v>
      </c>
      <c r="G58" s="71">
        <v>1.0089654212613575</v>
      </c>
      <c r="H58" s="71">
        <v>1.0274999449421542</v>
      </c>
      <c r="I58" s="71">
        <v>1.0350170454417262</v>
      </c>
      <c r="J58" s="71">
        <v>1.0407053989395039</v>
      </c>
      <c r="K58" s="71">
        <v>1.0404810429369467</v>
      </c>
      <c r="L58" s="71">
        <v>1.0321833527093744</v>
      </c>
      <c r="M58" s="71">
        <v>1.0389899645918113</v>
      </c>
      <c r="N58" s="71">
        <v>1.024287344713793</v>
      </c>
      <c r="O58" s="71">
        <v>1.0075238539432196</v>
      </c>
      <c r="P58" s="71">
        <v>0.9958982847372538</v>
      </c>
      <c r="Q58" s="71">
        <v>1.0168652913618805</v>
      </c>
      <c r="R58" s="71">
        <v>1.007466560335088</v>
      </c>
      <c r="S58" s="71">
        <v>1.015749519527336</v>
      </c>
      <c r="T58" s="71">
        <v>1.0204409028679748</v>
      </c>
    </row>
    <row r="59" spans="2:20" ht="12.75">
      <c r="B59" s="44" t="s">
        <v>1767</v>
      </c>
      <c r="C59" s="73">
        <v>1</v>
      </c>
      <c r="D59" s="71">
        <v>0.8802202088972836</v>
      </c>
      <c r="E59" s="71">
        <v>0.9138235979530176</v>
      </c>
      <c r="F59" s="71">
        <v>1.016099954745595</v>
      </c>
      <c r="G59" s="71">
        <v>1.0422872760982376</v>
      </c>
      <c r="H59" s="71">
        <v>1.0679636109556858</v>
      </c>
      <c r="I59" s="71">
        <v>1.039140504139911</v>
      </c>
      <c r="J59" s="71">
        <v>0.9274079759795014</v>
      </c>
      <c r="K59" s="71">
        <v>0.9459198853186194</v>
      </c>
      <c r="L59" s="71">
        <v>1.0179912531399629</v>
      </c>
      <c r="M59" s="71">
        <v>1.021528436102158</v>
      </c>
      <c r="N59" s="71">
        <v>1.0585992707915155</v>
      </c>
      <c r="O59" s="71">
        <v>1.049865776954676</v>
      </c>
      <c r="P59" s="71">
        <v>1.051061192528789</v>
      </c>
      <c r="Q59" s="71">
        <v>1.0849669279476497</v>
      </c>
      <c r="R59" s="71">
        <v>1.0356282400773227</v>
      </c>
      <c r="S59" s="71">
        <v>1.0782499578400266</v>
      </c>
      <c r="T59" s="71">
        <v>1.0683163623152083</v>
      </c>
    </row>
    <row r="60" spans="2:20" ht="12.75">
      <c r="B60" s="44" t="s">
        <v>1771</v>
      </c>
      <c r="C60" s="73">
        <v>1</v>
      </c>
      <c r="D60" s="71">
        <v>0.9893222381686625</v>
      </c>
      <c r="E60" s="71">
        <v>0.9756564937850467</v>
      </c>
      <c r="F60" s="71">
        <v>0.9995122766740561</v>
      </c>
      <c r="G60" s="71">
        <v>1.0422662741025561</v>
      </c>
      <c r="H60" s="71">
        <v>1.048272402348575</v>
      </c>
      <c r="I60" s="71">
        <v>1.0160642497664467</v>
      </c>
      <c r="J60" s="71">
        <v>1.0279718330077714</v>
      </c>
      <c r="K60" s="71">
        <v>1.0375110071911724</v>
      </c>
      <c r="L60" s="71">
        <v>1.0462629097484208</v>
      </c>
      <c r="M60" s="71">
        <v>1.0487379474808387</v>
      </c>
      <c r="N60" s="71">
        <v>1.008560313256371</v>
      </c>
      <c r="O60" s="71">
        <v>1.0233088892719704</v>
      </c>
      <c r="P60" s="71">
        <v>1.0193134786215352</v>
      </c>
      <c r="Q60" s="71">
        <v>1.044171406682519</v>
      </c>
      <c r="R60" s="71">
        <v>1.0321555782895857</v>
      </c>
      <c r="S60" s="71">
        <v>1.043512238389859</v>
      </c>
      <c r="T60" s="71">
        <v>1.0258630735615442</v>
      </c>
    </row>
    <row r="61" spans="2:20" ht="12.75">
      <c r="B61" s="44" t="s">
        <v>1768</v>
      </c>
      <c r="C61" s="73">
        <v>1</v>
      </c>
      <c r="D61" s="71">
        <v>0.9149502469618842</v>
      </c>
      <c r="E61" s="71">
        <v>0.9488871192514434</v>
      </c>
      <c r="F61" s="71">
        <v>1.011017443446224</v>
      </c>
      <c r="G61" s="71">
        <v>1.050699223785645</v>
      </c>
      <c r="H61" s="71">
        <v>1.0352504799450137</v>
      </c>
      <c r="I61" s="71">
        <v>1.0337136529686985</v>
      </c>
      <c r="J61" s="71">
        <v>1.0465617426085236</v>
      </c>
      <c r="K61" s="71">
        <v>1.0330197130720253</v>
      </c>
      <c r="L61" s="71">
        <v>1.047232131151123</v>
      </c>
      <c r="M61" s="71">
        <v>1.0492678419709747</v>
      </c>
      <c r="N61" s="71">
        <v>1.0343418211195177</v>
      </c>
      <c r="O61" s="71">
        <v>1.04437836938256</v>
      </c>
      <c r="P61" s="71">
        <v>1.0298365876585311</v>
      </c>
      <c r="Q61" s="71">
        <v>1.0427965659069796</v>
      </c>
      <c r="R61" s="71">
        <v>1.0425556305510022</v>
      </c>
      <c r="S61" s="71">
        <v>1.0615222723820819</v>
      </c>
      <c r="T61" s="71">
        <v>1.068307293759118</v>
      </c>
    </row>
    <row r="62" spans="2:20" ht="12.75">
      <c r="B62" s="44" t="s">
        <v>1769</v>
      </c>
      <c r="C62" s="70">
        <v>1.05</v>
      </c>
      <c r="D62" s="70">
        <v>1.05</v>
      </c>
      <c r="E62" s="70">
        <v>1.05</v>
      </c>
      <c r="F62" s="70">
        <v>1.05</v>
      </c>
      <c r="G62" s="70">
        <v>1.05</v>
      </c>
      <c r="H62" s="71">
        <v>1.060793159490731</v>
      </c>
      <c r="I62" s="71">
        <v>1.0721406545436087</v>
      </c>
      <c r="J62" s="71">
        <v>1.0559291133207636</v>
      </c>
      <c r="K62" s="71">
        <v>1.029562131477505</v>
      </c>
      <c r="L62" s="71">
        <v>1.003152221525035</v>
      </c>
      <c r="M62" s="71">
        <v>1.005431221947158</v>
      </c>
      <c r="N62" s="71">
        <v>1.0486363780289119</v>
      </c>
      <c r="O62" s="71">
        <v>1.0437423032699502</v>
      </c>
      <c r="P62" s="71">
        <v>1.0373941152626889</v>
      </c>
      <c r="Q62" s="71">
        <v>1.045551155289124</v>
      </c>
      <c r="R62" s="71">
        <v>1.057433277191115</v>
      </c>
      <c r="S62" s="71">
        <v>1.101415881212502</v>
      </c>
      <c r="T62" s="71">
        <v>1.1039689258295715</v>
      </c>
    </row>
    <row r="63" spans="2:20" ht="12.75">
      <c r="B63" s="44" t="s">
        <v>1772</v>
      </c>
      <c r="C63" s="73">
        <v>1</v>
      </c>
      <c r="D63" s="71">
        <v>0.990474132792943</v>
      </c>
      <c r="E63" s="71">
        <v>1.003025302116508</v>
      </c>
      <c r="F63" s="71">
        <v>1.0224915933995062</v>
      </c>
      <c r="G63" s="71">
        <v>1.0403632501826225</v>
      </c>
      <c r="H63" s="71">
        <v>1.0269580162735055</v>
      </c>
      <c r="I63" s="71">
        <v>1.0280653677864715</v>
      </c>
      <c r="J63" s="71">
        <v>1.03302159551183</v>
      </c>
      <c r="K63" s="71">
        <v>1.0379152984978153</v>
      </c>
      <c r="L63" s="71">
        <v>1.0358476912173717</v>
      </c>
      <c r="M63" s="71">
        <v>1.0392412673600673</v>
      </c>
      <c r="N63" s="71">
        <v>1.0225249772933698</v>
      </c>
      <c r="O63" s="71">
        <v>1.0181272369089553</v>
      </c>
      <c r="P63" s="71">
        <v>1.0285338635411376</v>
      </c>
      <c r="Q63" s="71">
        <v>1.0272290039299927</v>
      </c>
      <c r="R63" s="71">
        <v>1.0212897335075306</v>
      </c>
      <c r="S63" s="71">
        <v>1.02884893679478</v>
      </c>
      <c r="T63" s="71">
        <v>1.02921931656412</v>
      </c>
    </row>
    <row r="64" spans="2:20" ht="12.75">
      <c r="B64" s="44" t="s">
        <v>1773</v>
      </c>
      <c r="C64" s="70">
        <v>1.04</v>
      </c>
      <c r="D64" s="71">
        <v>1.007911044898497</v>
      </c>
      <c r="E64" s="71">
        <v>1.057468488434486</v>
      </c>
      <c r="F64" s="71">
        <v>1.0688707481124187</v>
      </c>
      <c r="G64" s="71">
        <v>0.9626558216385942</v>
      </c>
      <c r="H64" s="71">
        <v>1.0702470374035622</v>
      </c>
      <c r="I64" s="71">
        <v>1.0642313560663292</v>
      </c>
      <c r="J64" s="71">
        <v>1.0702915867529565</v>
      </c>
      <c r="K64" s="71">
        <v>1.0330295839114336</v>
      </c>
      <c r="L64" s="71">
        <v>0.9702885865395192</v>
      </c>
      <c r="M64" s="71">
        <v>1.0654565047115598</v>
      </c>
      <c r="N64" s="71">
        <v>0.9553053075508098</v>
      </c>
      <c r="O64" s="71">
        <v>1.0518270428099104</v>
      </c>
      <c r="P64" s="71">
        <v>1.0446361140594382</v>
      </c>
      <c r="Q64" s="71">
        <v>1.09591005066794</v>
      </c>
      <c r="R64" s="71">
        <v>1.0849901604416323</v>
      </c>
      <c r="S64" s="71">
        <v>1.0749988702514615</v>
      </c>
      <c r="T64" s="71">
        <v>1.0482634815208294</v>
      </c>
    </row>
    <row r="65" spans="2:20" ht="12.75">
      <c r="B65" s="44" t="s">
        <v>1774</v>
      </c>
      <c r="C65" s="73">
        <v>1</v>
      </c>
      <c r="D65" s="71">
        <v>1.006307861479464</v>
      </c>
      <c r="E65" s="71">
        <v>0.9826406821220137</v>
      </c>
      <c r="F65" s="71">
        <v>1.0033948462646818</v>
      </c>
      <c r="G65" s="71">
        <v>1.0195125927858972</v>
      </c>
      <c r="H65" s="71">
        <v>1.0154434760550526</v>
      </c>
      <c r="I65" s="71">
        <v>1.0598105011584307</v>
      </c>
      <c r="J65" s="71">
        <v>1.047965012007693</v>
      </c>
      <c r="K65" s="71">
        <v>1.0643546585020198</v>
      </c>
      <c r="L65" s="71">
        <v>1.057226681500229</v>
      </c>
      <c r="M65" s="71">
        <v>1.0630777498066322</v>
      </c>
      <c r="N65" s="71">
        <v>1.0360237688919773</v>
      </c>
      <c r="O65" s="71">
        <v>0.9979276860064555</v>
      </c>
      <c r="P65" s="71">
        <v>1.036241470770943</v>
      </c>
      <c r="Q65" s="71">
        <v>1.0726046510814564</v>
      </c>
      <c r="R65" s="70">
        <v>1.03</v>
      </c>
      <c r="S65" s="70">
        <v>1.03</v>
      </c>
      <c r="T65" s="70">
        <v>1.03</v>
      </c>
    </row>
    <row r="66" spans="2:20" ht="12.75">
      <c r="B66" s="44" t="s">
        <v>1775</v>
      </c>
      <c r="C66" s="70">
        <v>1.03</v>
      </c>
      <c r="D66" s="71">
        <v>1.0339309294949133</v>
      </c>
      <c r="E66" s="71">
        <v>1.035700609206949</v>
      </c>
      <c r="F66" s="71">
        <v>1.025353457140633</v>
      </c>
      <c r="G66" s="71">
        <v>1.0529512241412031</v>
      </c>
      <c r="H66" s="71">
        <v>1.0392298789511631</v>
      </c>
      <c r="I66" s="71">
        <v>1.0469450182706468</v>
      </c>
      <c r="J66" s="71">
        <v>1.0536010114220942</v>
      </c>
      <c r="K66" s="71">
        <v>1.0235258094548465</v>
      </c>
      <c r="L66" s="71">
        <v>1.019627216298796</v>
      </c>
      <c r="M66" s="71">
        <v>1.033059017760995</v>
      </c>
      <c r="N66" s="71">
        <v>1.0174336489689646</v>
      </c>
      <c r="O66" s="71">
        <v>1.0118319401273501</v>
      </c>
      <c r="P66" s="71">
        <v>1.009734834617418</v>
      </c>
      <c r="Q66" s="71">
        <v>1.0318257239043316</v>
      </c>
      <c r="R66" s="71">
        <v>1.0239744997201783</v>
      </c>
      <c r="S66" s="71">
        <v>1.0156539825470465</v>
      </c>
      <c r="T66" s="71">
        <v>1.0263759826481405</v>
      </c>
    </row>
    <row r="67" spans="2:20" ht="12.75">
      <c r="B67" s="44" t="s">
        <v>1776</v>
      </c>
      <c r="C67" s="73">
        <v>1</v>
      </c>
      <c r="D67" s="71">
        <v>0.9918176144767759</v>
      </c>
      <c r="E67" s="71">
        <v>1.003461292361365</v>
      </c>
      <c r="F67" s="71">
        <v>0.9981431065935475</v>
      </c>
      <c r="G67" s="71">
        <v>1.0106934371946055</v>
      </c>
      <c r="H67" s="71">
        <v>1.003254136173253</v>
      </c>
      <c r="I67" s="71">
        <v>1.005816342588752</v>
      </c>
      <c r="J67" s="71">
        <v>1.01633702799369</v>
      </c>
      <c r="K67" s="71">
        <v>1.0258815897989901</v>
      </c>
      <c r="L67" s="71">
        <v>1.0069642989014016</v>
      </c>
      <c r="M67" s="71">
        <v>1.03291478985004</v>
      </c>
      <c r="N67" s="71">
        <v>1.0111866930049436</v>
      </c>
      <c r="O67" s="71">
        <v>1.0058538055358155</v>
      </c>
      <c r="P67" s="71">
        <v>0.9967260713676197</v>
      </c>
      <c r="Q67" s="71">
        <v>1.0247508885266658</v>
      </c>
      <c r="R67" s="71">
        <v>1.0240934903894305</v>
      </c>
      <c r="S67" s="71">
        <v>1.0334900082624234</v>
      </c>
      <c r="T67" s="71">
        <v>1.0337580541418494</v>
      </c>
    </row>
    <row r="68" spans="4:19" ht="12.75"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85"/>
  <sheetViews>
    <sheetView workbookViewId="0" topLeftCell="A1">
      <selection activeCell="H32" sqref="H32"/>
    </sheetView>
  </sheetViews>
  <sheetFormatPr defaultColWidth="9.140625" defaultRowHeight="12.75"/>
  <cols>
    <col min="1" max="1" width="40.28125" style="201" customWidth="1"/>
    <col min="2" max="2" width="15.57421875" style="201" bestFit="1" customWidth="1"/>
    <col min="3" max="19" width="9.28125" style="201" bestFit="1" customWidth="1"/>
    <col min="20" max="16384" width="9.140625" style="201" customWidth="1"/>
  </cols>
  <sheetData>
    <row r="1" s="192" customFormat="1" ht="11.25">
      <c r="A1" s="191" t="s">
        <v>42</v>
      </c>
    </row>
    <row r="2" s="192" customFormat="1" ht="11.25">
      <c r="A2" s="192" t="s">
        <v>43</v>
      </c>
    </row>
    <row r="3" spans="1:2" s="192" customFormat="1" ht="11.25">
      <c r="A3" s="192" t="s">
        <v>44</v>
      </c>
      <c r="B3" s="193">
        <v>39986.85863425926</v>
      </c>
    </row>
    <row r="4" s="192" customFormat="1" ht="11.25"/>
    <row r="5" spans="1:2" s="192" customFormat="1" ht="11.25">
      <c r="A5" s="192" t="s">
        <v>45</v>
      </c>
      <c r="B5" s="192" t="s">
        <v>46</v>
      </c>
    </row>
    <row r="6" spans="1:2" s="192" customFormat="1" ht="11.25">
      <c r="A6" s="192" t="s">
        <v>47</v>
      </c>
      <c r="B6" s="192" t="s">
        <v>48</v>
      </c>
    </row>
    <row r="7" spans="1:2" s="192" customFormat="1" ht="11.25">
      <c r="A7" s="192" t="s">
        <v>49</v>
      </c>
      <c r="B7" s="192" t="s">
        <v>50</v>
      </c>
    </row>
    <row r="8" spans="1:2" s="192" customFormat="1" ht="11.25">
      <c r="A8" s="192" t="s">
        <v>51</v>
      </c>
      <c r="B8" s="192" t="s">
        <v>52</v>
      </c>
    </row>
    <row r="9" s="192" customFormat="1" ht="11.25"/>
    <row r="10" spans="1:19" s="192" customFormat="1" ht="11.25">
      <c r="A10" s="194" t="s">
        <v>82</v>
      </c>
      <c r="B10" s="195">
        <v>1068084</v>
      </c>
      <c r="C10" s="195">
        <v>1074994</v>
      </c>
      <c r="D10" s="195">
        <v>1047515</v>
      </c>
      <c r="E10" s="195">
        <v>1053276</v>
      </c>
      <c r="F10" s="195">
        <v>1049244</v>
      </c>
      <c r="G10" s="195">
        <v>1071341</v>
      </c>
      <c r="H10" s="195">
        <v>1115793</v>
      </c>
      <c r="I10" s="195">
        <v>1104279</v>
      </c>
      <c r="J10" s="195">
        <v>1111180</v>
      </c>
      <c r="K10" s="195">
        <v>1109214</v>
      </c>
      <c r="L10" s="195">
        <v>1114360</v>
      </c>
      <c r="M10" s="195">
        <v>1140322</v>
      </c>
      <c r="N10" s="195">
        <v>1126807</v>
      </c>
      <c r="O10" s="195">
        <v>1159718</v>
      </c>
      <c r="P10" s="195">
        <v>1173009</v>
      </c>
      <c r="Q10" s="195">
        <v>1172258</v>
      </c>
      <c r="R10" s="195">
        <v>1175579</v>
      </c>
      <c r="S10" s="195">
        <v>1157654</v>
      </c>
    </row>
    <row r="11" spans="1:19" s="192" customFormat="1" ht="11.25">
      <c r="A11" s="194" t="s">
        <v>53</v>
      </c>
      <c r="B11" s="194" t="s">
        <v>54</v>
      </c>
      <c r="C11" s="194" t="s">
        <v>55</v>
      </c>
      <c r="D11" s="194" t="s">
        <v>56</v>
      </c>
      <c r="E11" s="194" t="s">
        <v>57</v>
      </c>
      <c r="F11" s="194" t="s">
        <v>58</v>
      </c>
      <c r="G11" s="194" t="s">
        <v>59</v>
      </c>
      <c r="H11" s="194" t="s">
        <v>60</v>
      </c>
      <c r="I11" s="194" t="s">
        <v>61</v>
      </c>
      <c r="J11" s="194" t="s">
        <v>62</v>
      </c>
      <c r="K11" s="194" t="s">
        <v>63</v>
      </c>
      <c r="L11" s="194" t="s">
        <v>64</v>
      </c>
      <c r="M11" s="194" t="s">
        <v>65</v>
      </c>
      <c r="N11" s="194" t="s">
        <v>66</v>
      </c>
      <c r="O11" s="194" t="s">
        <v>67</v>
      </c>
      <c r="P11" s="194" t="s">
        <v>68</v>
      </c>
      <c r="Q11" s="194" t="s">
        <v>69</v>
      </c>
      <c r="R11" s="194" t="s">
        <v>70</v>
      </c>
      <c r="S11" s="194" t="s">
        <v>71</v>
      </c>
    </row>
    <row r="12" spans="1:19" s="192" customFormat="1" ht="11.25">
      <c r="A12" s="194" t="s">
        <v>72</v>
      </c>
      <c r="B12" s="195">
        <v>19132</v>
      </c>
      <c r="C12" s="195">
        <v>20657</v>
      </c>
      <c r="D12" s="195">
        <v>20044</v>
      </c>
      <c r="E12" s="195">
        <v>20376</v>
      </c>
      <c r="F12" s="195">
        <v>20046</v>
      </c>
      <c r="G12" s="195">
        <v>21064</v>
      </c>
      <c r="H12" s="195">
        <v>22757</v>
      </c>
      <c r="I12" s="195">
        <v>22342</v>
      </c>
      <c r="J12" s="195">
        <v>22863</v>
      </c>
      <c r="K12" s="195">
        <v>22928</v>
      </c>
      <c r="L12" s="195">
        <v>23184</v>
      </c>
      <c r="M12" s="195">
        <v>24548</v>
      </c>
      <c r="N12" s="195">
        <v>25188</v>
      </c>
      <c r="O12" s="195">
        <v>26519</v>
      </c>
      <c r="P12" s="195">
        <v>26559</v>
      </c>
      <c r="Q12" s="195">
        <v>27251</v>
      </c>
      <c r="R12" s="195">
        <v>27359</v>
      </c>
      <c r="S12" s="195">
        <v>26537</v>
      </c>
    </row>
    <row r="13" spans="1:19" s="192" customFormat="1" ht="11.25">
      <c r="A13" s="194" t="s">
        <v>73</v>
      </c>
      <c r="B13" s="195">
        <v>32071</v>
      </c>
      <c r="C13" s="195">
        <v>33841</v>
      </c>
      <c r="D13" s="195">
        <v>34525</v>
      </c>
      <c r="E13" s="195">
        <v>33860</v>
      </c>
      <c r="F13" s="195">
        <v>35517</v>
      </c>
      <c r="G13" s="195">
        <v>36073</v>
      </c>
      <c r="H13" s="195">
        <v>37981</v>
      </c>
      <c r="I13" s="195">
        <v>38363</v>
      </c>
      <c r="J13" s="195">
        <v>39037</v>
      </c>
      <c r="K13" s="195">
        <v>38968</v>
      </c>
      <c r="L13" s="195">
        <v>39129</v>
      </c>
      <c r="M13" s="195">
        <v>39387</v>
      </c>
      <c r="N13" s="195">
        <v>37652</v>
      </c>
      <c r="O13" s="195">
        <v>40042</v>
      </c>
      <c r="P13" s="195">
        <v>39427</v>
      </c>
      <c r="Q13" s="195">
        <v>38444</v>
      </c>
      <c r="R13" s="195">
        <v>38165</v>
      </c>
      <c r="S13" s="195">
        <v>34874</v>
      </c>
    </row>
    <row r="14" spans="1:19" s="192" customFormat="1" ht="11.25">
      <c r="A14" s="194" t="s">
        <v>74</v>
      </c>
      <c r="B14" s="195">
        <v>16146</v>
      </c>
      <c r="C14" s="195">
        <v>12410</v>
      </c>
      <c r="D14" s="195">
        <v>10930</v>
      </c>
      <c r="E14" s="195">
        <v>10694</v>
      </c>
      <c r="F14" s="195">
        <v>10781</v>
      </c>
      <c r="G14" s="195">
        <v>11384</v>
      </c>
      <c r="H14" s="195">
        <v>11538</v>
      </c>
      <c r="I14" s="195">
        <v>9283</v>
      </c>
      <c r="J14" s="195">
        <v>9931</v>
      </c>
      <c r="K14" s="195">
        <v>8822</v>
      </c>
      <c r="L14" s="195">
        <v>8595</v>
      </c>
      <c r="M14" s="195">
        <v>8629</v>
      </c>
      <c r="N14" s="195">
        <v>8707</v>
      </c>
      <c r="O14" s="195">
        <v>9418</v>
      </c>
      <c r="P14" s="195">
        <v>9227</v>
      </c>
      <c r="Q14" s="195">
        <v>9581</v>
      </c>
      <c r="R14" s="195">
        <v>10013</v>
      </c>
      <c r="S14" s="195">
        <v>9781</v>
      </c>
    </row>
    <row r="15" spans="1:19" s="192" customFormat="1" ht="11.25">
      <c r="A15" s="194" t="s">
        <v>76</v>
      </c>
      <c r="B15" s="195">
        <v>1099</v>
      </c>
      <c r="C15" s="195">
        <v>1118</v>
      </c>
      <c r="D15" s="195">
        <v>1286</v>
      </c>
      <c r="E15" s="195">
        <v>1300</v>
      </c>
      <c r="F15" s="195">
        <v>1342</v>
      </c>
      <c r="G15" s="195">
        <v>1414</v>
      </c>
      <c r="H15" s="195">
        <v>1463</v>
      </c>
      <c r="I15" s="195">
        <v>1467</v>
      </c>
      <c r="J15" s="195">
        <v>1537</v>
      </c>
      <c r="K15" s="195">
        <v>1580</v>
      </c>
      <c r="L15" s="195">
        <v>1639</v>
      </c>
      <c r="M15" s="195">
        <v>1695</v>
      </c>
      <c r="N15" s="195">
        <v>1705</v>
      </c>
      <c r="O15" s="195">
        <v>1810</v>
      </c>
      <c r="P15" s="195">
        <v>1818</v>
      </c>
      <c r="Q15" s="195">
        <v>1812</v>
      </c>
      <c r="R15" s="195">
        <v>1840</v>
      </c>
      <c r="S15" s="195">
        <v>1900</v>
      </c>
    </row>
    <row r="16" spans="1:19" s="192" customFormat="1" ht="11.25">
      <c r="A16" s="194" t="s">
        <v>77</v>
      </c>
      <c r="B16" s="195">
        <v>32339</v>
      </c>
      <c r="C16" s="195">
        <v>28884</v>
      </c>
      <c r="D16" s="195">
        <v>27448</v>
      </c>
      <c r="E16" s="195">
        <v>26972</v>
      </c>
      <c r="F16" s="195">
        <v>25413</v>
      </c>
      <c r="G16" s="195">
        <v>25202</v>
      </c>
      <c r="H16" s="195">
        <v>25638</v>
      </c>
      <c r="I16" s="195">
        <v>25453</v>
      </c>
      <c r="J16" s="195">
        <v>24471</v>
      </c>
      <c r="K16" s="195">
        <v>23803</v>
      </c>
      <c r="L16" s="195">
        <v>23919</v>
      </c>
      <c r="M16" s="195">
        <v>23999</v>
      </c>
      <c r="N16" s="195">
        <v>23607</v>
      </c>
      <c r="O16" s="195">
        <v>25624</v>
      </c>
      <c r="P16" s="195">
        <v>26117</v>
      </c>
      <c r="Q16" s="195">
        <v>25883</v>
      </c>
      <c r="R16" s="195">
        <v>26318</v>
      </c>
      <c r="S16" s="195">
        <v>25763</v>
      </c>
    </row>
    <row r="17" spans="1:19" s="192" customFormat="1" ht="11.25">
      <c r="A17" s="194" t="s">
        <v>78</v>
      </c>
      <c r="B17" s="195">
        <v>227197</v>
      </c>
      <c r="C17" s="195">
        <v>224412</v>
      </c>
      <c r="D17" s="195">
        <v>218761</v>
      </c>
      <c r="E17" s="195">
        <v>219772</v>
      </c>
      <c r="F17" s="195">
        <v>217710</v>
      </c>
      <c r="G17" s="195">
        <v>222795</v>
      </c>
      <c r="H17" s="195">
        <v>230851</v>
      </c>
      <c r="I17" s="195">
        <v>225259</v>
      </c>
      <c r="J17" s="195">
        <v>223533</v>
      </c>
      <c r="K17" s="195">
        <v>218710</v>
      </c>
      <c r="L17" s="195">
        <v>218098</v>
      </c>
      <c r="M17" s="195">
        <v>223940</v>
      </c>
      <c r="N17" s="195">
        <v>219240</v>
      </c>
      <c r="O17" s="195">
        <v>222305</v>
      </c>
      <c r="P17" s="195">
        <v>220725</v>
      </c>
      <c r="Q17" s="195">
        <v>217308</v>
      </c>
      <c r="R17" s="195">
        <v>221627</v>
      </c>
      <c r="S17" s="195">
        <v>210294</v>
      </c>
    </row>
    <row r="18" spans="1:19" s="192" customFormat="1" ht="11.25">
      <c r="A18" s="194" t="s">
        <v>79</v>
      </c>
      <c r="B18" s="195">
        <v>13443</v>
      </c>
      <c r="C18" s="195">
        <v>14123</v>
      </c>
      <c r="D18" s="195">
        <v>13971</v>
      </c>
      <c r="E18" s="195">
        <v>14419</v>
      </c>
      <c r="F18" s="195">
        <v>14454</v>
      </c>
      <c r="G18" s="195">
        <v>14750</v>
      </c>
      <c r="H18" s="195">
        <v>15374</v>
      </c>
      <c r="I18" s="195">
        <v>15042</v>
      </c>
      <c r="J18" s="195">
        <v>14996</v>
      </c>
      <c r="K18" s="195">
        <v>14960</v>
      </c>
      <c r="L18" s="195">
        <v>14638</v>
      </c>
      <c r="M18" s="195">
        <v>15025</v>
      </c>
      <c r="N18" s="195">
        <v>14743</v>
      </c>
      <c r="O18" s="195">
        <v>15076</v>
      </c>
      <c r="P18" s="195">
        <v>15309</v>
      </c>
      <c r="Q18" s="195">
        <v>15432</v>
      </c>
      <c r="R18" s="195">
        <v>15620</v>
      </c>
      <c r="S18" s="195">
        <v>15711</v>
      </c>
    </row>
    <row r="19" spans="1:19" s="192" customFormat="1" ht="11.25">
      <c r="A19" s="194" t="s">
        <v>80</v>
      </c>
      <c r="B19" s="195">
        <v>6146</v>
      </c>
      <c r="C19" s="195">
        <v>5719</v>
      </c>
      <c r="D19" s="195">
        <v>3387</v>
      </c>
      <c r="E19" s="195">
        <v>2863</v>
      </c>
      <c r="F19" s="195">
        <v>2879</v>
      </c>
      <c r="G19" s="195">
        <v>2500</v>
      </c>
      <c r="H19" s="195">
        <v>2907</v>
      </c>
      <c r="I19" s="195">
        <v>2850</v>
      </c>
      <c r="J19" s="195">
        <v>2612</v>
      </c>
      <c r="K19" s="195">
        <v>2370</v>
      </c>
      <c r="L19" s="195">
        <v>2364</v>
      </c>
      <c r="M19" s="195">
        <v>2521</v>
      </c>
      <c r="N19" s="195">
        <v>2522</v>
      </c>
      <c r="O19" s="195">
        <v>2625</v>
      </c>
      <c r="P19" s="195">
        <v>2741</v>
      </c>
      <c r="Q19" s="195">
        <v>2783</v>
      </c>
      <c r="R19" s="195">
        <v>2775</v>
      </c>
      <c r="S19" s="195">
        <v>3007</v>
      </c>
    </row>
    <row r="20" spans="1:19" s="192" customFormat="1" ht="11.25">
      <c r="A20" s="194" t="s">
        <v>81</v>
      </c>
      <c r="B20" s="195">
        <v>56801</v>
      </c>
      <c r="C20" s="195">
        <v>60210</v>
      </c>
      <c r="D20" s="195">
        <v>60009</v>
      </c>
      <c r="E20" s="195">
        <v>59496</v>
      </c>
      <c r="F20" s="195">
        <v>62423</v>
      </c>
      <c r="G20" s="195">
        <v>63690</v>
      </c>
      <c r="H20" s="195">
        <v>65426</v>
      </c>
      <c r="I20" s="195">
        <v>68170</v>
      </c>
      <c r="J20" s="195">
        <v>71879</v>
      </c>
      <c r="K20" s="195">
        <v>74473</v>
      </c>
      <c r="L20" s="195">
        <v>79631</v>
      </c>
      <c r="M20" s="195">
        <v>83510</v>
      </c>
      <c r="N20" s="195">
        <v>85623</v>
      </c>
      <c r="O20" s="195">
        <v>90661</v>
      </c>
      <c r="P20" s="195">
        <v>94522</v>
      </c>
      <c r="Q20" s="195">
        <v>97455</v>
      </c>
      <c r="R20" s="195">
        <v>96167</v>
      </c>
      <c r="S20" s="195">
        <v>98703</v>
      </c>
    </row>
    <row r="21" spans="1:19" s="192" customFormat="1" ht="11.25">
      <c r="A21" s="194" t="s">
        <v>83</v>
      </c>
      <c r="B21" s="195">
        <v>21758</v>
      </c>
      <c r="C21" s="195">
        <v>21310</v>
      </c>
      <c r="D21" s="195">
        <v>21310</v>
      </c>
      <c r="E21" s="195">
        <v>21397</v>
      </c>
      <c r="F21" s="195">
        <v>22400</v>
      </c>
      <c r="G21" s="195">
        <v>22069</v>
      </c>
      <c r="H21" s="195">
        <v>22385</v>
      </c>
      <c r="I21" s="195">
        <v>23546</v>
      </c>
      <c r="J21" s="195">
        <v>24302</v>
      </c>
      <c r="K21" s="195">
        <v>24698</v>
      </c>
      <c r="L21" s="195">
        <v>24175</v>
      </c>
      <c r="M21" s="195">
        <v>24136</v>
      </c>
      <c r="N21" s="195">
        <v>25092</v>
      </c>
      <c r="O21" s="195">
        <v>25630</v>
      </c>
      <c r="P21" s="195">
        <v>26093</v>
      </c>
      <c r="Q21" s="195">
        <v>25238</v>
      </c>
      <c r="R21" s="195">
        <v>26754</v>
      </c>
      <c r="S21" s="195">
        <v>26579</v>
      </c>
    </row>
    <row r="22" spans="1:19" s="192" customFormat="1" ht="11.25">
      <c r="A22" s="194" t="s">
        <v>84</v>
      </c>
      <c r="B22" s="195">
        <v>136452</v>
      </c>
      <c r="C22" s="195">
        <v>143281</v>
      </c>
      <c r="D22" s="195">
        <v>144346</v>
      </c>
      <c r="E22" s="195">
        <v>143835</v>
      </c>
      <c r="F22" s="195">
        <v>139288</v>
      </c>
      <c r="G22" s="195">
        <v>142309</v>
      </c>
      <c r="H22" s="195">
        <v>149741</v>
      </c>
      <c r="I22" s="195">
        <v>147578</v>
      </c>
      <c r="J22" s="195">
        <v>152681</v>
      </c>
      <c r="K22" s="195">
        <v>152548</v>
      </c>
      <c r="L22" s="195">
        <v>152471</v>
      </c>
      <c r="M22" s="195">
        <v>158275</v>
      </c>
      <c r="N22" s="195">
        <v>153828</v>
      </c>
      <c r="O22" s="195">
        <v>157676</v>
      </c>
      <c r="P22" s="195">
        <v>159703</v>
      </c>
      <c r="Q22" s="195">
        <v>159175</v>
      </c>
      <c r="R22" s="195">
        <v>157713</v>
      </c>
      <c r="S22" s="195">
        <v>154036</v>
      </c>
    </row>
    <row r="23" spans="1:19" s="192" customFormat="1" ht="11.25">
      <c r="A23" s="194" t="s">
        <v>85</v>
      </c>
      <c r="B23" s="195">
        <v>14541</v>
      </c>
      <c r="C23" s="195">
        <v>14721</v>
      </c>
      <c r="D23" s="195">
        <v>14983</v>
      </c>
      <c r="E23" s="195">
        <v>15234</v>
      </c>
      <c r="F23" s="195">
        <v>15372</v>
      </c>
      <c r="G23" s="195">
        <v>15838</v>
      </c>
      <c r="H23" s="195">
        <v>16902</v>
      </c>
      <c r="I23" s="195">
        <v>17307</v>
      </c>
      <c r="J23" s="195">
        <v>18201</v>
      </c>
      <c r="K23" s="195">
        <v>18202</v>
      </c>
      <c r="L23" s="195">
        <v>18560</v>
      </c>
      <c r="M23" s="195">
        <v>19162</v>
      </c>
      <c r="N23" s="195">
        <v>19546</v>
      </c>
      <c r="O23" s="195">
        <v>20530</v>
      </c>
      <c r="P23" s="195">
        <v>20297</v>
      </c>
      <c r="Q23" s="195">
        <v>20800</v>
      </c>
      <c r="R23" s="195">
        <v>21454</v>
      </c>
      <c r="S23" s="195">
        <v>21957</v>
      </c>
    </row>
    <row r="24" spans="1:19" s="192" customFormat="1" ht="11.25">
      <c r="A24" s="194" t="s">
        <v>86</v>
      </c>
      <c r="B24" s="195">
        <v>19171</v>
      </c>
      <c r="C24" s="195">
        <v>18211</v>
      </c>
      <c r="D24" s="195">
        <v>15929</v>
      </c>
      <c r="E24" s="195">
        <v>15801</v>
      </c>
      <c r="F24" s="195">
        <v>15642</v>
      </c>
      <c r="G24" s="195">
        <v>15700</v>
      </c>
      <c r="H24" s="195">
        <v>16275</v>
      </c>
      <c r="I24" s="195">
        <v>15589</v>
      </c>
      <c r="J24" s="195">
        <v>15677</v>
      </c>
      <c r="K24" s="195">
        <v>15923</v>
      </c>
      <c r="L24" s="195">
        <v>15744</v>
      </c>
      <c r="M24" s="195">
        <v>16460</v>
      </c>
      <c r="N24" s="195">
        <v>16998</v>
      </c>
      <c r="O24" s="195">
        <v>17611</v>
      </c>
      <c r="P24" s="195">
        <v>17505</v>
      </c>
      <c r="Q24" s="195">
        <v>18111</v>
      </c>
      <c r="R24" s="195">
        <v>18022</v>
      </c>
      <c r="S24" s="195">
        <v>16946</v>
      </c>
    </row>
    <row r="25" spans="1:19" s="192" customFormat="1" ht="11.25">
      <c r="A25" s="194" t="s">
        <v>87</v>
      </c>
      <c r="B25" s="195">
        <v>7368</v>
      </c>
      <c r="C25" s="195">
        <v>7479</v>
      </c>
      <c r="D25" s="195">
        <v>7297</v>
      </c>
      <c r="E25" s="195">
        <v>7544</v>
      </c>
      <c r="F25" s="195">
        <v>7806</v>
      </c>
      <c r="G25" s="195">
        <v>7910</v>
      </c>
      <c r="H25" s="195">
        <v>8273</v>
      </c>
      <c r="I25" s="195">
        <v>8589</v>
      </c>
      <c r="J25" s="195">
        <v>9317</v>
      </c>
      <c r="K25" s="195">
        <v>9917</v>
      </c>
      <c r="L25" s="195">
        <v>10680</v>
      </c>
      <c r="M25" s="195">
        <v>11107</v>
      </c>
      <c r="N25" s="195">
        <v>11206</v>
      </c>
      <c r="O25" s="195">
        <v>11463</v>
      </c>
      <c r="P25" s="195">
        <v>11817</v>
      </c>
      <c r="Q25" s="195">
        <v>12463</v>
      </c>
      <c r="R25" s="195">
        <v>13070</v>
      </c>
      <c r="S25" s="195">
        <v>13213</v>
      </c>
    </row>
    <row r="26" spans="1:19" s="192" customFormat="1" ht="11.25">
      <c r="A26" s="194" t="s">
        <v>89</v>
      </c>
      <c r="B26" s="195">
        <v>107380</v>
      </c>
      <c r="C26" s="195">
        <v>110294</v>
      </c>
      <c r="D26" s="195">
        <v>110589</v>
      </c>
      <c r="E26" s="195">
        <v>110785</v>
      </c>
      <c r="F26" s="195">
        <v>109089</v>
      </c>
      <c r="G26" s="195">
        <v>113897</v>
      </c>
      <c r="H26" s="195">
        <v>114644</v>
      </c>
      <c r="I26" s="195">
        <v>115651</v>
      </c>
      <c r="J26" s="195">
        <v>118898</v>
      </c>
      <c r="K26" s="195">
        <v>123508</v>
      </c>
      <c r="L26" s="195">
        <v>123465</v>
      </c>
      <c r="M26" s="195">
        <v>126220</v>
      </c>
      <c r="N26" s="195">
        <v>124743</v>
      </c>
      <c r="O26" s="195">
        <v>130280</v>
      </c>
      <c r="P26" s="195">
        <v>131178</v>
      </c>
      <c r="Q26" s="195">
        <v>132600</v>
      </c>
      <c r="R26" s="195">
        <v>130654</v>
      </c>
      <c r="S26" s="195">
        <v>132058</v>
      </c>
    </row>
    <row r="27" spans="1:19" s="192" customFormat="1" ht="11.25">
      <c r="A27" s="194" t="s">
        <v>90</v>
      </c>
      <c r="B27" s="195">
        <v>9679</v>
      </c>
      <c r="C27" s="195">
        <v>10161</v>
      </c>
      <c r="D27" s="195">
        <v>6373</v>
      </c>
      <c r="E27" s="195">
        <v>4908</v>
      </c>
      <c r="F27" s="195">
        <v>4730</v>
      </c>
      <c r="G27" s="195">
        <v>4592</v>
      </c>
      <c r="H27" s="195">
        <v>4478</v>
      </c>
      <c r="I27" s="195">
        <v>4516</v>
      </c>
      <c r="J27" s="195">
        <v>4453</v>
      </c>
      <c r="K27" s="195">
        <v>4044</v>
      </c>
      <c r="L27" s="195">
        <v>3740</v>
      </c>
      <c r="M27" s="195">
        <v>3859</v>
      </c>
      <c r="N27" s="195">
        <v>4013</v>
      </c>
      <c r="O27" s="195">
        <v>4123</v>
      </c>
      <c r="P27" s="195">
        <v>4286</v>
      </c>
      <c r="Q27" s="195">
        <v>4464</v>
      </c>
      <c r="R27" s="195">
        <v>4731</v>
      </c>
      <c r="S27" s="195">
        <v>4963</v>
      </c>
    </row>
    <row r="28" spans="1:19" s="192" customFormat="1" ht="11.25">
      <c r="A28" s="194" t="s">
        <v>91</v>
      </c>
      <c r="B28" s="195">
        <v>3335</v>
      </c>
      <c r="C28" s="195">
        <v>3572</v>
      </c>
      <c r="D28" s="195">
        <v>3563</v>
      </c>
      <c r="E28" s="195">
        <v>3625</v>
      </c>
      <c r="F28" s="195">
        <v>3558</v>
      </c>
      <c r="G28" s="195">
        <v>3171</v>
      </c>
      <c r="H28" s="195">
        <v>3258</v>
      </c>
      <c r="I28" s="195">
        <v>3236</v>
      </c>
      <c r="J28" s="195">
        <v>3195</v>
      </c>
      <c r="K28" s="195">
        <v>3354</v>
      </c>
      <c r="L28" s="195">
        <v>3558</v>
      </c>
      <c r="M28" s="195">
        <v>3703</v>
      </c>
      <c r="N28" s="195">
        <v>3745</v>
      </c>
      <c r="O28" s="195">
        <v>3967</v>
      </c>
      <c r="P28" s="195">
        <v>4350</v>
      </c>
      <c r="Q28" s="195">
        <v>4446</v>
      </c>
      <c r="R28" s="195">
        <v>4398</v>
      </c>
      <c r="S28" s="195">
        <v>4379</v>
      </c>
    </row>
    <row r="29" spans="1:19" s="192" customFormat="1" ht="11.25">
      <c r="A29" s="194" t="s">
        <v>92</v>
      </c>
      <c r="B29" s="195">
        <v>6390</v>
      </c>
      <c r="C29" s="195">
        <v>6211</v>
      </c>
      <c r="D29" s="195">
        <v>5126</v>
      </c>
      <c r="E29" s="195">
        <v>4434</v>
      </c>
      <c r="F29" s="195">
        <v>4036</v>
      </c>
      <c r="G29" s="195">
        <v>3814</v>
      </c>
      <c r="H29" s="195">
        <v>3773</v>
      </c>
      <c r="I29" s="195">
        <v>3702</v>
      </c>
      <c r="J29" s="195">
        <v>3576</v>
      </c>
      <c r="K29" s="195">
        <v>3372</v>
      </c>
      <c r="L29" s="195">
        <v>3240</v>
      </c>
      <c r="M29" s="195">
        <v>3554</v>
      </c>
      <c r="N29" s="195">
        <v>3613</v>
      </c>
      <c r="O29" s="195">
        <v>3814</v>
      </c>
      <c r="P29" s="195">
        <v>3921</v>
      </c>
      <c r="Q29" s="195">
        <v>4030</v>
      </c>
      <c r="R29" s="195">
        <v>4200</v>
      </c>
      <c r="S29" s="195">
        <v>4364</v>
      </c>
    </row>
    <row r="30" spans="1:19" s="192" customFormat="1" ht="11.25">
      <c r="A30" s="194" t="s">
        <v>93</v>
      </c>
      <c r="B30" s="195">
        <v>333</v>
      </c>
      <c r="C30" s="195">
        <v>388</v>
      </c>
      <c r="D30" s="195">
        <v>400</v>
      </c>
      <c r="E30" s="195">
        <v>424</v>
      </c>
      <c r="F30" s="195">
        <v>419</v>
      </c>
      <c r="G30" s="195">
        <v>451</v>
      </c>
      <c r="H30" s="195">
        <v>389</v>
      </c>
      <c r="I30" s="195">
        <v>561</v>
      </c>
      <c r="J30" s="195">
        <v>428</v>
      </c>
      <c r="K30" s="195">
        <v>419</v>
      </c>
      <c r="L30" s="195">
        <v>412</v>
      </c>
      <c r="M30" s="195">
        <v>373</v>
      </c>
      <c r="N30" s="195">
        <v>391</v>
      </c>
      <c r="O30" s="195">
        <v>468</v>
      </c>
      <c r="P30" s="195">
        <v>465</v>
      </c>
      <c r="Q30" s="195">
        <v>464</v>
      </c>
      <c r="R30" s="195">
        <v>435</v>
      </c>
      <c r="S30" s="195">
        <v>427</v>
      </c>
    </row>
    <row r="31" spans="1:19" s="192" customFormat="1" ht="11.25">
      <c r="A31" s="194" t="s">
        <v>94</v>
      </c>
      <c r="B31" s="195">
        <v>42876</v>
      </c>
      <c r="C31" s="195">
        <v>45927</v>
      </c>
      <c r="D31" s="195">
        <v>45207</v>
      </c>
      <c r="E31" s="195">
        <v>46871</v>
      </c>
      <c r="F31" s="195">
        <v>46121</v>
      </c>
      <c r="G31" s="195">
        <v>47727</v>
      </c>
      <c r="H31" s="195">
        <v>51741</v>
      </c>
      <c r="I31" s="195">
        <v>49526</v>
      </c>
      <c r="J31" s="195">
        <v>49707</v>
      </c>
      <c r="K31" s="195">
        <v>48866</v>
      </c>
      <c r="L31" s="195">
        <v>50174</v>
      </c>
      <c r="M31" s="195">
        <v>50909</v>
      </c>
      <c r="N31" s="195">
        <v>50736</v>
      </c>
      <c r="O31" s="195">
        <v>51583</v>
      </c>
      <c r="P31" s="195">
        <v>52520</v>
      </c>
      <c r="Q31" s="195">
        <v>51639</v>
      </c>
      <c r="R31" s="195">
        <v>50830</v>
      </c>
      <c r="S31" s="195">
        <v>51326</v>
      </c>
    </row>
    <row r="32" spans="1:19" s="192" customFormat="1" ht="11.25">
      <c r="A32" s="194" t="s">
        <v>96</v>
      </c>
      <c r="B32" s="195">
        <v>59755</v>
      </c>
      <c r="C32" s="195">
        <v>60337</v>
      </c>
      <c r="D32" s="195">
        <v>59296</v>
      </c>
      <c r="E32" s="195">
        <v>64366</v>
      </c>
      <c r="F32" s="195">
        <v>62163</v>
      </c>
      <c r="G32" s="195">
        <v>63619</v>
      </c>
      <c r="H32" s="195">
        <v>66005</v>
      </c>
      <c r="I32" s="195">
        <v>65457</v>
      </c>
      <c r="J32" s="195">
        <v>60026</v>
      </c>
      <c r="K32" s="195">
        <v>58801</v>
      </c>
      <c r="L32" s="195">
        <v>55389</v>
      </c>
      <c r="M32" s="195">
        <v>55950</v>
      </c>
      <c r="N32" s="195">
        <v>54291</v>
      </c>
      <c r="O32" s="195">
        <v>56155</v>
      </c>
      <c r="P32" s="195">
        <v>57554</v>
      </c>
      <c r="Q32" s="195">
        <v>57920</v>
      </c>
      <c r="R32" s="195">
        <v>60857</v>
      </c>
      <c r="S32" s="195">
        <v>61239</v>
      </c>
    </row>
    <row r="33" spans="1:19" s="192" customFormat="1" ht="11.25">
      <c r="A33" s="194" t="s">
        <v>97</v>
      </c>
      <c r="B33" s="195">
        <v>11813</v>
      </c>
      <c r="C33" s="195">
        <v>12290</v>
      </c>
      <c r="D33" s="195">
        <v>12704</v>
      </c>
      <c r="E33" s="195">
        <v>12843</v>
      </c>
      <c r="F33" s="195">
        <v>13458</v>
      </c>
      <c r="G33" s="195">
        <v>13789</v>
      </c>
      <c r="H33" s="195">
        <v>14527</v>
      </c>
      <c r="I33" s="195">
        <v>15291</v>
      </c>
      <c r="J33" s="195">
        <v>16151</v>
      </c>
      <c r="K33" s="195">
        <v>16732</v>
      </c>
      <c r="L33" s="195">
        <v>17694</v>
      </c>
      <c r="M33" s="195">
        <v>18113</v>
      </c>
      <c r="N33" s="195">
        <v>18389</v>
      </c>
      <c r="O33" s="195">
        <v>18393</v>
      </c>
      <c r="P33" s="195">
        <v>20177</v>
      </c>
      <c r="Q33" s="195">
        <v>18723</v>
      </c>
      <c r="R33" s="195">
        <v>18544</v>
      </c>
      <c r="S33" s="195">
        <v>18813</v>
      </c>
    </row>
    <row r="34" spans="1:19" s="192" customFormat="1" ht="11.25">
      <c r="A34" s="194" t="s">
        <v>98</v>
      </c>
      <c r="B34" s="195">
        <v>37051</v>
      </c>
      <c r="C34" s="195">
        <v>30124</v>
      </c>
      <c r="D34" s="195">
        <v>24086</v>
      </c>
      <c r="E34" s="195">
        <v>22379</v>
      </c>
      <c r="F34" s="195">
        <v>25083</v>
      </c>
      <c r="G34" s="195">
        <v>26793</v>
      </c>
      <c r="H34" s="195">
        <v>29662</v>
      </c>
      <c r="I34" s="195">
        <v>28740</v>
      </c>
      <c r="J34" s="195">
        <v>26156</v>
      </c>
      <c r="K34" s="195">
        <v>22430</v>
      </c>
      <c r="L34" s="195">
        <v>22517</v>
      </c>
      <c r="M34" s="195">
        <v>23037</v>
      </c>
      <c r="N34" s="195">
        <v>23086</v>
      </c>
      <c r="O34" s="195">
        <v>24201</v>
      </c>
      <c r="P34" s="195">
        <v>25498</v>
      </c>
      <c r="Q34" s="195">
        <v>24678</v>
      </c>
      <c r="R34" s="195">
        <v>24768</v>
      </c>
      <c r="S34" s="195">
        <v>24022</v>
      </c>
    </row>
    <row r="35" spans="1:19" s="192" customFormat="1" ht="11.25">
      <c r="A35" s="194" t="s">
        <v>99</v>
      </c>
      <c r="B35" s="195">
        <v>30550</v>
      </c>
      <c r="C35" s="195">
        <v>30854</v>
      </c>
      <c r="D35" s="195">
        <v>30755</v>
      </c>
      <c r="E35" s="195">
        <v>32437</v>
      </c>
      <c r="F35" s="195">
        <v>33007</v>
      </c>
      <c r="G35" s="195">
        <v>33735</v>
      </c>
      <c r="H35" s="195">
        <v>34662</v>
      </c>
      <c r="I35" s="195">
        <v>34035</v>
      </c>
      <c r="J35" s="195">
        <v>34264</v>
      </c>
      <c r="K35" s="195">
        <v>33620</v>
      </c>
      <c r="L35" s="195">
        <v>34452</v>
      </c>
      <c r="M35" s="195">
        <v>33375</v>
      </c>
      <c r="N35" s="195">
        <v>33513</v>
      </c>
      <c r="O35" s="195">
        <v>33576</v>
      </c>
      <c r="P35" s="195">
        <v>33624</v>
      </c>
      <c r="Q35" s="195">
        <v>33740</v>
      </c>
      <c r="R35" s="195">
        <v>33218</v>
      </c>
      <c r="S35" s="195">
        <v>33455</v>
      </c>
    </row>
    <row r="36" spans="1:19" s="192" customFormat="1" ht="11.25">
      <c r="A36" s="194" t="s">
        <v>100</v>
      </c>
      <c r="B36" s="195">
        <v>3373</v>
      </c>
      <c r="C36" s="195">
        <v>3335</v>
      </c>
      <c r="D36" s="195">
        <v>3292</v>
      </c>
      <c r="E36" s="195">
        <v>3587</v>
      </c>
      <c r="F36" s="195">
        <v>3762</v>
      </c>
      <c r="G36" s="195">
        <v>3947</v>
      </c>
      <c r="H36" s="195">
        <v>4377</v>
      </c>
      <c r="I36" s="195">
        <v>4504</v>
      </c>
      <c r="J36" s="195">
        <v>4281</v>
      </c>
      <c r="K36" s="195">
        <v>4361</v>
      </c>
      <c r="L36" s="195">
        <v>4438</v>
      </c>
      <c r="M36" s="195">
        <v>4579</v>
      </c>
      <c r="N36" s="195">
        <v>4558</v>
      </c>
      <c r="O36" s="195">
        <v>4687</v>
      </c>
      <c r="P36" s="195">
        <v>4794</v>
      </c>
      <c r="Q36" s="195">
        <v>4892</v>
      </c>
      <c r="R36" s="195">
        <v>4944</v>
      </c>
      <c r="S36" s="195">
        <v>4873</v>
      </c>
    </row>
    <row r="37" spans="1:19" s="192" customFormat="1" ht="11.25">
      <c r="A37" s="194" t="s">
        <v>101</v>
      </c>
      <c r="B37" s="195">
        <v>14806</v>
      </c>
      <c r="C37" s="195">
        <v>12641</v>
      </c>
      <c r="D37" s="195">
        <v>11918</v>
      </c>
      <c r="E37" s="195">
        <v>10642</v>
      </c>
      <c r="F37" s="195">
        <v>10274</v>
      </c>
      <c r="G37" s="195">
        <v>10474</v>
      </c>
      <c r="H37" s="195">
        <v>10634</v>
      </c>
      <c r="I37" s="195">
        <v>10695</v>
      </c>
      <c r="J37" s="195">
        <v>10505</v>
      </c>
      <c r="K37" s="195">
        <v>10278</v>
      </c>
      <c r="L37" s="195">
        <v>10278</v>
      </c>
      <c r="M37" s="195">
        <v>10911</v>
      </c>
      <c r="N37" s="195">
        <v>11115</v>
      </c>
      <c r="O37" s="195">
        <v>10702</v>
      </c>
      <c r="P37" s="195">
        <v>10845</v>
      </c>
      <c r="Q37" s="195">
        <v>10596</v>
      </c>
      <c r="R37" s="195">
        <v>10668</v>
      </c>
      <c r="S37" s="195">
        <v>10501</v>
      </c>
    </row>
    <row r="38" spans="1:19" s="192" customFormat="1" ht="11.25">
      <c r="A38" s="194" t="s">
        <v>103</v>
      </c>
      <c r="B38" s="195">
        <v>137080</v>
      </c>
      <c r="C38" s="195">
        <v>142487</v>
      </c>
      <c r="D38" s="195">
        <v>139982</v>
      </c>
      <c r="E38" s="195">
        <v>142413</v>
      </c>
      <c r="F38" s="195">
        <v>142473</v>
      </c>
      <c r="G38" s="195">
        <v>142633</v>
      </c>
      <c r="H38" s="195">
        <v>150133</v>
      </c>
      <c r="I38" s="195">
        <v>147527</v>
      </c>
      <c r="J38" s="195">
        <v>148503</v>
      </c>
      <c r="K38" s="195">
        <v>151527</v>
      </c>
      <c r="L38" s="195">
        <v>152177</v>
      </c>
      <c r="M38" s="195">
        <v>153343</v>
      </c>
      <c r="N38" s="195">
        <v>148956</v>
      </c>
      <c r="O38" s="195">
        <v>150779</v>
      </c>
      <c r="P38" s="195">
        <v>151937</v>
      </c>
      <c r="Q38" s="195">
        <v>152331</v>
      </c>
      <c r="R38" s="195">
        <v>150435</v>
      </c>
      <c r="S38" s="195">
        <v>147933</v>
      </c>
    </row>
    <row r="39" spans="1:19" s="192" customFormat="1" ht="11.25">
      <c r="A39" s="194" t="s">
        <v>102</v>
      </c>
      <c r="B39" s="195">
        <v>38580</v>
      </c>
      <c r="C39" s="195">
        <v>38815</v>
      </c>
      <c r="D39" s="195">
        <v>39660</v>
      </c>
      <c r="E39" s="195">
        <v>42462</v>
      </c>
      <c r="F39" s="195">
        <v>40620</v>
      </c>
      <c r="G39" s="195">
        <v>44718</v>
      </c>
      <c r="H39" s="195">
        <v>48774</v>
      </c>
      <c r="I39" s="195">
        <v>50296</v>
      </c>
      <c r="J39" s="195">
        <v>49852</v>
      </c>
      <c r="K39" s="195">
        <v>49163</v>
      </c>
      <c r="L39" s="195">
        <v>55477</v>
      </c>
      <c r="M39" s="195">
        <v>50233</v>
      </c>
      <c r="N39" s="195">
        <v>54699</v>
      </c>
      <c r="O39" s="195">
        <v>58652</v>
      </c>
      <c r="P39" s="195">
        <v>60404</v>
      </c>
      <c r="Q39" s="195">
        <v>63243</v>
      </c>
      <c r="R39" s="195">
        <v>69049</v>
      </c>
      <c r="S39" s="195">
        <v>72832</v>
      </c>
    </row>
    <row r="40" spans="1:19" s="192" customFormat="1" ht="11.25">
      <c r="A40" s="194" t="s">
        <v>88</v>
      </c>
      <c r="B40" s="195">
        <v>1649</v>
      </c>
      <c r="C40" s="195">
        <v>1610</v>
      </c>
      <c r="D40" s="195">
        <v>1651</v>
      </c>
      <c r="E40" s="195">
        <v>1709</v>
      </c>
      <c r="F40" s="195">
        <v>1705</v>
      </c>
      <c r="G40" s="195">
        <v>1706</v>
      </c>
      <c r="H40" s="195">
        <v>1771</v>
      </c>
      <c r="I40" s="195">
        <v>1793</v>
      </c>
      <c r="J40" s="195">
        <v>1859</v>
      </c>
      <c r="K40" s="195">
        <v>2013</v>
      </c>
      <c r="L40" s="195">
        <v>2117</v>
      </c>
      <c r="M40" s="195">
        <v>2131</v>
      </c>
      <c r="N40" s="195">
        <v>2209</v>
      </c>
      <c r="O40" s="195">
        <v>2218</v>
      </c>
      <c r="P40" s="195">
        <v>2230</v>
      </c>
      <c r="Q40" s="195">
        <v>2204</v>
      </c>
      <c r="R40" s="195">
        <v>2382</v>
      </c>
      <c r="S40" s="195" t="s">
        <v>43</v>
      </c>
    </row>
    <row r="41" spans="1:19" s="192" customFormat="1" ht="11.25">
      <c r="A41" s="194" t="s">
        <v>95</v>
      </c>
      <c r="B41" s="195">
        <v>16118</v>
      </c>
      <c r="C41" s="195">
        <v>15855</v>
      </c>
      <c r="D41" s="195">
        <v>15756</v>
      </c>
      <c r="E41" s="195">
        <v>16182</v>
      </c>
      <c r="F41" s="195">
        <v>16734</v>
      </c>
      <c r="G41" s="195">
        <v>16865</v>
      </c>
      <c r="H41" s="195">
        <v>17659</v>
      </c>
      <c r="I41" s="195">
        <v>17498</v>
      </c>
      <c r="J41" s="195">
        <v>18229</v>
      </c>
      <c r="K41" s="195">
        <v>18663</v>
      </c>
      <c r="L41" s="195">
        <v>18130</v>
      </c>
      <c r="M41" s="195">
        <v>18624</v>
      </c>
      <c r="N41" s="195">
        <v>18298</v>
      </c>
      <c r="O41" s="195">
        <v>17978</v>
      </c>
      <c r="P41" s="195">
        <v>18445</v>
      </c>
      <c r="Q41" s="195">
        <v>18479</v>
      </c>
      <c r="R41" s="195">
        <v>18359</v>
      </c>
      <c r="S41" s="195">
        <v>18836</v>
      </c>
    </row>
    <row r="42" spans="1:19" s="192" customFormat="1" ht="11.25">
      <c r="A42" s="194" t="s">
        <v>75</v>
      </c>
      <c r="B42" s="195">
        <v>18910</v>
      </c>
      <c r="C42" s="195">
        <v>19638</v>
      </c>
      <c r="D42" s="195">
        <v>19838</v>
      </c>
      <c r="E42" s="195">
        <v>19280</v>
      </c>
      <c r="F42" s="195">
        <v>19019</v>
      </c>
      <c r="G42" s="195">
        <v>19550</v>
      </c>
      <c r="H42" s="195">
        <v>19958</v>
      </c>
      <c r="I42" s="195">
        <v>19623</v>
      </c>
      <c r="J42" s="195">
        <v>20308</v>
      </c>
      <c r="K42" s="195">
        <v>20637</v>
      </c>
      <c r="L42" s="195">
        <v>20431</v>
      </c>
      <c r="M42" s="195">
        <v>20874</v>
      </c>
      <c r="N42" s="195">
        <v>20346</v>
      </c>
      <c r="O42" s="195">
        <v>20932</v>
      </c>
      <c r="P42" s="195">
        <v>21266</v>
      </c>
      <c r="Q42" s="195">
        <v>21735</v>
      </c>
      <c r="R42" s="195">
        <v>21651</v>
      </c>
      <c r="S42" s="195">
        <v>21145</v>
      </c>
    </row>
    <row r="43" s="192" customFormat="1" ht="11.25">
      <c r="A43" s="191" t="s">
        <v>42</v>
      </c>
    </row>
    <row r="44" s="192" customFormat="1" ht="11.25">
      <c r="A44" s="192" t="s">
        <v>43</v>
      </c>
    </row>
    <row r="45" spans="1:2" s="192" customFormat="1" ht="11.25">
      <c r="A45" s="192" t="s">
        <v>44</v>
      </c>
      <c r="B45" s="193">
        <v>39986.85863425926</v>
      </c>
    </row>
    <row r="46" s="192" customFormat="1" ht="11.25"/>
    <row r="47" spans="1:2" s="192" customFormat="1" ht="11.25">
      <c r="A47" s="192" t="s">
        <v>45</v>
      </c>
      <c r="B47" s="192" t="s">
        <v>46</v>
      </c>
    </row>
    <row r="48" spans="1:2" s="192" customFormat="1" ht="11.25">
      <c r="A48" s="192" t="s">
        <v>47</v>
      </c>
      <c r="B48" s="192" t="s">
        <v>104</v>
      </c>
    </row>
    <row r="49" spans="1:2" s="192" customFormat="1" ht="11.25">
      <c r="A49" s="192" t="s">
        <v>49</v>
      </c>
      <c r="B49" s="192" t="s">
        <v>50</v>
      </c>
    </row>
    <row r="50" spans="1:2" s="192" customFormat="1" ht="11.25">
      <c r="A50" s="192" t="s">
        <v>51</v>
      </c>
      <c r="B50" s="192" t="s">
        <v>52</v>
      </c>
    </row>
    <row r="51" s="192" customFormat="1" ht="11.25"/>
    <row r="52" spans="1:19" s="192" customFormat="1" ht="11.25">
      <c r="A52" s="194" t="s">
        <v>82</v>
      </c>
      <c r="B52" s="195">
        <v>365731</v>
      </c>
      <c r="C52" s="195">
        <v>342679</v>
      </c>
      <c r="D52" s="195">
        <v>321422</v>
      </c>
      <c r="E52" s="195">
        <v>312912</v>
      </c>
      <c r="F52" s="195">
        <v>318313</v>
      </c>
      <c r="G52" s="195">
        <v>329804</v>
      </c>
      <c r="H52" s="195">
        <v>330421</v>
      </c>
      <c r="I52" s="195">
        <v>330337</v>
      </c>
      <c r="J52" s="195">
        <v>323433</v>
      </c>
      <c r="K52" s="195">
        <v>316934</v>
      </c>
      <c r="L52" s="195">
        <v>327757</v>
      </c>
      <c r="M52" s="195">
        <v>330380</v>
      </c>
      <c r="N52" s="195">
        <v>325655</v>
      </c>
      <c r="O52" s="195">
        <v>331589</v>
      </c>
      <c r="P52" s="195">
        <v>332217</v>
      </c>
      <c r="Q52" s="195">
        <v>325775</v>
      </c>
      <c r="R52" s="195">
        <v>319494</v>
      </c>
      <c r="S52" s="195">
        <v>322846</v>
      </c>
    </row>
    <row r="53" spans="1:19" s="192" customFormat="1" ht="11.25">
      <c r="A53" s="194" t="s">
        <v>53</v>
      </c>
      <c r="B53" s="194" t="s">
        <v>54</v>
      </c>
      <c r="C53" s="194" t="s">
        <v>55</v>
      </c>
      <c r="D53" s="194" t="s">
        <v>56</v>
      </c>
      <c r="E53" s="194" t="s">
        <v>57</v>
      </c>
      <c r="F53" s="194" t="s">
        <v>58</v>
      </c>
      <c r="G53" s="194" t="s">
        <v>59</v>
      </c>
      <c r="H53" s="194" t="s">
        <v>60</v>
      </c>
      <c r="I53" s="194" t="s">
        <v>61</v>
      </c>
      <c r="J53" s="194" t="s">
        <v>62</v>
      </c>
      <c r="K53" s="194" t="s">
        <v>63</v>
      </c>
      <c r="L53" s="194" t="s">
        <v>64</v>
      </c>
      <c r="M53" s="194" t="s">
        <v>65</v>
      </c>
      <c r="N53" s="194" t="s">
        <v>66</v>
      </c>
      <c r="O53" s="194" t="s">
        <v>67</v>
      </c>
      <c r="P53" s="194" t="s">
        <v>68</v>
      </c>
      <c r="Q53" s="194" t="s">
        <v>69</v>
      </c>
      <c r="R53" s="194" t="s">
        <v>70</v>
      </c>
      <c r="S53" s="194" t="s">
        <v>71</v>
      </c>
    </row>
    <row r="54" spans="1:19" s="192" customFormat="1" ht="11.25">
      <c r="A54" s="194" t="s">
        <v>72</v>
      </c>
      <c r="B54" s="195">
        <v>5991</v>
      </c>
      <c r="C54" s="195">
        <v>6090</v>
      </c>
      <c r="D54" s="195">
        <v>5759</v>
      </c>
      <c r="E54" s="195">
        <v>5863</v>
      </c>
      <c r="F54" s="195">
        <v>5982</v>
      </c>
      <c r="G54" s="195">
        <v>6199</v>
      </c>
      <c r="H54" s="195">
        <v>6284</v>
      </c>
      <c r="I54" s="195">
        <v>6787</v>
      </c>
      <c r="J54" s="195">
        <v>6565</v>
      </c>
      <c r="K54" s="195">
        <v>6409</v>
      </c>
      <c r="L54" s="195">
        <v>6983</v>
      </c>
      <c r="M54" s="195">
        <v>6931</v>
      </c>
      <c r="N54" s="195">
        <v>7156</v>
      </c>
      <c r="O54" s="195">
        <v>7049</v>
      </c>
      <c r="P54" s="195">
        <v>7213</v>
      </c>
      <c r="Q54" s="195">
        <v>7914</v>
      </c>
      <c r="R54" s="195">
        <v>8376</v>
      </c>
      <c r="S54" s="195">
        <v>8522</v>
      </c>
    </row>
    <row r="55" spans="1:19" s="192" customFormat="1" ht="11.25">
      <c r="A55" s="194" t="s">
        <v>73</v>
      </c>
      <c r="B55" s="195">
        <v>12591</v>
      </c>
      <c r="C55" s="195">
        <v>12933</v>
      </c>
      <c r="D55" s="195">
        <v>12965</v>
      </c>
      <c r="E55" s="195">
        <v>12207</v>
      </c>
      <c r="F55" s="195">
        <v>13688</v>
      </c>
      <c r="G55" s="195">
        <v>13612</v>
      </c>
      <c r="H55" s="195">
        <v>13238</v>
      </c>
      <c r="I55" s="195">
        <v>14429</v>
      </c>
      <c r="J55" s="195">
        <v>14745</v>
      </c>
      <c r="K55" s="195">
        <v>15216</v>
      </c>
      <c r="L55" s="195">
        <v>15762</v>
      </c>
      <c r="M55" s="195">
        <v>15641</v>
      </c>
      <c r="N55" s="195">
        <v>14429</v>
      </c>
      <c r="O55" s="195">
        <v>14667</v>
      </c>
      <c r="P55" s="195">
        <v>14371</v>
      </c>
      <c r="Q55" s="195">
        <v>13563</v>
      </c>
      <c r="R55" s="195">
        <v>14429</v>
      </c>
      <c r="S55" s="195">
        <v>12339</v>
      </c>
    </row>
    <row r="56" spans="1:19" s="192" customFormat="1" ht="11.25">
      <c r="A56" s="194" t="s">
        <v>74</v>
      </c>
      <c r="B56" s="195">
        <v>9013</v>
      </c>
      <c r="C56" s="195">
        <v>6895</v>
      </c>
      <c r="D56" s="195">
        <v>5622</v>
      </c>
      <c r="E56" s="195">
        <v>4861</v>
      </c>
      <c r="F56" s="195">
        <v>5309</v>
      </c>
      <c r="G56" s="195">
        <v>6008</v>
      </c>
      <c r="H56" s="195">
        <v>5949</v>
      </c>
      <c r="I56" s="195">
        <v>4538</v>
      </c>
      <c r="J56" s="195">
        <v>4693</v>
      </c>
      <c r="K56" s="195">
        <v>3691</v>
      </c>
      <c r="L56" s="195">
        <v>3646</v>
      </c>
      <c r="M56" s="195">
        <v>3644</v>
      </c>
      <c r="N56" s="195">
        <v>3488</v>
      </c>
      <c r="O56" s="195">
        <v>3812</v>
      </c>
      <c r="P56" s="195">
        <v>3771</v>
      </c>
      <c r="Q56" s="195">
        <v>3736</v>
      </c>
      <c r="R56" s="195">
        <v>3817</v>
      </c>
      <c r="S56" s="195">
        <v>3855</v>
      </c>
    </row>
    <row r="57" spans="1:19" s="192" customFormat="1" ht="11.25">
      <c r="A57" s="194" t="s">
        <v>76</v>
      </c>
      <c r="B57" s="195">
        <v>277</v>
      </c>
      <c r="C57" s="195">
        <v>345</v>
      </c>
      <c r="D57" s="195">
        <v>367</v>
      </c>
      <c r="E57" s="195">
        <v>375</v>
      </c>
      <c r="F57" s="195">
        <v>386</v>
      </c>
      <c r="G57" s="195">
        <v>391</v>
      </c>
      <c r="H57" s="195">
        <v>428</v>
      </c>
      <c r="I57" s="195">
        <v>405</v>
      </c>
      <c r="J57" s="195">
        <v>419</v>
      </c>
      <c r="K57" s="195">
        <v>430</v>
      </c>
      <c r="L57" s="195">
        <v>441</v>
      </c>
      <c r="M57" s="195">
        <v>414</v>
      </c>
      <c r="N57" s="195">
        <v>427</v>
      </c>
      <c r="O57" s="195">
        <v>425</v>
      </c>
      <c r="P57" s="195">
        <v>525</v>
      </c>
      <c r="Q57" s="195">
        <v>318</v>
      </c>
      <c r="R57" s="195">
        <v>331</v>
      </c>
      <c r="S57" s="195">
        <v>344</v>
      </c>
    </row>
    <row r="58" spans="1:19" s="192" customFormat="1" ht="11.25">
      <c r="A58" s="194" t="s">
        <v>77</v>
      </c>
      <c r="B58" s="195">
        <v>16371</v>
      </c>
      <c r="C58" s="195">
        <v>13845</v>
      </c>
      <c r="D58" s="195">
        <v>14974</v>
      </c>
      <c r="E58" s="195">
        <v>14490</v>
      </c>
      <c r="F58" s="195">
        <v>12677</v>
      </c>
      <c r="G58" s="195">
        <v>12450</v>
      </c>
      <c r="H58" s="195">
        <v>12325</v>
      </c>
      <c r="I58" s="195">
        <v>12190</v>
      </c>
      <c r="J58" s="195">
        <v>11287</v>
      </c>
      <c r="K58" s="195">
        <v>10049</v>
      </c>
      <c r="L58" s="195">
        <v>10077</v>
      </c>
      <c r="M58" s="195">
        <v>9494</v>
      </c>
      <c r="N58" s="195">
        <v>9493</v>
      </c>
      <c r="O58" s="195">
        <v>9539</v>
      </c>
      <c r="P58" s="195">
        <v>9883</v>
      </c>
      <c r="Q58" s="195">
        <v>9624</v>
      </c>
      <c r="R58" s="195">
        <v>9460</v>
      </c>
      <c r="S58" s="195">
        <v>9548</v>
      </c>
    </row>
    <row r="59" spans="1:19" s="192" customFormat="1" ht="11.25">
      <c r="A59" s="194" t="s">
        <v>78</v>
      </c>
      <c r="B59" s="195">
        <v>71457</v>
      </c>
      <c r="C59" s="195">
        <v>64681</v>
      </c>
      <c r="D59" s="195">
        <v>61253</v>
      </c>
      <c r="E59" s="195">
        <v>58065</v>
      </c>
      <c r="F59" s="195">
        <v>58785</v>
      </c>
      <c r="G59" s="195">
        <v>62002</v>
      </c>
      <c r="H59" s="195">
        <v>60610</v>
      </c>
      <c r="I59" s="195">
        <v>58272</v>
      </c>
      <c r="J59" s="195">
        <v>57522</v>
      </c>
      <c r="K59" s="195">
        <v>56299</v>
      </c>
      <c r="L59" s="195">
        <v>57896</v>
      </c>
      <c r="M59" s="195">
        <v>58759</v>
      </c>
      <c r="N59" s="195">
        <v>57925</v>
      </c>
      <c r="O59" s="195">
        <v>57495</v>
      </c>
      <c r="P59" s="195">
        <v>56421</v>
      </c>
      <c r="Q59" s="195">
        <v>55807</v>
      </c>
      <c r="R59" s="195">
        <v>55601</v>
      </c>
      <c r="S59" s="195">
        <v>57374</v>
      </c>
    </row>
    <row r="60" spans="1:19" s="192" customFormat="1" ht="11.25">
      <c r="A60" s="194" t="s">
        <v>79</v>
      </c>
      <c r="B60" s="195">
        <v>2691</v>
      </c>
      <c r="C60" s="195">
        <v>2855</v>
      </c>
      <c r="D60" s="195">
        <v>2837</v>
      </c>
      <c r="E60" s="195">
        <v>2864</v>
      </c>
      <c r="F60" s="195">
        <v>2923</v>
      </c>
      <c r="G60" s="195">
        <v>3031</v>
      </c>
      <c r="H60" s="195">
        <v>3044</v>
      </c>
      <c r="I60" s="195">
        <v>3055</v>
      </c>
      <c r="J60" s="195">
        <v>3001</v>
      </c>
      <c r="K60" s="195">
        <v>3032</v>
      </c>
      <c r="L60" s="195">
        <v>2941</v>
      </c>
      <c r="M60" s="195">
        <v>3012</v>
      </c>
      <c r="N60" s="195">
        <v>2852</v>
      </c>
      <c r="O60" s="195">
        <v>2863</v>
      </c>
      <c r="P60" s="195">
        <v>2898</v>
      </c>
      <c r="Q60" s="195">
        <v>2865</v>
      </c>
      <c r="R60" s="195">
        <v>2933</v>
      </c>
      <c r="S60" s="195">
        <v>2914</v>
      </c>
    </row>
    <row r="61" spans="1:19" s="192" customFormat="1" ht="11.25">
      <c r="A61" s="194" t="s">
        <v>80</v>
      </c>
      <c r="B61" s="195">
        <v>2734</v>
      </c>
      <c r="C61" s="195">
        <v>2547</v>
      </c>
      <c r="D61" s="195">
        <v>1360</v>
      </c>
      <c r="E61" s="195">
        <v>1245</v>
      </c>
      <c r="F61" s="195">
        <v>1042</v>
      </c>
      <c r="G61" s="195">
        <v>785</v>
      </c>
      <c r="H61" s="195">
        <v>857</v>
      </c>
      <c r="I61" s="195">
        <v>759</v>
      </c>
      <c r="J61" s="195">
        <v>658</v>
      </c>
      <c r="K61" s="195">
        <v>509</v>
      </c>
      <c r="L61" s="195">
        <v>529</v>
      </c>
      <c r="M61" s="195">
        <v>584</v>
      </c>
      <c r="N61" s="195">
        <v>536</v>
      </c>
      <c r="O61" s="195">
        <v>644</v>
      </c>
      <c r="P61" s="195">
        <v>615</v>
      </c>
      <c r="Q61" s="195">
        <v>645</v>
      </c>
      <c r="R61" s="195">
        <v>615</v>
      </c>
      <c r="S61" s="195">
        <v>694</v>
      </c>
    </row>
    <row r="62" spans="1:19" s="192" customFormat="1" ht="11.25">
      <c r="A62" s="194" t="s">
        <v>81</v>
      </c>
      <c r="B62" s="195">
        <v>20070</v>
      </c>
      <c r="C62" s="195">
        <v>20227</v>
      </c>
      <c r="D62" s="195">
        <v>19394</v>
      </c>
      <c r="E62" s="195">
        <v>19243</v>
      </c>
      <c r="F62" s="195">
        <v>19872</v>
      </c>
      <c r="G62" s="195">
        <v>20507</v>
      </c>
      <c r="H62" s="195">
        <v>19816</v>
      </c>
      <c r="I62" s="195">
        <v>21726</v>
      </c>
      <c r="J62" s="195">
        <v>22594</v>
      </c>
      <c r="K62" s="195">
        <v>22389</v>
      </c>
      <c r="L62" s="195">
        <v>25527</v>
      </c>
      <c r="M62" s="195">
        <v>27211</v>
      </c>
      <c r="N62" s="195">
        <v>28165</v>
      </c>
      <c r="O62" s="195">
        <v>29777</v>
      </c>
      <c r="P62" s="195">
        <v>30724</v>
      </c>
      <c r="Q62" s="195">
        <v>31097</v>
      </c>
      <c r="R62" s="195">
        <v>25891</v>
      </c>
      <c r="S62" s="195">
        <v>26702</v>
      </c>
    </row>
    <row r="63" spans="1:19" s="192" customFormat="1" ht="11.25">
      <c r="A63" s="194" t="s">
        <v>83</v>
      </c>
      <c r="B63" s="195">
        <v>9620</v>
      </c>
      <c r="C63" s="195">
        <v>9103</v>
      </c>
      <c r="D63" s="195">
        <v>9063</v>
      </c>
      <c r="E63" s="195">
        <v>9406</v>
      </c>
      <c r="F63" s="195">
        <v>10083</v>
      </c>
      <c r="G63" s="195">
        <v>9989</v>
      </c>
      <c r="H63" s="195">
        <v>10189</v>
      </c>
      <c r="I63" s="195">
        <v>11079</v>
      </c>
      <c r="J63" s="195">
        <v>11510</v>
      </c>
      <c r="K63" s="195">
        <v>12035</v>
      </c>
      <c r="L63" s="195">
        <v>12046</v>
      </c>
      <c r="M63" s="195">
        <v>11413</v>
      </c>
      <c r="N63" s="195">
        <v>12093</v>
      </c>
      <c r="O63" s="195">
        <v>12384</v>
      </c>
      <c r="P63" s="195">
        <v>12884</v>
      </c>
      <c r="Q63" s="195">
        <v>12089</v>
      </c>
      <c r="R63" s="195">
        <v>13357</v>
      </c>
      <c r="S63" s="195">
        <v>12931</v>
      </c>
    </row>
    <row r="64" spans="1:19" s="192" customFormat="1" ht="11.25">
      <c r="A64" s="194" t="s">
        <v>84</v>
      </c>
      <c r="B64" s="195">
        <v>36439</v>
      </c>
      <c r="C64" s="195">
        <v>36348</v>
      </c>
      <c r="D64" s="195">
        <v>36888</v>
      </c>
      <c r="E64" s="195">
        <v>35609</v>
      </c>
      <c r="F64" s="195">
        <v>34785</v>
      </c>
      <c r="G64" s="195">
        <v>37119</v>
      </c>
      <c r="H64" s="195">
        <v>37334</v>
      </c>
      <c r="I64" s="195">
        <v>37292</v>
      </c>
      <c r="J64" s="195">
        <v>37641</v>
      </c>
      <c r="K64" s="195">
        <v>36222</v>
      </c>
      <c r="L64" s="195">
        <v>36887</v>
      </c>
      <c r="M64" s="195">
        <v>39645</v>
      </c>
      <c r="N64" s="195">
        <v>37864</v>
      </c>
      <c r="O64" s="195">
        <v>38417</v>
      </c>
      <c r="P64" s="195">
        <v>37723</v>
      </c>
      <c r="Q64" s="195">
        <v>35842</v>
      </c>
      <c r="R64" s="195">
        <v>34703</v>
      </c>
      <c r="S64" s="195">
        <v>33708</v>
      </c>
    </row>
    <row r="65" spans="1:19" s="192" customFormat="1" ht="11.25">
      <c r="A65" s="194" t="s">
        <v>85</v>
      </c>
      <c r="B65" s="195">
        <v>3945</v>
      </c>
      <c r="C65" s="195">
        <v>3765</v>
      </c>
      <c r="D65" s="195">
        <v>3830</v>
      </c>
      <c r="E65" s="195">
        <v>3727</v>
      </c>
      <c r="F65" s="195">
        <v>3750</v>
      </c>
      <c r="G65" s="195">
        <v>4114</v>
      </c>
      <c r="H65" s="195">
        <v>4315</v>
      </c>
      <c r="I65" s="195">
        <v>4359</v>
      </c>
      <c r="J65" s="195">
        <v>4429</v>
      </c>
      <c r="K65" s="195">
        <v>4165</v>
      </c>
      <c r="L65" s="195">
        <v>4445</v>
      </c>
      <c r="M65" s="195">
        <v>4505</v>
      </c>
      <c r="N65" s="195">
        <v>4468</v>
      </c>
      <c r="O65" s="195">
        <v>4315</v>
      </c>
      <c r="P65" s="195">
        <v>4054</v>
      </c>
      <c r="Q65" s="195">
        <v>4143</v>
      </c>
      <c r="R65" s="195">
        <v>4213</v>
      </c>
      <c r="S65" s="195">
        <v>4587</v>
      </c>
    </row>
    <row r="66" spans="1:19" s="192" customFormat="1" ht="11.25">
      <c r="A66" s="194" t="s">
        <v>86</v>
      </c>
      <c r="B66" s="195">
        <v>6512</v>
      </c>
      <c r="C66" s="195">
        <v>5432</v>
      </c>
      <c r="D66" s="195">
        <v>4390</v>
      </c>
      <c r="E66" s="195">
        <v>4183</v>
      </c>
      <c r="F66" s="195">
        <v>3895</v>
      </c>
      <c r="G66" s="195">
        <v>3797</v>
      </c>
      <c r="H66" s="195">
        <v>3950</v>
      </c>
      <c r="I66" s="195">
        <v>3677</v>
      </c>
      <c r="J66" s="195">
        <v>3657</v>
      </c>
      <c r="K66" s="195">
        <v>3494</v>
      </c>
      <c r="L66" s="195">
        <v>3446</v>
      </c>
      <c r="M66" s="195">
        <v>3551</v>
      </c>
      <c r="N66" s="195">
        <v>3755</v>
      </c>
      <c r="O66" s="195">
        <v>3478</v>
      </c>
      <c r="P66" s="195">
        <v>3389</v>
      </c>
      <c r="Q66" s="195">
        <v>3422</v>
      </c>
      <c r="R66" s="195">
        <v>3461</v>
      </c>
      <c r="S66" s="195">
        <v>3377</v>
      </c>
    </row>
    <row r="67" spans="1:19" s="192" customFormat="1" ht="11.25">
      <c r="A67" s="194" t="s">
        <v>87</v>
      </c>
      <c r="B67" s="195">
        <v>1745</v>
      </c>
      <c r="C67" s="195">
        <v>1786</v>
      </c>
      <c r="D67" s="195">
        <v>1678</v>
      </c>
      <c r="E67" s="195">
        <v>1743</v>
      </c>
      <c r="F67" s="195">
        <v>1798</v>
      </c>
      <c r="G67" s="195">
        <v>1854</v>
      </c>
      <c r="H67" s="195">
        <v>1835</v>
      </c>
      <c r="I67" s="195">
        <v>1946</v>
      </c>
      <c r="J67" s="195">
        <v>2002</v>
      </c>
      <c r="K67" s="195">
        <v>2077</v>
      </c>
      <c r="L67" s="195">
        <v>2348</v>
      </c>
      <c r="M67" s="195">
        <v>2334</v>
      </c>
      <c r="N67" s="195">
        <v>2290</v>
      </c>
      <c r="O67" s="195">
        <v>2236</v>
      </c>
      <c r="P67" s="195">
        <v>2366</v>
      </c>
      <c r="Q67" s="195">
        <v>2595</v>
      </c>
      <c r="R67" s="195">
        <v>2786</v>
      </c>
      <c r="S67" s="195">
        <v>2574</v>
      </c>
    </row>
    <row r="68" spans="1:19" s="192" customFormat="1" ht="11.25">
      <c r="A68" s="194" t="s">
        <v>89</v>
      </c>
      <c r="B68" s="195">
        <v>36259</v>
      </c>
      <c r="C68" s="195">
        <v>35389</v>
      </c>
      <c r="D68" s="195">
        <v>35376</v>
      </c>
      <c r="E68" s="195">
        <v>34324</v>
      </c>
      <c r="F68" s="195">
        <v>35255</v>
      </c>
      <c r="G68" s="195">
        <v>36459</v>
      </c>
      <c r="H68" s="195">
        <v>35856</v>
      </c>
      <c r="I68" s="195">
        <v>36899</v>
      </c>
      <c r="J68" s="195">
        <v>36055</v>
      </c>
      <c r="K68" s="195">
        <v>38461</v>
      </c>
      <c r="L68" s="195">
        <v>39526</v>
      </c>
      <c r="M68" s="195">
        <v>39680</v>
      </c>
      <c r="N68" s="195">
        <v>38915</v>
      </c>
      <c r="O68" s="195">
        <v>40394</v>
      </c>
      <c r="P68" s="195">
        <v>39917</v>
      </c>
      <c r="Q68" s="195">
        <v>39074</v>
      </c>
      <c r="R68" s="195">
        <v>38007</v>
      </c>
      <c r="S68" s="195">
        <v>41480</v>
      </c>
    </row>
    <row r="69" spans="1:19" s="192" customFormat="1" ht="11.25">
      <c r="A69" s="194" t="s">
        <v>90</v>
      </c>
      <c r="B69" s="195">
        <v>3327</v>
      </c>
      <c r="C69" s="195">
        <v>3327</v>
      </c>
      <c r="D69" s="195">
        <v>1882</v>
      </c>
      <c r="E69" s="195">
        <v>1108</v>
      </c>
      <c r="F69" s="195">
        <v>1104</v>
      </c>
      <c r="G69" s="195">
        <v>1017</v>
      </c>
      <c r="H69" s="195">
        <v>975</v>
      </c>
      <c r="I69" s="195">
        <v>999</v>
      </c>
      <c r="J69" s="195">
        <v>986</v>
      </c>
      <c r="K69" s="195">
        <v>825</v>
      </c>
      <c r="L69" s="195">
        <v>780</v>
      </c>
      <c r="M69" s="195">
        <v>772</v>
      </c>
      <c r="N69" s="195">
        <v>863</v>
      </c>
      <c r="O69" s="195">
        <v>909</v>
      </c>
      <c r="P69" s="195">
        <v>937</v>
      </c>
      <c r="Q69" s="195">
        <v>994</v>
      </c>
      <c r="R69" s="195">
        <v>1055</v>
      </c>
      <c r="S69" s="195">
        <v>1064</v>
      </c>
    </row>
    <row r="70" spans="1:19" s="192" customFormat="1" ht="11.25">
      <c r="A70" s="194" t="s">
        <v>91</v>
      </c>
      <c r="B70" s="195">
        <v>1729</v>
      </c>
      <c r="C70" s="195">
        <v>1689</v>
      </c>
      <c r="D70" s="195">
        <v>1607</v>
      </c>
      <c r="E70" s="195">
        <v>1655</v>
      </c>
      <c r="F70" s="195">
        <v>1553</v>
      </c>
      <c r="G70" s="195">
        <v>1197</v>
      </c>
      <c r="H70" s="195">
        <v>1160</v>
      </c>
      <c r="I70" s="195">
        <v>1034</v>
      </c>
      <c r="J70" s="195">
        <v>868</v>
      </c>
      <c r="K70" s="195">
        <v>923</v>
      </c>
      <c r="L70" s="195">
        <v>958</v>
      </c>
      <c r="M70" s="195">
        <v>921</v>
      </c>
      <c r="N70" s="195">
        <v>889</v>
      </c>
      <c r="O70" s="195">
        <v>890</v>
      </c>
      <c r="P70" s="195">
        <v>963</v>
      </c>
      <c r="Q70" s="195">
        <v>940</v>
      </c>
      <c r="R70" s="195">
        <v>1019</v>
      </c>
      <c r="S70" s="195">
        <v>959</v>
      </c>
    </row>
    <row r="71" spans="1:19" s="192" customFormat="1" ht="11.25">
      <c r="A71" s="194" t="s">
        <v>92</v>
      </c>
      <c r="B71" s="195">
        <v>1980</v>
      </c>
      <c r="C71" s="195">
        <v>1739</v>
      </c>
      <c r="D71" s="195">
        <v>1323</v>
      </c>
      <c r="E71" s="195">
        <v>880</v>
      </c>
      <c r="F71" s="195">
        <v>697</v>
      </c>
      <c r="G71" s="195">
        <v>692</v>
      </c>
      <c r="H71" s="195">
        <v>660</v>
      </c>
      <c r="I71" s="195">
        <v>726</v>
      </c>
      <c r="J71" s="195">
        <v>702</v>
      </c>
      <c r="K71" s="195">
        <v>632</v>
      </c>
      <c r="L71" s="195">
        <v>572</v>
      </c>
      <c r="M71" s="195">
        <v>610</v>
      </c>
      <c r="N71" s="195">
        <v>621</v>
      </c>
      <c r="O71" s="195">
        <v>628</v>
      </c>
      <c r="P71" s="195">
        <v>669</v>
      </c>
      <c r="Q71" s="195">
        <v>705</v>
      </c>
      <c r="R71" s="195">
        <v>741</v>
      </c>
      <c r="S71" s="195">
        <v>724</v>
      </c>
    </row>
    <row r="72" spans="1:19" s="192" customFormat="1" ht="11.25">
      <c r="A72" s="194" t="s">
        <v>93</v>
      </c>
      <c r="B72" s="195">
        <v>0</v>
      </c>
      <c r="C72" s="195">
        <v>20</v>
      </c>
      <c r="D72" s="195">
        <v>22</v>
      </c>
      <c r="E72" s="195">
        <v>22</v>
      </c>
      <c r="F72" s="195">
        <v>42</v>
      </c>
      <c r="G72" s="195">
        <v>42</v>
      </c>
      <c r="H72" s="195">
        <v>44</v>
      </c>
      <c r="I72" s="195">
        <v>39</v>
      </c>
      <c r="J72" s="195">
        <v>39</v>
      </c>
      <c r="K72" s="195">
        <v>40</v>
      </c>
      <c r="L72" s="195">
        <v>43</v>
      </c>
      <c r="M72" s="195">
        <v>42</v>
      </c>
      <c r="N72" s="195">
        <v>44</v>
      </c>
      <c r="O72" s="195">
        <v>48</v>
      </c>
      <c r="P72" s="195">
        <v>47</v>
      </c>
      <c r="Q72" s="195">
        <v>46</v>
      </c>
      <c r="R72" s="195">
        <v>46</v>
      </c>
      <c r="S72" s="195">
        <v>46</v>
      </c>
    </row>
    <row r="73" spans="1:19" s="192" customFormat="1" ht="11.25">
      <c r="A73" s="194" t="s">
        <v>94</v>
      </c>
      <c r="B73" s="195">
        <v>12542</v>
      </c>
      <c r="C73" s="195">
        <v>12745</v>
      </c>
      <c r="D73" s="195">
        <v>12564</v>
      </c>
      <c r="E73" s="195">
        <v>13239</v>
      </c>
      <c r="F73" s="195">
        <v>12482</v>
      </c>
      <c r="G73" s="195">
        <v>12675</v>
      </c>
      <c r="H73" s="195">
        <v>13188</v>
      </c>
      <c r="I73" s="195">
        <v>13191</v>
      </c>
      <c r="J73" s="195">
        <v>13144</v>
      </c>
      <c r="K73" s="195">
        <v>12792</v>
      </c>
      <c r="L73" s="195">
        <v>13753</v>
      </c>
      <c r="M73" s="195">
        <v>13711</v>
      </c>
      <c r="N73" s="195">
        <v>13690</v>
      </c>
      <c r="O73" s="195">
        <v>14237</v>
      </c>
      <c r="P73" s="195">
        <v>14797</v>
      </c>
      <c r="Q73" s="195">
        <v>14929</v>
      </c>
      <c r="R73" s="195">
        <v>13434</v>
      </c>
      <c r="S73" s="195">
        <v>14568</v>
      </c>
    </row>
    <row r="74" spans="1:19" s="192" customFormat="1" ht="11.25">
      <c r="A74" s="194" t="s">
        <v>96</v>
      </c>
      <c r="B74" s="195">
        <v>25338</v>
      </c>
      <c r="C74" s="195">
        <v>22773</v>
      </c>
      <c r="D74" s="195">
        <v>20921</v>
      </c>
      <c r="E74" s="195">
        <v>21750</v>
      </c>
      <c r="F74" s="195">
        <v>21236</v>
      </c>
      <c r="G74" s="195">
        <v>22790</v>
      </c>
      <c r="H74" s="195">
        <v>24234</v>
      </c>
      <c r="I74" s="195">
        <v>23968</v>
      </c>
      <c r="J74" s="195">
        <v>21164</v>
      </c>
      <c r="K74" s="195">
        <v>18503</v>
      </c>
      <c r="L74" s="195">
        <v>18955</v>
      </c>
      <c r="M74" s="195">
        <v>17456</v>
      </c>
      <c r="N74" s="195">
        <v>16629</v>
      </c>
      <c r="O74" s="195">
        <v>17346</v>
      </c>
      <c r="P74" s="195">
        <v>17909</v>
      </c>
      <c r="Q74" s="195">
        <v>16532</v>
      </c>
      <c r="R74" s="195">
        <v>17372</v>
      </c>
      <c r="S74" s="195">
        <v>17956</v>
      </c>
    </row>
    <row r="75" spans="1:19" s="192" customFormat="1" ht="11.25">
      <c r="A75" s="194" t="s">
        <v>97</v>
      </c>
      <c r="B75" s="195">
        <v>4728</v>
      </c>
      <c r="C75" s="195">
        <v>4823</v>
      </c>
      <c r="D75" s="195">
        <v>4783</v>
      </c>
      <c r="E75" s="195">
        <v>4670</v>
      </c>
      <c r="F75" s="195">
        <v>4988</v>
      </c>
      <c r="G75" s="195">
        <v>4974</v>
      </c>
      <c r="H75" s="195">
        <v>5042</v>
      </c>
      <c r="I75" s="195">
        <v>5606</v>
      </c>
      <c r="J75" s="195">
        <v>5943</v>
      </c>
      <c r="K75" s="195">
        <v>5986</v>
      </c>
      <c r="L75" s="195">
        <v>6244</v>
      </c>
      <c r="M75" s="195">
        <v>6322</v>
      </c>
      <c r="N75" s="195">
        <v>5824</v>
      </c>
      <c r="O75" s="195">
        <v>5869</v>
      </c>
      <c r="P75" s="195">
        <v>7226</v>
      </c>
      <c r="Q75" s="195">
        <v>5689</v>
      </c>
      <c r="R75" s="195">
        <v>5694</v>
      </c>
      <c r="S75" s="195">
        <v>5886</v>
      </c>
    </row>
    <row r="76" spans="1:19" s="192" customFormat="1" ht="11.25">
      <c r="A76" s="194" t="s">
        <v>98</v>
      </c>
      <c r="B76" s="195">
        <v>25303</v>
      </c>
      <c r="C76" s="195">
        <v>18794</v>
      </c>
      <c r="D76" s="195">
        <v>11037</v>
      </c>
      <c r="E76" s="195">
        <v>10066</v>
      </c>
      <c r="F76" s="195">
        <v>13539</v>
      </c>
      <c r="G76" s="195">
        <v>15029</v>
      </c>
      <c r="H76" s="195">
        <v>14878</v>
      </c>
      <c r="I76" s="195">
        <v>12926</v>
      </c>
      <c r="J76" s="195">
        <v>10711</v>
      </c>
      <c r="K76" s="195">
        <v>8937</v>
      </c>
      <c r="L76" s="195">
        <v>9122</v>
      </c>
      <c r="M76" s="195">
        <v>9696</v>
      </c>
      <c r="N76" s="195">
        <v>10359</v>
      </c>
      <c r="O76" s="195">
        <v>10355</v>
      </c>
      <c r="P76" s="195">
        <v>10166</v>
      </c>
      <c r="Q76" s="195">
        <v>9987</v>
      </c>
      <c r="R76" s="195">
        <v>9565</v>
      </c>
      <c r="S76" s="195">
        <v>9129</v>
      </c>
    </row>
    <row r="77" spans="1:19" s="192" customFormat="1" ht="11.25">
      <c r="A77" s="194" t="s">
        <v>99</v>
      </c>
      <c r="B77" s="195">
        <v>11860</v>
      </c>
      <c r="C77" s="195">
        <v>11758</v>
      </c>
      <c r="D77" s="195">
        <v>11370</v>
      </c>
      <c r="E77" s="195">
        <v>11954</v>
      </c>
      <c r="F77" s="195">
        <v>12077</v>
      </c>
      <c r="G77" s="195">
        <v>12625</v>
      </c>
      <c r="H77" s="195">
        <v>12864</v>
      </c>
      <c r="I77" s="195">
        <v>12958</v>
      </c>
      <c r="J77" s="195">
        <v>13044</v>
      </c>
      <c r="K77" s="195">
        <v>12549</v>
      </c>
      <c r="L77" s="195">
        <v>13158</v>
      </c>
      <c r="M77" s="195">
        <v>12425</v>
      </c>
      <c r="N77" s="195">
        <v>12545</v>
      </c>
      <c r="O77" s="195">
        <v>12373</v>
      </c>
      <c r="P77" s="195">
        <v>12694</v>
      </c>
      <c r="Q77" s="195">
        <v>12664</v>
      </c>
      <c r="R77" s="195">
        <v>12761</v>
      </c>
      <c r="S77" s="195">
        <v>12828</v>
      </c>
    </row>
    <row r="78" spans="1:19" s="192" customFormat="1" ht="11.25">
      <c r="A78" s="194" t="s">
        <v>100</v>
      </c>
      <c r="B78" s="195">
        <v>1469</v>
      </c>
      <c r="C78" s="195">
        <v>1304</v>
      </c>
      <c r="D78" s="195">
        <v>1151</v>
      </c>
      <c r="E78" s="195">
        <v>1132</v>
      </c>
      <c r="F78" s="195">
        <v>1223</v>
      </c>
      <c r="G78" s="195">
        <v>1179</v>
      </c>
      <c r="H78" s="195">
        <v>1189</v>
      </c>
      <c r="I78" s="195">
        <v>1225</v>
      </c>
      <c r="J78" s="195">
        <v>1163</v>
      </c>
      <c r="K78" s="195">
        <v>1209</v>
      </c>
      <c r="L78" s="195">
        <v>1423</v>
      </c>
      <c r="M78" s="195">
        <v>1335</v>
      </c>
      <c r="N78" s="195">
        <v>1262</v>
      </c>
      <c r="O78" s="195">
        <v>1499</v>
      </c>
      <c r="P78" s="195">
        <v>1533</v>
      </c>
      <c r="Q78" s="195">
        <v>1657</v>
      </c>
      <c r="R78" s="195">
        <v>1698</v>
      </c>
      <c r="S78" s="195">
        <v>1602</v>
      </c>
    </row>
    <row r="79" spans="1:19" s="192" customFormat="1" ht="11.25">
      <c r="A79" s="194" t="s">
        <v>101</v>
      </c>
      <c r="B79" s="195">
        <v>6761</v>
      </c>
      <c r="C79" s="195">
        <v>5831</v>
      </c>
      <c r="D79" s="195">
        <v>5575</v>
      </c>
      <c r="E79" s="195">
        <v>4295</v>
      </c>
      <c r="F79" s="195">
        <v>4425</v>
      </c>
      <c r="G79" s="195">
        <v>4120</v>
      </c>
      <c r="H79" s="195">
        <v>4209</v>
      </c>
      <c r="I79" s="195">
        <v>4159</v>
      </c>
      <c r="J79" s="195">
        <v>3810</v>
      </c>
      <c r="K79" s="195">
        <v>3607</v>
      </c>
      <c r="L79" s="195">
        <v>3826</v>
      </c>
      <c r="M79" s="195">
        <v>3939</v>
      </c>
      <c r="N79" s="195">
        <v>4201</v>
      </c>
      <c r="O79" s="195">
        <v>4363</v>
      </c>
      <c r="P79" s="195">
        <v>4383</v>
      </c>
      <c r="Q79" s="195">
        <v>4475</v>
      </c>
      <c r="R79" s="195">
        <v>4521</v>
      </c>
      <c r="S79" s="195">
        <v>4394</v>
      </c>
    </row>
    <row r="80" spans="1:19" s="192" customFormat="1" ht="11.25">
      <c r="A80" s="194" t="s">
        <v>103</v>
      </c>
      <c r="B80" s="195">
        <v>34977</v>
      </c>
      <c r="C80" s="195">
        <v>35633</v>
      </c>
      <c r="D80" s="195">
        <v>33429</v>
      </c>
      <c r="E80" s="195">
        <v>33934</v>
      </c>
      <c r="F80" s="195">
        <v>34717</v>
      </c>
      <c r="G80" s="195">
        <v>35146</v>
      </c>
      <c r="H80" s="195">
        <v>35946</v>
      </c>
      <c r="I80" s="195">
        <v>36096</v>
      </c>
      <c r="J80" s="195">
        <v>35083</v>
      </c>
      <c r="K80" s="195">
        <v>36455</v>
      </c>
      <c r="L80" s="195">
        <v>36424</v>
      </c>
      <c r="M80" s="195">
        <v>36334</v>
      </c>
      <c r="N80" s="195">
        <v>34877</v>
      </c>
      <c r="O80" s="195">
        <v>35580</v>
      </c>
      <c r="P80" s="195">
        <v>34136</v>
      </c>
      <c r="Q80" s="195">
        <v>34423</v>
      </c>
      <c r="R80" s="195">
        <v>33609</v>
      </c>
      <c r="S80" s="195">
        <v>32740</v>
      </c>
    </row>
    <row r="81" spans="1:19" s="192" customFormat="1" ht="11.25">
      <c r="A81" s="194" t="s">
        <v>102</v>
      </c>
      <c r="B81" s="195">
        <v>12028</v>
      </c>
      <c r="C81" s="195">
        <v>12395</v>
      </c>
      <c r="D81" s="195">
        <v>12394</v>
      </c>
      <c r="E81" s="195">
        <v>12748</v>
      </c>
      <c r="F81" s="195">
        <v>12024</v>
      </c>
      <c r="G81" s="195">
        <v>13234</v>
      </c>
      <c r="H81" s="195">
        <v>15895</v>
      </c>
      <c r="I81" s="195">
        <v>17189</v>
      </c>
      <c r="J81" s="195">
        <v>17723</v>
      </c>
      <c r="K81" s="195">
        <v>16335</v>
      </c>
      <c r="L81" s="195">
        <v>21009</v>
      </c>
      <c r="M81" s="195">
        <v>16704</v>
      </c>
      <c r="N81" s="195">
        <v>20231</v>
      </c>
      <c r="O81" s="195">
        <v>22515</v>
      </c>
      <c r="P81" s="195">
        <v>22743</v>
      </c>
      <c r="Q81" s="195">
        <v>22494</v>
      </c>
      <c r="R81" s="195">
        <v>24725</v>
      </c>
      <c r="S81" s="195">
        <v>24856</v>
      </c>
    </row>
    <row r="82" spans="1:19" s="192" customFormat="1" ht="11.25">
      <c r="A82" s="194" t="s">
        <v>88</v>
      </c>
      <c r="B82" s="195">
        <v>417</v>
      </c>
      <c r="C82" s="195">
        <v>388</v>
      </c>
      <c r="D82" s="195">
        <v>389</v>
      </c>
      <c r="E82" s="195">
        <v>412</v>
      </c>
      <c r="F82" s="195">
        <v>430</v>
      </c>
      <c r="G82" s="195">
        <v>435</v>
      </c>
      <c r="H82" s="195">
        <v>474</v>
      </c>
      <c r="I82" s="195">
        <v>511</v>
      </c>
      <c r="J82" s="195">
        <v>559</v>
      </c>
      <c r="K82" s="195">
        <v>636</v>
      </c>
      <c r="L82" s="195">
        <v>720</v>
      </c>
      <c r="M82" s="195">
        <v>753</v>
      </c>
      <c r="N82" s="195">
        <v>786</v>
      </c>
      <c r="O82" s="195">
        <v>775</v>
      </c>
      <c r="P82" s="195">
        <v>797</v>
      </c>
      <c r="Q82" s="195">
        <v>765</v>
      </c>
      <c r="R82" s="195">
        <v>852</v>
      </c>
      <c r="S82" s="195" t="s">
        <v>43</v>
      </c>
    </row>
    <row r="83" spans="1:19" s="192" customFormat="1" ht="11.25">
      <c r="A83" s="194" t="s">
        <v>95</v>
      </c>
      <c r="B83" s="195">
        <v>6082</v>
      </c>
      <c r="C83" s="195">
        <v>5657</v>
      </c>
      <c r="D83" s="195">
        <v>5454</v>
      </c>
      <c r="E83" s="195">
        <v>5659</v>
      </c>
      <c r="F83" s="195">
        <v>6039</v>
      </c>
      <c r="G83" s="195">
        <v>6170</v>
      </c>
      <c r="H83" s="195">
        <v>6225</v>
      </c>
      <c r="I83" s="195">
        <v>6050</v>
      </c>
      <c r="J83" s="195">
        <v>6577</v>
      </c>
      <c r="K83" s="195">
        <v>6812</v>
      </c>
      <c r="L83" s="195">
        <v>7002</v>
      </c>
      <c r="M83" s="195">
        <v>6810</v>
      </c>
      <c r="N83" s="195">
        <v>6312</v>
      </c>
      <c r="O83" s="195">
        <v>6354</v>
      </c>
      <c r="P83" s="195">
        <v>6685</v>
      </c>
      <c r="Q83" s="195">
        <v>6574</v>
      </c>
      <c r="R83" s="195">
        <v>6330</v>
      </c>
      <c r="S83" s="195">
        <v>6327</v>
      </c>
    </row>
    <row r="84" spans="1:19" s="192" customFormat="1" ht="11.25">
      <c r="A84" s="194" t="s">
        <v>75</v>
      </c>
      <c r="B84" s="195">
        <v>3364</v>
      </c>
      <c r="C84" s="195">
        <v>3396</v>
      </c>
      <c r="D84" s="195">
        <v>3429</v>
      </c>
      <c r="E84" s="195">
        <v>3384</v>
      </c>
      <c r="F84" s="195">
        <v>3503</v>
      </c>
      <c r="G84" s="195">
        <v>3605</v>
      </c>
      <c r="H84" s="195">
        <v>3549</v>
      </c>
      <c r="I84" s="195">
        <v>3581</v>
      </c>
      <c r="J84" s="195">
        <v>3610</v>
      </c>
      <c r="K84" s="195">
        <v>4044</v>
      </c>
      <c r="L84" s="195">
        <v>3968</v>
      </c>
      <c r="M84" s="195">
        <v>4126</v>
      </c>
      <c r="N84" s="195">
        <v>3968</v>
      </c>
      <c r="O84" s="195">
        <v>4035</v>
      </c>
      <c r="P84" s="195">
        <v>4120</v>
      </c>
      <c r="Q84" s="195">
        <v>4123</v>
      </c>
      <c r="R84" s="195">
        <v>4180</v>
      </c>
      <c r="S84" s="195">
        <v>4093</v>
      </c>
    </row>
    <row r="86" s="192" customFormat="1" ht="11.25">
      <c r="A86" s="191" t="s">
        <v>42</v>
      </c>
    </row>
    <row r="87" s="192" customFormat="1" ht="11.25">
      <c r="A87" s="192" t="s">
        <v>43</v>
      </c>
    </row>
    <row r="88" spans="1:2" s="192" customFormat="1" ht="11.25">
      <c r="A88" s="192" t="s">
        <v>44</v>
      </c>
      <c r="B88" s="193">
        <v>39986.85863425926</v>
      </c>
    </row>
    <row r="89" s="192" customFormat="1" ht="11.25"/>
    <row r="90" spans="1:2" s="192" customFormat="1" ht="11.25">
      <c r="A90" s="192" t="s">
        <v>45</v>
      </c>
      <c r="B90" s="192" t="s">
        <v>46</v>
      </c>
    </row>
    <row r="91" spans="1:2" s="192" customFormat="1" ht="11.25">
      <c r="A91" s="192" t="s">
        <v>47</v>
      </c>
      <c r="B91" s="192" t="s">
        <v>105</v>
      </c>
    </row>
    <row r="92" spans="1:2" s="192" customFormat="1" ht="11.25">
      <c r="A92" s="192" t="s">
        <v>49</v>
      </c>
      <c r="B92" s="192" t="s">
        <v>50</v>
      </c>
    </row>
    <row r="93" spans="1:2" s="192" customFormat="1" ht="11.25">
      <c r="A93" s="192" t="s">
        <v>51</v>
      </c>
      <c r="B93" s="192" t="s">
        <v>52</v>
      </c>
    </row>
    <row r="94" s="192" customFormat="1" ht="11.25"/>
    <row r="95" spans="1:19" s="192" customFormat="1" ht="11.25">
      <c r="A95" s="194" t="s">
        <v>82</v>
      </c>
      <c r="B95" s="195">
        <v>51293</v>
      </c>
      <c r="C95" s="195">
        <v>44679</v>
      </c>
      <c r="D95" s="195">
        <v>36130</v>
      </c>
      <c r="E95" s="195">
        <v>35565</v>
      </c>
      <c r="F95" s="195">
        <v>35660</v>
      </c>
      <c r="G95" s="195">
        <v>38808</v>
      </c>
      <c r="H95" s="195">
        <v>42503</v>
      </c>
      <c r="I95" s="195">
        <v>41716</v>
      </c>
      <c r="J95" s="195">
        <v>41323</v>
      </c>
      <c r="K95" s="195">
        <v>38401</v>
      </c>
      <c r="L95" s="195">
        <v>38727</v>
      </c>
      <c r="M95" s="195">
        <v>40577</v>
      </c>
      <c r="N95" s="195">
        <v>40159</v>
      </c>
      <c r="O95" s="195">
        <v>41355</v>
      </c>
      <c r="P95" s="195">
        <v>42252</v>
      </c>
      <c r="Q95" s="195">
        <v>43166</v>
      </c>
      <c r="R95" s="195">
        <v>42505</v>
      </c>
      <c r="S95" s="195">
        <v>42298</v>
      </c>
    </row>
    <row r="96" spans="1:19" s="192" customFormat="1" ht="11.25">
      <c r="A96" s="194" t="s">
        <v>53</v>
      </c>
      <c r="B96" s="194" t="s">
        <v>54</v>
      </c>
      <c r="C96" s="194" t="s">
        <v>55</v>
      </c>
      <c r="D96" s="194" t="s">
        <v>56</v>
      </c>
      <c r="E96" s="194" t="s">
        <v>57</v>
      </c>
      <c r="F96" s="194" t="s">
        <v>58</v>
      </c>
      <c r="G96" s="194" t="s">
        <v>59</v>
      </c>
      <c r="H96" s="194" t="s">
        <v>60</v>
      </c>
      <c r="I96" s="194" t="s">
        <v>61</v>
      </c>
      <c r="J96" s="194" t="s">
        <v>62</v>
      </c>
      <c r="K96" s="194" t="s">
        <v>63</v>
      </c>
      <c r="L96" s="194" t="s">
        <v>64</v>
      </c>
      <c r="M96" s="194" t="s">
        <v>65</v>
      </c>
      <c r="N96" s="194" t="s">
        <v>66</v>
      </c>
      <c r="O96" s="194" t="s">
        <v>67</v>
      </c>
      <c r="P96" s="194" t="s">
        <v>68</v>
      </c>
      <c r="Q96" s="194" t="s">
        <v>69</v>
      </c>
      <c r="R96" s="194" t="s">
        <v>70</v>
      </c>
      <c r="S96" s="194" t="s">
        <v>71</v>
      </c>
    </row>
    <row r="97" spans="1:19" s="192" customFormat="1" ht="11.25">
      <c r="A97" s="194" t="s">
        <v>72</v>
      </c>
      <c r="B97" s="195">
        <v>703</v>
      </c>
      <c r="C97" s="195">
        <v>760</v>
      </c>
      <c r="D97" s="195">
        <v>708</v>
      </c>
      <c r="E97" s="195">
        <v>719</v>
      </c>
      <c r="F97" s="195">
        <v>756</v>
      </c>
      <c r="G97" s="195">
        <v>763</v>
      </c>
      <c r="H97" s="195">
        <v>799</v>
      </c>
      <c r="I97" s="195">
        <v>654</v>
      </c>
      <c r="J97" s="195">
        <v>627</v>
      </c>
      <c r="K97" s="195">
        <v>761</v>
      </c>
      <c r="L97" s="195">
        <v>771</v>
      </c>
      <c r="M97" s="195">
        <v>794</v>
      </c>
      <c r="N97" s="195">
        <v>773</v>
      </c>
      <c r="O97" s="195">
        <v>813</v>
      </c>
      <c r="P97" s="195">
        <v>845</v>
      </c>
      <c r="Q97" s="195">
        <v>1095</v>
      </c>
      <c r="R97" s="195">
        <v>1461</v>
      </c>
      <c r="S97" s="195">
        <v>1508</v>
      </c>
    </row>
    <row r="98" spans="1:19" s="192" customFormat="1" ht="11.25">
      <c r="A98" s="194" t="s">
        <v>73</v>
      </c>
      <c r="B98" s="195">
        <v>1128</v>
      </c>
      <c r="C98" s="195">
        <v>1587</v>
      </c>
      <c r="D98" s="195">
        <v>1579</v>
      </c>
      <c r="E98" s="195">
        <v>1560</v>
      </c>
      <c r="F98" s="195">
        <v>1519</v>
      </c>
      <c r="G98" s="195">
        <v>1508</v>
      </c>
      <c r="H98" s="195">
        <v>1662</v>
      </c>
      <c r="I98" s="195">
        <v>1890</v>
      </c>
      <c r="J98" s="195">
        <v>2262</v>
      </c>
      <c r="K98" s="195">
        <v>2347</v>
      </c>
      <c r="L98" s="195">
        <v>2105</v>
      </c>
      <c r="M98" s="195">
        <v>2629</v>
      </c>
      <c r="N98" s="195">
        <v>2227</v>
      </c>
      <c r="O98" s="195">
        <v>1320</v>
      </c>
      <c r="P98" s="195">
        <v>1053</v>
      </c>
      <c r="Q98" s="195">
        <v>1224</v>
      </c>
      <c r="R98" s="195">
        <v>1463</v>
      </c>
      <c r="S98" s="195">
        <v>1163</v>
      </c>
    </row>
    <row r="99" spans="1:19" s="192" customFormat="1" ht="11.25">
      <c r="A99" s="194" t="s">
        <v>74</v>
      </c>
      <c r="B99" s="195">
        <v>2581</v>
      </c>
      <c r="C99" s="195">
        <v>1653</v>
      </c>
      <c r="D99" s="195">
        <v>425</v>
      </c>
      <c r="E99" s="195">
        <v>285</v>
      </c>
      <c r="F99" s="195">
        <v>268</v>
      </c>
      <c r="G99" s="195">
        <v>243</v>
      </c>
      <c r="H99" s="195">
        <v>220</v>
      </c>
      <c r="I99" s="195">
        <v>149</v>
      </c>
      <c r="J99" s="195">
        <v>226</v>
      </c>
      <c r="K99" s="195">
        <v>166</v>
      </c>
      <c r="L99" s="195">
        <v>146</v>
      </c>
      <c r="M99" s="195">
        <v>149</v>
      </c>
      <c r="N99" s="195">
        <v>145</v>
      </c>
      <c r="O99" s="195">
        <v>171</v>
      </c>
      <c r="P99" s="195">
        <v>200</v>
      </c>
      <c r="Q99" s="195">
        <v>216</v>
      </c>
      <c r="R99" s="195">
        <v>254</v>
      </c>
      <c r="S99" s="195">
        <v>266</v>
      </c>
    </row>
    <row r="100" spans="1:19" s="192" customFormat="1" ht="11.25">
      <c r="A100" s="194" t="s">
        <v>76</v>
      </c>
      <c r="B100" s="195">
        <v>101</v>
      </c>
      <c r="C100" s="195">
        <v>112</v>
      </c>
      <c r="D100" s="195">
        <v>136</v>
      </c>
      <c r="E100" s="195">
        <v>141</v>
      </c>
      <c r="F100" s="195">
        <v>145</v>
      </c>
      <c r="G100" s="195">
        <v>157</v>
      </c>
      <c r="H100" s="195">
        <v>166</v>
      </c>
      <c r="I100" s="195">
        <v>179</v>
      </c>
      <c r="J100" s="195">
        <v>190</v>
      </c>
      <c r="K100" s="195">
        <v>196</v>
      </c>
      <c r="L100" s="195">
        <v>195</v>
      </c>
      <c r="M100" s="195">
        <v>191</v>
      </c>
      <c r="N100" s="195">
        <v>197</v>
      </c>
      <c r="O100" s="195">
        <v>177</v>
      </c>
      <c r="P100" s="195">
        <v>267</v>
      </c>
      <c r="Q100" s="195">
        <v>56</v>
      </c>
      <c r="R100" s="195">
        <v>85</v>
      </c>
      <c r="S100" s="195">
        <v>88</v>
      </c>
    </row>
    <row r="101" spans="1:19" s="192" customFormat="1" ht="11.25">
      <c r="A101" s="194" t="s">
        <v>77</v>
      </c>
      <c r="B101" s="195">
        <v>7177</v>
      </c>
      <c r="C101" s="195">
        <v>5821</v>
      </c>
      <c r="D101" s="195">
        <v>6269</v>
      </c>
      <c r="E101" s="195">
        <v>6458</v>
      </c>
      <c r="F101" s="195">
        <v>4511</v>
      </c>
      <c r="G101" s="195">
        <v>4402</v>
      </c>
      <c r="H101" s="195">
        <v>4185</v>
      </c>
      <c r="I101" s="195">
        <v>4175</v>
      </c>
      <c r="J101" s="195">
        <v>3733</v>
      </c>
      <c r="K101" s="195">
        <v>2173</v>
      </c>
      <c r="L101" s="195">
        <v>1637</v>
      </c>
      <c r="M101" s="195">
        <v>1436</v>
      </c>
      <c r="N101" s="195">
        <v>1351</v>
      </c>
      <c r="O101" s="195">
        <v>1222</v>
      </c>
      <c r="P101" s="195">
        <v>1195</v>
      </c>
      <c r="Q101" s="195">
        <v>831</v>
      </c>
      <c r="R101" s="195">
        <v>871</v>
      </c>
      <c r="S101" s="195">
        <v>1045</v>
      </c>
    </row>
    <row r="102" spans="1:19" s="192" customFormat="1" ht="11.25">
      <c r="A102" s="194" t="s">
        <v>78</v>
      </c>
      <c r="B102" s="195">
        <v>4542</v>
      </c>
      <c r="C102" s="195">
        <v>3001</v>
      </c>
      <c r="D102" s="195">
        <v>2718</v>
      </c>
      <c r="E102" s="195">
        <v>2607</v>
      </c>
      <c r="F102" s="195">
        <v>2705</v>
      </c>
      <c r="G102" s="195">
        <v>5252</v>
      </c>
      <c r="H102" s="195">
        <v>6796</v>
      </c>
      <c r="I102" s="195">
        <v>5931</v>
      </c>
      <c r="J102" s="195">
        <v>5443</v>
      </c>
      <c r="K102" s="195">
        <v>5445</v>
      </c>
      <c r="L102" s="195">
        <v>6681</v>
      </c>
      <c r="M102" s="195">
        <v>7548</v>
      </c>
      <c r="N102" s="195">
        <v>7348</v>
      </c>
      <c r="O102" s="195">
        <v>7413</v>
      </c>
      <c r="P102" s="195">
        <v>7760</v>
      </c>
      <c r="Q102" s="195">
        <v>6943</v>
      </c>
      <c r="R102" s="195">
        <v>7090</v>
      </c>
      <c r="S102" s="195">
        <v>8711</v>
      </c>
    </row>
    <row r="103" spans="1:19" s="192" customFormat="1" ht="11.25">
      <c r="A103" s="194" t="s">
        <v>79</v>
      </c>
      <c r="B103" s="195">
        <v>467</v>
      </c>
      <c r="C103" s="195">
        <v>484</v>
      </c>
      <c r="D103" s="195">
        <v>499</v>
      </c>
      <c r="E103" s="195">
        <v>483</v>
      </c>
      <c r="F103" s="195">
        <v>487</v>
      </c>
      <c r="G103" s="195">
        <v>514</v>
      </c>
      <c r="H103" s="195">
        <v>537</v>
      </c>
      <c r="I103" s="195">
        <v>553</v>
      </c>
      <c r="J103" s="195">
        <v>553</v>
      </c>
      <c r="K103" s="195">
        <v>570</v>
      </c>
      <c r="L103" s="195">
        <v>548</v>
      </c>
      <c r="M103" s="195">
        <v>558</v>
      </c>
      <c r="N103" s="195">
        <v>527</v>
      </c>
      <c r="O103" s="195">
        <v>556</v>
      </c>
      <c r="P103" s="195">
        <v>553</v>
      </c>
      <c r="Q103" s="195">
        <v>546</v>
      </c>
      <c r="R103" s="195">
        <v>550</v>
      </c>
      <c r="S103" s="195">
        <v>553</v>
      </c>
    </row>
    <row r="104" spans="1:19" s="192" customFormat="1" ht="11.25">
      <c r="A104" s="194" t="s">
        <v>80</v>
      </c>
      <c r="B104" s="195">
        <v>1100</v>
      </c>
      <c r="C104" s="195">
        <v>784</v>
      </c>
      <c r="D104" s="195">
        <v>255</v>
      </c>
      <c r="E104" s="195">
        <v>191</v>
      </c>
      <c r="F104" s="195">
        <v>176</v>
      </c>
      <c r="G104" s="195">
        <v>134</v>
      </c>
      <c r="H104" s="195">
        <v>179</v>
      </c>
      <c r="I104" s="195">
        <v>162</v>
      </c>
      <c r="J104" s="195">
        <v>155</v>
      </c>
      <c r="K104" s="195">
        <v>164</v>
      </c>
      <c r="L104" s="195">
        <v>157</v>
      </c>
      <c r="M104" s="195">
        <v>175</v>
      </c>
      <c r="N104" s="195">
        <v>190</v>
      </c>
      <c r="O104" s="195">
        <v>240</v>
      </c>
      <c r="P104" s="195">
        <v>254</v>
      </c>
      <c r="Q104" s="195">
        <v>264</v>
      </c>
      <c r="R104" s="195">
        <v>216</v>
      </c>
      <c r="S104" s="195">
        <v>213</v>
      </c>
    </row>
    <row r="105" spans="1:19" s="192" customFormat="1" ht="11.25">
      <c r="A105" s="194" t="s">
        <v>81</v>
      </c>
      <c r="B105" s="195">
        <v>2507</v>
      </c>
      <c r="C105" s="195">
        <v>2267</v>
      </c>
      <c r="D105" s="195">
        <v>1965</v>
      </c>
      <c r="E105" s="195">
        <v>2421</v>
      </c>
      <c r="F105" s="195">
        <v>2228</v>
      </c>
      <c r="G105" s="195">
        <v>2285</v>
      </c>
      <c r="H105" s="195">
        <v>2206</v>
      </c>
      <c r="I105" s="195">
        <v>2217</v>
      </c>
      <c r="J105" s="195">
        <v>2434</v>
      </c>
      <c r="K105" s="195">
        <v>1618</v>
      </c>
      <c r="L105" s="195">
        <v>2130</v>
      </c>
      <c r="M105" s="195">
        <v>2179</v>
      </c>
      <c r="N105" s="195">
        <v>2511</v>
      </c>
      <c r="O105" s="195">
        <v>2710</v>
      </c>
      <c r="P105" s="195">
        <v>3207</v>
      </c>
      <c r="Q105" s="195">
        <v>4073</v>
      </c>
      <c r="R105" s="195">
        <v>2363</v>
      </c>
      <c r="S105" s="195">
        <v>2399</v>
      </c>
    </row>
    <row r="106" spans="1:19" s="192" customFormat="1" ht="11.25">
      <c r="A106" s="194" t="s">
        <v>83</v>
      </c>
      <c r="B106" s="195">
        <v>1354</v>
      </c>
      <c r="C106" s="195">
        <v>1224</v>
      </c>
      <c r="D106" s="195">
        <v>1149</v>
      </c>
      <c r="E106" s="195">
        <v>1243</v>
      </c>
      <c r="F106" s="195">
        <v>1316</v>
      </c>
      <c r="G106" s="195">
        <v>1455</v>
      </c>
      <c r="H106" s="195">
        <v>1873</v>
      </c>
      <c r="I106" s="195">
        <v>1973</v>
      </c>
      <c r="J106" s="195">
        <v>1712</v>
      </c>
      <c r="K106" s="195">
        <v>2141</v>
      </c>
      <c r="L106" s="195">
        <v>1883</v>
      </c>
      <c r="M106" s="195">
        <v>1725</v>
      </c>
      <c r="N106" s="195">
        <v>1922</v>
      </c>
      <c r="O106" s="195">
        <v>2537</v>
      </c>
      <c r="P106" s="195">
        <v>2373</v>
      </c>
      <c r="Q106" s="195">
        <v>2296</v>
      </c>
      <c r="R106" s="195">
        <v>3108</v>
      </c>
      <c r="S106" s="195">
        <v>1181</v>
      </c>
    </row>
    <row r="107" spans="1:19" s="192" customFormat="1" ht="11.25">
      <c r="A107" s="194" t="s">
        <v>84</v>
      </c>
      <c r="B107" s="195">
        <v>3442</v>
      </c>
      <c r="C107" s="195">
        <v>3814</v>
      </c>
      <c r="D107" s="195">
        <v>4666</v>
      </c>
      <c r="E107" s="195">
        <v>4513</v>
      </c>
      <c r="F107" s="195">
        <v>5900</v>
      </c>
      <c r="G107" s="195">
        <v>6326</v>
      </c>
      <c r="H107" s="195">
        <v>5868</v>
      </c>
      <c r="I107" s="195">
        <v>5639</v>
      </c>
      <c r="J107" s="195">
        <v>5189</v>
      </c>
      <c r="K107" s="195">
        <v>4199</v>
      </c>
      <c r="L107" s="195">
        <v>3390</v>
      </c>
      <c r="M107" s="195">
        <v>4290</v>
      </c>
      <c r="N107" s="195">
        <v>3884</v>
      </c>
      <c r="O107" s="195">
        <v>4022</v>
      </c>
      <c r="P107" s="195">
        <v>4325</v>
      </c>
      <c r="Q107" s="195">
        <v>4841</v>
      </c>
      <c r="R107" s="195">
        <v>4060</v>
      </c>
      <c r="S107" s="195">
        <v>3965</v>
      </c>
    </row>
    <row r="108" spans="1:19" s="192" customFormat="1" ht="11.25">
      <c r="A108" s="194" t="s">
        <v>85</v>
      </c>
      <c r="B108" s="195">
        <v>715</v>
      </c>
      <c r="C108" s="195">
        <v>826</v>
      </c>
      <c r="D108" s="195">
        <v>721</v>
      </c>
      <c r="E108" s="195">
        <v>594</v>
      </c>
      <c r="F108" s="195">
        <v>626</v>
      </c>
      <c r="G108" s="195">
        <v>852</v>
      </c>
      <c r="H108" s="195">
        <v>700</v>
      </c>
      <c r="I108" s="195">
        <v>727</v>
      </c>
      <c r="J108" s="195">
        <v>741</v>
      </c>
      <c r="K108" s="195">
        <v>669</v>
      </c>
      <c r="L108" s="195">
        <v>617</v>
      </c>
      <c r="M108" s="195">
        <v>647</v>
      </c>
      <c r="N108" s="195">
        <v>645</v>
      </c>
      <c r="O108" s="195">
        <v>640</v>
      </c>
      <c r="P108" s="195">
        <v>398</v>
      </c>
      <c r="Q108" s="195">
        <v>610</v>
      </c>
      <c r="R108" s="195">
        <v>697</v>
      </c>
      <c r="S108" s="195">
        <v>665</v>
      </c>
    </row>
    <row r="109" spans="1:19" s="192" customFormat="1" ht="11.25">
      <c r="A109" s="194" t="s">
        <v>86</v>
      </c>
      <c r="B109" s="195">
        <v>237</v>
      </c>
      <c r="C109" s="195">
        <v>169</v>
      </c>
      <c r="D109" s="195">
        <v>143</v>
      </c>
      <c r="E109" s="195">
        <v>134</v>
      </c>
      <c r="F109" s="195">
        <v>118</v>
      </c>
      <c r="G109" s="195">
        <v>112</v>
      </c>
      <c r="H109" s="195">
        <v>109</v>
      </c>
      <c r="I109" s="195">
        <v>88</v>
      </c>
      <c r="J109" s="195">
        <v>114</v>
      </c>
      <c r="K109" s="195">
        <v>105</v>
      </c>
      <c r="L109" s="195">
        <v>122</v>
      </c>
      <c r="M109" s="195">
        <v>149</v>
      </c>
      <c r="N109" s="195">
        <v>140</v>
      </c>
      <c r="O109" s="195">
        <v>177</v>
      </c>
      <c r="P109" s="195">
        <v>157</v>
      </c>
      <c r="Q109" s="195">
        <v>163</v>
      </c>
      <c r="R109" s="195">
        <v>244</v>
      </c>
      <c r="S109" s="195">
        <v>172</v>
      </c>
    </row>
    <row r="110" spans="1:19" s="192" customFormat="1" ht="11.25">
      <c r="A110" s="194" t="s">
        <v>87</v>
      </c>
      <c r="B110" s="195">
        <v>266</v>
      </c>
      <c r="C110" s="195">
        <v>264</v>
      </c>
      <c r="D110" s="195">
        <v>224</v>
      </c>
      <c r="E110" s="195">
        <v>219</v>
      </c>
      <c r="F110" s="195">
        <v>225</v>
      </c>
      <c r="G110" s="195">
        <v>242</v>
      </c>
      <c r="H110" s="195">
        <v>228</v>
      </c>
      <c r="I110" s="195">
        <v>232</v>
      </c>
      <c r="J110" s="195">
        <v>259</v>
      </c>
      <c r="K110" s="195">
        <v>307</v>
      </c>
      <c r="L110" s="195">
        <v>303</v>
      </c>
      <c r="M110" s="195">
        <v>295</v>
      </c>
      <c r="N110" s="195">
        <v>362</v>
      </c>
      <c r="O110" s="195">
        <v>286</v>
      </c>
      <c r="P110" s="195">
        <v>234</v>
      </c>
      <c r="Q110" s="195">
        <v>272</v>
      </c>
      <c r="R110" s="195">
        <v>284</v>
      </c>
      <c r="S110" s="195">
        <v>278</v>
      </c>
    </row>
    <row r="111" spans="1:19" s="192" customFormat="1" ht="11.25">
      <c r="A111" s="194" t="s">
        <v>89</v>
      </c>
      <c r="B111" s="195">
        <v>3467</v>
      </c>
      <c r="C111" s="195">
        <v>1465</v>
      </c>
      <c r="D111" s="195">
        <v>2142</v>
      </c>
      <c r="E111" s="195">
        <v>2096</v>
      </c>
      <c r="F111" s="195">
        <v>2391</v>
      </c>
      <c r="G111" s="195">
        <v>2299</v>
      </c>
      <c r="H111" s="195">
        <v>2628</v>
      </c>
      <c r="I111" s="195">
        <v>2595</v>
      </c>
      <c r="J111" s="195">
        <v>3557</v>
      </c>
      <c r="K111" s="195">
        <v>3041</v>
      </c>
      <c r="L111" s="195">
        <v>3115</v>
      </c>
      <c r="M111" s="195">
        <v>3324</v>
      </c>
      <c r="N111" s="195">
        <v>3456</v>
      </c>
      <c r="O111" s="195">
        <v>3544</v>
      </c>
      <c r="P111" s="195">
        <v>3249</v>
      </c>
      <c r="Q111" s="195">
        <v>3333</v>
      </c>
      <c r="R111" s="195">
        <v>3364</v>
      </c>
      <c r="S111" s="195">
        <v>3939</v>
      </c>
    </row>
    <row r="112" spans="1:19" s="192" customFormat="1" ht="11.25">
      <c r="A112" s="194" t="s">
        <v>90</v>
      </c>
      <c r="B112" s="195">
        <v>447</v>
      </c>
      <c r="C112" s="195">
        <v>509</v>
      </c>
      <c r="D112" s="195">
        <v>349</v>
      </c>
      <c r="E112" s="195">
        <v>179</v>
      </c>
      <c r="F112" s="195">
        <v>186</v>
      </c>
      <c r="G112" s="195">
        <v>174</v>
      </c>
      <c r="H112" s="195">
        <v>141</v>
      </c>
      <c r="I112" s="195">
        <v>116</v>
      </c>
      <c r="J112" s="195">
        <v>118</v>
      </c>
      <c r="K112" s="195">
        <v>102</v>
      </c>
      <c r="L112" s="195">
        <v>97</v>
      </c>
      <c r="M112" s="195">
        <v>111</v>
      </c>
      <c r="N112" s="195">
        <v>165</v>
      </c>
      <c r="O112" s="195">
        <v>190</v>
      </c>
      <c r="P112" s="195">
        <v>207</v>
      </c>
      <c r="Q112" s="195">
        <v>221</v>
      </c>
      <c r="R112" s="195">
        <v>218</v>
      </c>
      <c r="S112" s="195">
        <v>234</v>
      </c>
    </row>
    <row r="113" spans="1:19" s="192" customFormat="1" ht="11.25">
      <c r="A113" s="194" t="s">
        <v>91</v>
      </c>
      <c r="B113" s="195">
        <v>143</v>
      </c>
      <c r="C113" s="195">
        <v>172</v>
      </c>
      <c r="D113" s="195">
        <v>187</v>
      </c>
      <c r="E113" s="195">
        <v>198</v>
      </c>
      <c r="F113" s="195">
        <v>205</v>
      </c>
      <c r="G113" s="195">
        <v>217</v>
      </c>
      <c r="H113" s="195">
        <v>223</v>
      </c>
      <c r="I113" s="195">
        <v>263</v>
      </c>
      <c r="J113" s="195">
        <v>282</v>
      </c>
      <c r="K113" s="195">
        <v>320</v>
      </c>
      <c r="L113" s="195">
        <v>339</v>
      </c>
      <c r="M113" s="195">
        <v>326</v>
      </c>
      <c r="N113" s="195">
        <v>285</v>
      </c>
      <c r="O113" s="195">
        <v>287</v>
      </c>
      <c r="P113" s="195">
        <v>314</v>
      </c>
      <c r="Q113" s="195">
        <v>345</v>
      </c>
      <c r="R113" s="195">
        <v>342</v>
      </c>
      <c r="S113" s="195">
        <v>500</v>
      </c>
    </row>
    <row r="114" spans="1:19" s="192" customFormat="1" ht="11.25">
      <c r="A114" s="194" t="s">
        <v>92</v>
      </c>
      <c r="B114" s="195">
        <v>298</v>
      </c>
      <c r="C114" s="195">
        <v>255</v>
      </c>
      <c r="D114" s="195">
        <v>198</v>
      </c>
      <c r="E114" s="195">
        <v>151</v>
      </c>
      <c r="F114" s="195">
        <v>103</v>
      </c>
      <c r="G114" s="195">
        <v>105</v>
      </c>
      <c r="H114" s="195">
        <v>123</v>
      </c>
      <c r="I114" s="195">
        <v>128</v>
      </c>
      <c r="J114" s="195">
        <v>141</v>
      </c>
      <c r="K114" s="195">
        <v>131</v>
      </c>
      <c r="L114" s="195">
        <v>118</v>
      </c>
      <c r="M114" s="195">
        <v>136</v>
      </c>
      <c r="N114" s="195">
        <v>130</v>
      </c>
      <c r="O114" s="195">
        <v>136</v>
      </c>
      <c r="P114" s="195">
        <v>175</v>
      </c>
      <c r="Q114" s="195">
        <v>197</v>
      </c>
      <c r="R114" s="195">
        <v>235</v>
      </c>
      <c r="S114" s="195">
        <v>233</v>
      </c>
    </row>
    <row r="115" spans="1:19" s="192" customFormat="1" ht="11.25">
      <c r="A115" s="194" t="s">
        <v>93</v>
      </c>
      <c r="B115" s="195">
        <v>0</v>
      </c>
      <c r="C115" s="195">
        <v>20</v>
      </c>
      <c r="D115" s="195">
        <v>22</v>
      </c>
      <c r="E115" s="195">
        <v>22</v>
      </c>
      <c r="F115" s="195">
        <v>42</v>
      </c>
      <c r="G115" s="195">
        <v>42</v>
      </c>
      <c r="H115" s="195">
        <v>44</v>
      </c>
      <c r="I115" s="195">
        <v>39</v>
      </c>
      <c r="J115" s="195">
        <v>39</v>
      </c>
      <c r="K115" s="195">
        <v>40</v>
      </c>
      <c r="L115" s="195">
        <v>43</v>
      </c>
      <c r="M115" s="195">
        <v>42</v>
      </c>
      <c r="N115" s="195">
        <v>44</v>
      </c>
      <c r="O115" s="195">
        <v>48</v>
      </c>
      <c r="P115" s="195">
        <v>47</v>
      </c>
      <c r="Q115" s="195">
        <v>46</v>
      </c>
      <c r="R115" s="195">
        <v>46</v>
      </c>
      <c r="S115" s="195">
        <v>46</v>
      </c>
    </row>
    <row r="116" spans="1:19" s="192" customFormat="1" ht="11.25">
      <c r="A116" s="194" t="s">
        <v>94</v>
      </c>
      <c r="B116" s="195">
        <v>391</v>
      </c>
      <c r="C116" s="195">
        <v>402</v>
      </c>
      <c r="D116" s="195">
        <v>410</v>
      </c>
      <c r="E116" s="195">
        <v>665</v>
      </c>
      <c r="F116" s="195">
        <v>608</v>
      </c>
      <c r="G116" s="195">
        <v>614</v>
      </c>
      <c r="H116" s="195">
        <v>587</v>
      </c>
      <c r="I116" s="195">
        <v>602</v>
      </c>
      <c r="J116" s="195">
        <v>622</v>
      </c>
      <c r="K116" s="195">
        <v>646</v>
      </c>
      <c r="L116" s="195">
        <v>675</v>
      </c>
      <c r="M116" s="195">
        <v>650</v>
      </c>
      <c r="N116" s="195">
        <v>649</v>
      </c>
      <c r="O116" s="195">
        <v>822</v>
      </c>
      <c r="P116" s="195">
        <v>804</v>
      </c>
      <c r="Q116" s="195">
        <v>836</v>
      </c>
      <c r="R116" s="195">
        <v>894</v>
      </c>
      <c r="S116" s="195">
        <v>843</v>
      </c>
    </row>
    <row r="117" spans="1:19" s="192" customFormat="1" ht="11.25">
      <c r="A117" s="194" t="s">
        <v>96</v>
      </c>
      <c r="B117" s="195">
        <v>1487</v>
      </c>
      <c r="C117" s="195">
        <v>1293</v>
      </c>
      <c r="D117" s="195">
        <v>1091</v>
      </c>
      <c r="E117" s="195">
        <v>1178</v>
      </c>
      <c r="F117" s="195">
        <v>1043</v>
      </c>
      <c r="G117" s="195">
        <v>959</v>
      </c>
      <c r="H117" s="195">
        <v>1807</v>
      </c>
      <c r="I117" s="195">
        <v>1957</v>
      </c>
      <c r="J117" s="195">
        <v>1489</v>
      </c>
      <c r="K117" s="195">
        <v>1294</v>
      </c>
      <c r="L117" s="195">
        <v>1308</v>
      </c>
      <c r="M117" s="195">
        <v>1316</v>
      </c>
      <c r="N117" s="195">
        <v>1368</v>
      </c>
      <c r="O117" s="195">
        <v>1436</v>
      </c>
      <c r="P117" s="195">
        <v>1553</v>
      </c>
      <c r="Q117" s="195">
        <v>1532</v>
      </c>
      <c r="R117" s="195">
        <v>1566</v>
      </c>
      <c r="S117" s="195">
        <v>1421</v>
      </c>
    </row>
    <row r="118" spans="1:19" s="192" customFormat="1" ht="11.25">
      <c r="A118" s="194" t="s">
        <v>97</v>
      </c>
      <c r="B118" s="195">
        <v>457</v>
      </c>
      <c r="C118" s="195">
        <v>482</v>
      </c>
      <c r="D118" s="195">
        <v>533</v>
      </c>
      <c r="E118" s="195">
        <v>510</v>
      </c>
      <c r="F118" s="195">
        <v>544</v>
      </c>
      <c r="G118" s="195">
        <v>552</v>
      </c>
      <c r="H118" s="195">
        <v>511</v>
      </c>
      <c r="I118" s="195">
        <v>578</v>
      </c>
      <c r="J118" s="195">
        <v>606</v>
      </c>
      <c r="K118" s="195">
        <v>629</v>
      </c>
      <c r="L118" s="195">
        <v>672</v>
      </c>
      <c r="M118" s="195">
        <v>684</v>
      </c>
      <c r="N118" s="195">
        <v>634</v>
      </c>
      <c r="O118" s="195">
        <v>614</v>
      </c>
      <c r="P118" s="195">
        <v>644</v>
      </c>
      <c r="Q118" s="195">
        <v>612</v>
      </c>
      <c r="R118" s="195">
        <v>594</v>
      </c>
      <c r="S118" s="195">
        <v>541</v>
      </c>
    </row>
    <row r="119" spans="1:19" s="192" customFormat="1" ht="11.25">
      <c r="A119" s="194" t="s">
        <v>98</v>
      </c>
      <c r="B119" s="195">
        <v>8272</v>
      </c>
      <c r="C119" s="195">
        <v>6882</v>
      </c>
      <c r="D119" s="195">
        <v>865</v>
      </c>
      <c r="E119" s="195">
        <v>732</v>
      </c>
      <c r="F119" s="195">
        <v>1115</v>
      </c>
      <c r="G119" s="195">
        <v>870</v>
      </c>
      <c r="H119" s="195">
        <v>1075</v>
      </c>
      <c r="I119" s="195">
        <v>963</v>
      </c>
      <c r="J119" s="195">
        <v>984</v>
      </c>
      <c r="K119" s="195">
        <v>830</v>
      </c>
      <c r="L119" s="195">
        <v>879</v>
      </c>
      <c r="M119" s="195">
        <v>744</v>
      </c>
      <c r="N119" s="195">
        <v>965</v>
      </c>
      <c r="O119" s="195">
        <v>941</v>
      </c>
      <c r="P119" s="195">
        <v>983</v>
      </c>
      <c r="Q119" s="195">
        <v>946</v>
      </c>
      <c r="R119" s="195">
        <v>1063</v>
      </c>
      <c r="S119" s="195">
        <v>1095</v>
      </c>
    </row>
    <row r="120" spans="1:19" s="192" customFormat="1" ht="11.25">
      <c r="A120" s="194" t="s">
        <v>99</v>
      </c>
      <c r="B120" s="195">
        <v>1332</v>
      </c>
      <c r="C120" s="195">
        <v>1330</v>
      </c>
      <c r="D120" s="195">
        <v>1318</v>
      </c>
      <c r="E120" s="195">
        <v>1734</v>
      </c>
      <c r="F120" s="195">
        <v>1782</v>
      </c>
      <c r="G120" s="195">
        <v>1924</v>
      </c>
      <c r="H120" s="195">
        <v>2068</v>
      </c>
      <c r="I120" s="195">
        <v>2277</v>
      </c>
      <c r="J120" s="195">
        <v>2253</v>
      </c>
      <c r="K120" s="195">
        <v>2304</v>
      </c>
      <c r="L120" s="195">
        <v>2194</v>
      </c>
      <c r="M120" s="195">
        <v>1615</v>
      </c>
      <c r="N120" s="195">
        <v>1786</v>
      </c>
      <c r="O120" s="195">
        <v>1659</v>
      </c>
      <c r="P120" s="195">
        <v>1777</v>
      </c>
      <c r="Q120" s="195">
        <v>1768</v>
      </c>
      <c r="R120" s="195">
        <v>1708</v>
      </c>
      <c r="S120" s="195">
        <v>1694</v>
      </c>
    </row>
    <row r="121" spans="1:19" s="192" customFormat="1" ht="11.25">
      <c r="A121" s="194" t="s">
        <v>100</v>
      </c>
      <c r="B121" s="195">
        <v>365</v>
      </c>
      <c r="C121" s="195">
        <v>381</v>
      </c>
      <c r="D121" s="195">
        <v>343</v>
      </c>
      <c r="E121" s="195">
        <v>303</v>
      </c>
      <c r="F121" s="195">
        <v>306</v>
      </c>
      <c r="G121" s="195">
        <v>324</v>
      </c>
      <c r="H121" s="195">
        <v>235</v>
      </c>
      <c r="I121" s="195">
        <v>167</v>
      </c>
      <c r="J121" s="195">
        <v>122</v>
      </c>
      <c r="K121" s="195">
        <v>138</v>
      </c>
      <c r="L121" s="195">
        <v>247</v>
      </c>
      <c r="M121" s="195">
        <v>213</v>
      </c>
      <c r="N121" s="195">
        <v>177</v>
      </c>
      <c r="O121" s="195">
        <v>189</v>
      </c>
      <c r="P121" s="195">
        <v>205</v>
      </c>
      <c r="Q121" s="195">
        <v>246</v>
      </c>
      <c r="R121" s="195">
        <v>268</v>
      </c>
      <c r="S121" s="195">
        <v>236</v>
      </c>
    </row>
    <row r="122" spans="1:19" s="192" customFormat="1" ht="11.25">
      <c r="A122" s="194" t="s">
        <v>101</v>
      </c>
      <c r="B122" s="195">
        <v>2812</v>
      </c>
      <c r="C122" s="195">
        <v>2230</v>
      </c>
      <c r="D122" s="195">
        <v>2035</v>
      </c>
      <c r="E122" s="195">
        <v>930</v>
      </c>
      <c r="F122" s="195">
        <v>1085</v>
      </c>
      <c r="G122" s="195">
        <v>370</v>
      </c>
      <c r="H122" s="195">
        <v>245</v>
      </c>
      <c r="I122" s="195">
        <v>229</v>
      </c>
      <c r="J122" s="195">
        <v>227</v>
      </c>
      <c r="K122" s="195">
        <v>198</v>
      </c>
      <c r="L122" s="195">
        <v>194</v>
      </c>
      <c r="M122" s="195">
        <v>195</v>
      </c>
      <c r="N122" s="195">
        <v>226</v>
      </c>
      <c r="O122" s="195">
        <v>241</v>
      </c>
      <c r="P122" s="195">
        <v>222</v>
      </c>
      <c r="Q122" s="195">
        <v>276</v>
      </c>
      <c r="R122" s="195">
        <v>237</v>
      </c>
      <c r="S122" s="195">
        <v>233</v>
      </c>
    </row>
    <row r="123" spans="1:19" s="192" customFormat="1" ht="11.25">
      <c r="A123" s="194" t="s">
        <v>103</v>
      </c>
      <c r="B123" s="195">
        <v>5501</v>
      </c>
      <c r="C123" s="195">
        <v>6494</v>
      </c>
      <c r="D123" s="195">
        <v>5179</v>
      </c>
      <c r="E123" s="195">
        <v>5298</v>
      </c>
      <c r="F123" s="195">
        <v>5269</v>
      </c>
      <c r="G123" s="195">
        <v>6110</v>
      </c>
      <c r="H123" s="195">
        <v>7288</v>
      </c>
      <c r="I123" s="195">
        <v>7233</v>
      </c>
      <c r="J123" s="195">
        <v>7249</v>
      </c>
      <c r="K123" s="195">
        <v>7866</v>
      </c>
      <c r="L123" s="195">
        <v>8158</v>
      </c>
      <c r="M123" s="195">
        <v>8456</v>
      </c>
      <c r="N123" s="195">
        <v>8051</v>
      </c>
      <c r="O123" s="195">
        <v>8964</v>
      </c>
      <c r="P123" s="195">
        <v>9250</v>
      </c>
      <c r="Q123" s="195">
        <v>9378</v>
      </c>
      <c r="R123" s="195">
        <v>9224</v>
      </c>
      <c r="S123" s="195">
        <v>9076</v>
      </c>
    </row>
    <row r="124" spans="1:19" s="192" customFormat="1" ht="11.25">
      <c r="A124" s="194" t="s">
        <v>102</v>
      </c>
      <c r="B124" s="195">
        <v>4286</v>
      </c>
      <c r="C124" s="195">
        <v>4936</v>
      </c>
      <c r="D124" s="195">
        <v>4680</v>
      </c>
      <c r="E124" s="195">
        <v>4821</v>
      </c>
      <c r="F124" s="195">
        <v>4611</v>
      </c>
      <c r="G124" s="195">
        <v>5062</v>
      </c>
      <c r="H124" s="195">
        <v>7082</v>
      </c>
      <c r="I124" s="195">
        <v>7931</v>
      </c>
      <c r="J124" s="195">
        <v>8641</v>
      </c>
      <c r="K124" s="195">
        <v>7249</v>
      </c>
      <c r="L124" s="195">
        <v>11017</v>
      </c>
      <c r="M124" s="195">
        <v>7259</v>
      </c>
      <c r="N124" s="195">
        <v>10590</v>
      </c>
      <c r="O124" s="195">
        <v>11617</v>
      </c>
      <c r="P124" s="195">
        <v>11082</v>
      </c>
      <c r="Q124" s="195">
        <v>10764</v>
      </c>
      <c r="R124" s="195">
        <v>12657</v>
      </c>
      <c r="S124" s="195">
        <v>13030</v>
      </c>
    </row>
    <row r="125" spans="1:19" s="192" customFormat="1" ht="11.25">
      <c r="A125" s="194" t="s">
        <v>88</v>
      </c>
      <c r="B125" s="195">
        <v>41</v>
      </c>
      <c r="C125" s="195">
        <v>37</v>
      </c>
      <c r="D125" s="195">
        <v>35</v>
      </c>
      <c r="E125" s="195">
        <v>34</v>
      </c>
      <c r="F125" s="195">
        <v>36</v>
      </c>
      <c r="G125" s="195">
        <v>41</v>
      </c>
      <c r="H125" s="195">
        <v>50</v>
      </c>
      <c r="I125" s="195">
        <v>54</v>
      </c>
      <c r="J125" s="195">
        <v>51</v>
      </c>
      <c r="K125" s="195">
        <v>49</v>
      </c>
      <c r="L125" s="195">
        <v>60</v>
      </c>
      <c r="M125" s="195">
        <v>60</v>
      </c>
      <c r="N125" s="195">
        <v>58</v>
      </c>
      <c r="O125" s="195">
        <v>60</v>
      </c>
      <c r="P125" s="195">
        <v>81</v>
      </c>
      <c r="Q125" s="195">
        <v>84</v>
      </c>
      <c r="R125" s="195">
        <v>99</v>
      </c>
      <c r="S125" s="195" t="s">
        <v>43</v>
      </c>
    </row>
    <row r="126" spans="1:19" s="192" customFormat="1" ht="11.25">
      <c r="A126" s="194" t="s">
        <v>95</v>
      </c>
      <c r="B126" s="195">
        <v>463</v>
      </c>
      <c r="C126" s="195">
        <v>377</v>
      </c>
      <c r="D126" s="195">
        <v>273</v>
      </c>
      <c r="E126" s="195">
        <v>310</v>
      </c>
      <c r="F126" s="195">
        <v>323</v>
      </c>
      <c r="G126" s="195">
        <v>325</v>
      </c>
      <c r="H126" s="195">
        <v>340</v>
      </c>
      <c r="I126" s="195">
        <v>359</v>
      </c>
      <c r="J126" s="195">
        <v>423</v>
      </c>
      <c r="K126" s="195">
        <v>490</v>
      </c>
      <c r="L126" s="195">
        <v>511</v>
      </c>
      <c r="M126" s="195">
        <v>532</v>
      </c>
      <c r="N126" s="195">
        <v>439</v>
      </c>
      <c r="O126" s="195">
        <v>380</v>
      </c>
      <c r="P126" s="195">
        <v>382</v>
      </c>
      <c r="Q126" s="195">
        <v>406</v>
      </c>
      <c r="R126" s="195">
        <v>409</v>
      </c>
      <c r="S126" s="195">
        <v>434</v>
      </c>
    </row>
    <row r="127" spans="1:19" s="192" customFormat="1" ht="11.25">
      <c r="A127" s="194" t="s">
        <v>75</v>
      </c>
      <c r="B127" s="195">
        <v>725</v>
      </c>
      <c r="C127" s="195">
        <v>876</v>
      </c>
      <c r="D127" s="195">
        <v>1076</v>
      </c>
      <c r="E127" s="195">
        <v>1107</v>
      </c>
      <c r="F127" s="195">
        <v>1208</v>
      </c>
      <c r="G127" s="195">
        <v>1346</v>
      </c>
      <c r="H127" s="195">
        <v>1383</v>
      </c>
      <c r="I127" s="195">
        <v>1411</v>
      </c>
      <c r="J127" s="195">
        <v>1394</v>
      </c>
      <c r="K127" s="195">
        <v>1109</v>
      </c>
      <c r="L127" s="195">
        <v>1069</v>
      </c>
      <c r="M127" s="195">
        <v>1182</v>
      </c>
      <c r="N127" s="195">
        <v>859</v>
      </c>
      <c r="O127" s="195">
        <v>843</v>
      </c>
      <c r="P127" s="195">
        <v>872</v>
      </c>
      <c r="Q127" s="195">
        <v>867</v>
      </c>
      <c r="R127" s="195">
        <v>877</v>
      </c>
      <c r="S127" s="195">
        <v>1012</v>
      </c>
    </row>
    <row r="128" s="192" customFormat="1" ht="11.25">
      <c r="A128" s="191" t="s">
        <v>42</v>
      </c>
    </row>
    <row r="129" s="192" customFormat="1" ht="11.25">
      <c r="A129" s="192" t="s">
        <v>43</v>
      </c>
    </row>
    <row r="130" spans="1:2" s="192" customFormat="1" ht="11.25">
      <c r="A130" s="192" t="s">
        <v>44</v>
      </c>
      <c r="B130" s="193">
        <v>39986.85863425926</v>
      </c>
    </row>
    <row r="131" s="192" customFormat="1" ht="11.25"/>
    <row r="132" spans="1:2" s="192" customFormat="1" ht="11.25">
      <c r="A132" s="192" t="s">
        <v>45</v>
      </c>
      <c r="B132" s="192" t="s">
        <v>46</v>
      </c>
    </row>
    <row r="133" spans="1:2" s="192" customFormat="1" ht="11.25">
      <c r="A133" s="192" t="s">
        <v>47</v>
      </c>
      <c r="B133" s="192" t="s">
        <v>106</v>
      </c>
    </row>
    <row r="134" spans="1:2" s="192" customFormat="1" ht="11.25">
      <c r="A134" s="192" t="s">
        <v>49</v>
      </c>
      <c r="B134" s="192" t="s">
        <v>50</v>
      </c>
    </row>
    <row r="135" spans="1:2" s="192" customFormat="1" ht="11.25">
      <c r="A135" s="192" t="s">
        <v>51</v>
      </c>
      <c r="B135" s="192" t="s">
        <v>52</v>
      </c>
    </row>
    <row r="136" s="192" customFormat="1" ht="11.25"/>
    <row r="137" spans="1:19" s="192" customFormat="1" ht="11.25">
      <c r="A137" s="194" t="s">
        <v>82</v>
      </c>
      <c r="B137" s="195">
        <v>280733</v>
      </c>
      <c r="C137" s="195">
        <v>282071</v>
      </c>
      <c r="D137" s="195">
        <v>290589</v>
      </c>
      <c r="E137" s="195">
        <v>295568</v>
      </c>
      <c r="F137" s="195">
        <v>297167</v>
      </c>
      <c r="G137" s="195">
        <v>301202</v>
      </c>
      <c r="H137" s="195">
        <v>312039</v>
      </c>
      <c r="I137" s="195">
        <v>318418</v>
      </c>
      <c r="J137" s="195">
        <v>330232</v>
      </c>
      <c r="K137" s="195">
        <v>338382</v>
      </c>
      <c r="L137" s="195">
        <v>340167</v>
      </c>
      <c r="M137" s="195">
        <v>343921</v>
      </c>
      <c r="N137" s="195">
        <v>346824</v>
      </c>
      <c r="O137" s="195">
        <v>352267</v>
      </c>
      <c r="P137" s="195">
        <v>360728</v>
      </c>
      <c r="Q137" s="195">
        <v>363232</v>
      </c>
      <c r="R137" s="195">
        <v>371144</v>
      </c>
      <c r="S137" s="195">
        <v>377249</v>
      </c>
    </row>
    <row r="138" spans="1:19" s="192" customFormat="1" ht="11.25">
      <c r="A138" s="194" t="s">
        <v>53</v>
      </c>
      <c r="B138" s="194" t="s">
        <v>54</v>
      </c>
      <c r="C138" s="194" t="s">
        <v>55</v>
      </c>
      <c r="D138" s="194" t="s">
        <v>56</v>
      </c>
      <c r="E138" s="194" t="s">
        <v>57</v>
      </c>
      <c r="F138" s="194" t="s">
        <v>58</v>
      </c>
      <c r="G138" s="194" t="s">
        <v>59</v>
      </c>
      <c r="H138" s="194" t="s">
        <v>60</v>
      </c>
      <c r="I138" s="194" t="s">
        <v>61</v>
      </c>
      <c r="J138" s="194" t="s">
        <v>62</v>
      </c>
      <c r="K138" s="194" t="s">
        <v>63</v>
      </c>
      <c r="L138" s="194" t="s">
        <v>64</v>
      </c>
      <c r="M138" s="194" t="s">
        <v>65</v>
      </c>
      <c r="N138" s="194" t="s">
        <v>66</v>
      </c>
      <c r="O138" s="194" t="s">
        <v>67</v>
      </c>
      <c r="P138" s="194" t="s">
        <v>68</v>
      </c>
      <c r="Q138" s="194" t="s">
        <v>69</v>
      </c>
      <c r="R138" s="194" t="s">
        <v>70</v>
      </c>
      <c r="S138" s="194" t="s">
        <v>71</v>
      </c>
    </row>
    <row r="139" spans="1:19" s="192" customFormat="1" ht="11.25">
      <c r="A139" s="194" t="s">
        <v>72</v>
      </c>
      <c r="B139" s="195">
        <v>5029</v>
      </c>
      <c r="C139" s="195">
        <v>5571</v>
      </c>
      <c r="D139" s="195">
        <v>5603</v>
      </c>
      <c r="E139" s="195">
        <v>5668</v>
      </c>
      <c r="F139" s="195">
        <v>5701</v>
      </c>
      <c r="G139" s="195">
        <v>5808</v>
      </c>
      <c r="H139" s="195">
        <v>6365</v>
      </c>
      <c r="I139" s="195">
        <v>6078</v>
      </c>
      <c r="J139" s="195">
        <v>6754</v>
      </c>
      <c r="K139" s="195">
        <v>6551</v>
      </c>
      <c r="L139" s="195">
        <v>6878</v>
      </c>
      <c r="M139" s="195">
        <v>7287</v>
      </c>
      <c r="N139" s="195">
        <v>7928</v>
      </c>
      <c r="O139" s="195">
        <v>8456</v>
      </c>
      <c r="P139" s="195">
        <v>8748</v>
      </c>
      <c r="Q139" s="195">
        <v>8987</v>
      </c>
      <c r="R139" s="195">
        <v>8690</v>
      </c>
      <c r="S139" s="195">
        <v>8834</v>
      </c>
    </row>
    <row r="140" spans="1:19" s="192" customFormat="1" ht="11.25">
      <c r="A140" s="194" t="s">
        <v>73</v>
      </c>
      <c r="B140" s="195">
        <v>7730</v>
      </c>
      <c r="C140" s="195">
        <v>7865</v>
      </c>
      <c r="D140" s="195">
        <v>8311</v>
      </c>
      <c r="E140" s="195">
        <v>8381</v>
      </c>
      <c r="F140" s="195">
        <v>8514</v>
      </c>
      <c r="G140" s="195">
        <v>8511</v>
      </c>
      <c r="H140" s="195">
        <v>8929</v>
      </c>
      <c r="I140" s="195">
        <v>9229</v>
      </c>
      <c r="J140" s="195">
        <v>9608</v>
      </c>
      <c r="K140" s="195">
        <v>9633</v>
      </c>
      <c r="L140" s="195">
        <v>9710</v>
      </c>
      <c r="M140" s="195">
        <v>9492</v>
      </c>
      <c r="N140" s="195">
        <v>9654</v>
      </c>
      <c r="O140" s="195">
        <v>10177</v>
      </c>
      <c r="P140" s="195">
        <v>10247</v>
      </c>
      <c r="Q140" s="195">
        <v>9926</v>
      </c>
      <c r="R140" s="195">
        <v>9626</v>
      </c>
      <c r="S140" s="195">
        <v>9586</v>
      </c>
    </row>
    <row r="141" spans="1:19" s="192" customFormat="1" ht="11.25">
      <c r="A141" s="194" t="s">
        <v>74</v>
      </c>
      <c r="B141" s="195">
        <v>2523</v>
      </c>
      <c r="C141" s="195">
        <v>1505</v>
      </c>
      <c r="D141" s="195">
        <v>1907</v>
      </c>
      <c r="E141" s="195">
        <v>2273</v>
      </c>
      <c r="F141" s="195">
        <v>1960</v>
      </c>
      <c r="G141" s="195">
        <v>1980</v>
      </c>
      <c r="H141" s="195">
        <v>1832</v>
      </c>
      <c r="I141" s="195">
        <v>1671</v>
      </c>
      <c r="J141" s="195">
        <v>1917</v>
      </c>
      <c r="K141" s="195">
        <v>1948</v>
      </c>
      <c r="L141" s="195">
        <v>1823</v>
      </c>
      <c r="M141" s="195">
        <v>1924</v>
      </c>
      <c r="N141" s="195">
        <v>2026</v>
      </c>
      <c r="O141" s="195">
        <v>2291</v>
      </c>
      <c r="P141" s="195">
        <v>2374</v>
      </c>
      <c r="Q141" s="195">
        <v>2570</v>
      </c>
      <c r="R141" s="195">
        <v>2772</v>
      </c>
      <c r="S141" s="195">
        <v>2690</v>
      </c>
    </row>
    <row r="142" spans="1:19" s="192" customFormat="1" ht="11.25">
      <c r="A142" s="194" t="s">
        <v>76</v>
      </c>
      <c r="B142" s="195">
        <v>627</v>
      </c>
      <c r="C142" s="195">
        <v>572</v>
      </c>
      <c r="D142" s="195">
        <v>685</v>
      </c>
      <c r="E142" s="195">
        <v>681</v>
      </c>
      <c r="F142" s="195">
        <v>698</v>
      </c>
      <c r="G142" s="195">
        <v>749</v>
      </c>
      <c r="H142" s="195">
        <v>754</v>
      </c>
      <c r="I142" s="195">
        <v>772</v>
      </c>
      <c r="J142" s="195">
        <v>810</v>
      </c>
      <c r="K142" s="195">
        <v>830</v>
      </c>
      <c r="L142" s="195">
        <v>852</v>
      </c>
      <c r="M142" s="195">
        <v>927</v>
      </c>
      <c r="N142" s="195">
        <v>897</v>
      </c>
      <c r="O142" s="195">
        <v>953</v>
      </c>
      <c r="P142" s="195">
        <v>858</v>
      </c>
      <c r="Q142" s="195">
        <v>969</v>
      </c>
      <c r="R142" s="195">
        <v>926</v>
      </c>
      <c r="S142" s="195">
        <v>952</v>
      </c>
    </row>
    <row r="143" spans="1:19" s="192" customFormat="1" ht="11.25">
      <c r="A143" s="194" t="s">
        <v>77</v>
      </c>
      <c r="B143" s="195">
        <v>2812</v>
      </c>
      <c r="C143" s="195">
        <v>2423</v>
      </c>
      <c r="D143" s="195">
        <v>3001</v>
      </c>
      <c r="E143" s="195">
        <v>2989</v>
      </c>
      <c r="F143" s="195">
        <v>3256</v>
      </c>
      <c r="G143" s="195">
        <v>2856</v>
      </c>
      <c r="H143" s="195">
        <v>3734</v>
      </c>
      <c r="I143" s="195">
        <v>3843</v>
      </c>
      <c r="J143" s="195">
        <v>3926</v>
      </c>
      <c r="K143" s="195">
        <v>4287</v>
      </c>
      <c r="L143" s="195">
        <v>4377</v>
      </c>
      <c r="M143" s="195">
        <v>4628</v>
      </c>
      <c r="N143" s="195">
        <v>4831</v>
      </c>
      <c r="O143" s="195">
        <v>5473</v>
      </c>
      <c r="P143" s="195">
        <v>5791</v>
      </c>
      <c r="Q143" s="195">
        <v>6168</v>
      </c>
      <c r="R143" s="195">
        <v>6314</v>
      </c>
      <c r="S143" s="195">
        <v>6631</v>
      </c>
    </row>
    <row r="144" spans="1:19" s="192" customFormat="1" ht="11.25">
      <c r="A144" s="194" t="s">
        <v>78</v>
      </c>
      <c r="B144" s="195">
        <v>58631</v>
      </c>
      <c r="C144" s="195">
        <v>59200</v>
      </c>
      <c r="D144" s="195">
        <v>61334</v>
      </c>
      <c r="E144" s="195">
        <v>62847</v>
      </c>
      <c r="F144" s="195">
        <v>62145</v>
      </c>
      <c r="G144" s="195">
        <v>63078</v>
      </c>
      <c r="H144" s="195">
        <v>62783</v>
      </c>
      <c r="I144" s="195">
        <v>63944</v>
      </c>
      <c r="J144" s="195">
        <v>65046</v>
      </c>
      <c r="K144" s="195">
        <v>67103</v>
      </c>
      <c r="L144" s="195">
        <v>66188</v>
      </c>
      <c r="M144" s="195">
        <v>64804</v>
      </c>
      <c r="N144" s="195">
        <v>64371</v>
      </c>
      <c r="O144" s="195">
        <v>62596</v>
      </c>
      <c r="P144" s="195">
        <v>63219</v>
      </c>
      <c r="Q144" s="195">
        <v>62149</v>
      </c>
      <c r="R144" s="195">
        <v>63311</v>
      </c>
      <c r="S144" s="195">
        <v>62385</v>
      </c>
    </row>
    <row r="145" spans="1:19" s="192" customFormat="1" ht="11.25">
      <c r="A145" s="194" t="s">
        <v>79</v>
      </c>
      <c r="B145" s="195">
        <v>4023</v>
      </c>
      <c r="C145" s="195">
        <v>4095</v>
      </c>
      <c r="D145" s="195">
        <v>4155</v>
      </c>
      <c r="E145" s="195">
        <v>4202</v>
      </c>
      <c r="F145" s="195">
        <v>4404</v>
      </c>
      <c r="G145" s="195">
        <v>4460</v>
      </c>
      <c r="H145" s="195">
        <v>4560</v>
      </c>
      <c r="I145" s="195">
        <v>4625</v>
      </c>
      <c r="J145" s="195">
        <v>4685</v>
      </c>
      <c r="K145" s="195">
        <v>4751</v>
      </c>
      <c r="L145" s="195">
        <v>4732</v>
      </c>
      <c r="M145" s="195">
        <v>4760</v>
      </c>
      <c r="N145" s="195">
        <v>4733</v>
      </c>
      <c r="O145" s="195">
        <v>4916</v>
      </c>
      <c r="P145" s="195">
        <v>5153</v>
      </c>
      <c r="Q145" s="195">
        <v>5264</v>
      </c>
      <c r="R145" s="195">
        <v>5336</v>
      </c>
      <c r="S145" s="195">
        <v>5562</v>
      </c>
    </row>
    <row r="146" spans="1:19" s="192" customFormat="1" ht="11.25">
      <c r="A146" s="194" t="s">
        <v>80</v>
      </c>
      <c r="B146" s="195">
        <v>841</v>
      </c>
      <c r="C146" s="195">
        <v>773</v>
      </c>
      <c r="D146" s="195">
        <v>400</v>
      </c>
      <c r="E146" s="195">
        <v>419</v>
      </c>
      <c r="F146" s="195">
        <v>492</v>
      </c>
      <c r="G146" s="195">
        <v>492</v>
      </c>
      <c r="H146" s="195">
        <v>532</v>
      </c>
      <c r="I146" s="195">
        <v>556</v>
      </c>
      <c r="J146" s="195">
        <v>577</v>
      </c>
      <c r="K146" s="195">
        <v>581</v>
      </c>
      <c r="L146" s="195">
        <v>579</v>
      </c>
      <c r="M146" s="195">
        <v>653</v>
      </c>
      <c r="N146" s="195">
        <v>672</v>
      </c>
      <c r="O146" s="195">
        <v>644</v>
      </c>
      <c r="P146" s="195">
        <v>710</v>
      </c>
      <c r="Q146" s="195">
        <v>769</v>
      </c>
      <c r="R146" s="195">
        <v>797</v>
      </c>
      <c r="S146" s="195">
        <v>862</v>
      </c>
    </row>
    <row r="147" spans="1:19" s="192" customFormat="1" ht="11.25">
      <c r="A147" s="194" t="s">
        <v>81</v>
      </c>
      <c r="B147" s="195">
        <v>22401</v>
      </c>
      <c r="C147" s="195">
        <v>24248</v>
      </c>
      <c r="D147" s="195">
        <v>24947</v>
      </c>
      <c r="E147" s="195">
        <v>24651</v>
      </c>
      <c r="F147" s="195">
        <v>25771</v>
      </c>
      <c r="G147" s="195">
        <v>26162</v>
      </c>
      <c r="H147" s="195">
        <v>27849</v>
      </c>
      <c r="I147" s="195">
        <v>28112</v>
      </c>
      <c r="J147" s="195">
        <v>30575</v>
      </c>
      <c r="K147" s="195">
        <v>32016</v>
      </c>
      <c r="L147" s="195">
        <v>32977</v>
      </c>
      <c r="M147" s="195">
        <v>34372</v>
      </c>
      <c r="N147" s="195">
        <v>35000</v>
      </c>
      <c r="O147" s="195">
        <v>36856</v>
      </c>
      <c r="P147" s="195">
        <v>38498</v>
      </c>
      <c r="Q147" s="195">
        <v>39609</v>
      </c>
      <c r="R147" s="195">
        <v>40763</v>
      </c>
      <c r="S147" s="195">
        <v>42096</v>
      </c>
    </row>
    <row r="148" spans="1:19" s="192" customFormat="1" ht="11.25">
      <c r="A148" s="194" t="s">
        <v>83</v>
      </c>
      <c r="B148" s="195">
        <v>4321</v>
      </c>
      <c r="C148" s="195">
        <v>4195</v>
      </c>
      <c r="D148" s="195">
        <v>4146</v>
      </c>
      <c r="E148" s="195">
        <v>4085</v>
      </c>
      <c r="F148" s="195">
        <v>4216</v>
      </c>
      <c r="G148" s="195">
        <v>4162</v>
      </c>
      <c r="H148" s="195">
        <v>4091</v>
      </c>
      <c r="I148" s="195">
        <v>4302</v>
      </c>
      <c r="J148" s="195">
        <v>4361</v>
      </c>
      <c r="K148" s="195">
        <v>4464</v>
      </c>
      <c r="L148" s="195">
        <v>4457</v>
      </c>
      <c r="M148" s="195">
        <v>4548</v>
      </c>
      <c r="N148" s="195">
        <v>4567</v>
      </c>
      <c r="O148" s="195">
        <v>4703</v>
      </c>
      <c r="P148" s="195">
        <v>4809</v>
      </c>
      <c r="Q148" s="195">
        <v>4822</v>
      </c>
      <c r="R148" s="195">
        <v>4948</v>
      </c>
      <c r="S148" s="195">
        <v>5145</v>
      </c>
    </row>
    <row r="149" spans="1:19" s="192" customFormat="1" ht="11.25">
      <c r="A149" s="194" t="s">
        <v>84</v>
      </c>
      <c r="B149" s="195">
        <v>42037</v>
      </c>
      <c r="C149" s="195">
        <v>41696</v>
      </c>
      <c r="D149" s="195">
        <v>42723</v>
      </c>
      <c r="E149" s="195">
        <v>44712</v>
      </c>
      <c r="F149" s="195">
        <v>43758</v>
      </c>
      <c r="G149" s="195">
        <v>44292</v>
      </c>
      <c r="H149" s="195">
        <v>46262</v>
      </c>
      <c r="I149" s="195">
        <v>47297</v>
      </c>
      <c r="J149" s="195">
        <v>49731</v>
      </c>
      <c r="K149" s="195">
        <v>49914</v>
      </c>
      <c r="L149" s="195">
        <v>51586</v>
      </c>
      <c r="M149" s="195">
        <v>51898</v>
      </c>
      <c r="N149" s="195">
        <v>51427</v>
      </c>
      <c r="O149" s="195">
        <v>50978</v>
      </c>
      <c r="P149" s="195">
        <v>50367</v>
      </c>
      <c r="Q149" s="195">
        <v>49941</v>
      </c>
      <c r="R149" s="195">
        <v>50916</v>
      </c>
      <c r="S149" s="195">
        <v>51492</v>
      </c>
    </row>
    <row r="150" spans="1:19" s="192" customFormat="1" ht="11.25">
      <c r="A150" s="194" t="s">
        <v>85</v>
      </c>
      <c r="B150" s="195">
        <v>5821</v>
      </c>
      <c r="C150" s="195">
        <v>5991</v>
      </c>
      <c r="D150" s="195">
        <v>6163</v>
      </c>
      <c r="E150" s="195">
        <v>6466</v>
      </c>
      <c r="F150" s="195">
        <v>6457</v>
      </c>
      <c r="G150" s="195">
        <v>6445</v>
      </c>
      <c r="H150" s="195">
        <v>6575</v>
      </c>
      <c r="I150" s="195">
        <v>6740</v>
      </c>
      <c r="J150" s="195">
        <v>7308</v>
      </c>
      <c r="K150" s="195">
        <v>7469</v>
      </c>
      <c r="L150" s="195">
        <v>7212</v>
      </c>
      <c r="M150" s="195">
        <v>7379</v>
      </c>
      <c r="N150" s="195">
        <v>7476</v>
      </c>
      <c r="O150" s="195">
        <v>7818</v>
      </c>
      <c r="P150" s="195">
        <v>7977</v>
      </c>
      <c r="Q150" s="195">
        <v>8085</v>
      </c>
      <c r="R150" s="195">
        <v>8502</v>
      </c>
      <c r="S150" s="195">
        <v>8810</v>
      </c>
    </row>
    <row r="151" spans="1:19" s="192" customFormat="1" ht="11.25">
      <c r="A151" s="194" t="s">
        <v>86</v>
      </c>
      <c r="B151" s="195">
        <v>3031</v>
      </c>
      <c r="C151" s="195">
        <v>2682</v>
      </c>
      <c r="D151" s="195">
        <v>2608</v>
      </c>
      <c r="E151" s="195">
        <v>2597</v>
      </c>
      <c r="F151" s="195">
        <v>2599</v>
      </c>
      <c r="G151" s="195">
        <v>2660</v>
      </c>
      <c r="H151" s="195">
        <v>2665</v>
      </c>
      <c r="I151" s="195">
        <v>2791</v>
      </c>
      <c r="J151" s="195">
        <v>3079</v>
      </c>
      <c r="K151" s="195">
        <v>3270</v>
      </c>
      <c r="L151" s="195">
        <v>3263</v>
      </c>
      <c r="M151" s="195">
        <v>3414</v>
      </c>
      <c r="N151" s="195">
        <v>3599</v>
      </c>
      <c r="O151" s="195">
        <v>3750</v>
      </c>
      <c r="P151" s="195">
        <v>3882</v>
      </c>
      <c r="Q151" s="195">
        <v>4196</v>
      </c>
      <c r="R151" s="195">
        <v>4680</v>
      </c>
      <c r="S151" s="195">
        <v>4673</v>
      </c>
    </row>
    <row r="152" spans="1:19" s="192" customFormat="1" ht="11.25">
      <c r="A152" s="194" t="s">
        <v>87</v>
      </c>
      <c r="B152" s="195">
        <v>1989</v>
      </c>
      <c r="C152" s="195">
        <v>2041</v>
      </c>
      <c r="D152" s="195">
        <v>2144</v>
      </c>
      <c r="E152" s="195">
        <v>2276</v>
      </c>
      <c r="F152" s="195">
        <v>2308</v>
      </c>
      <c r="G152" s="195">
        <v>2349</v>
      </c>
      <c r="H152" s="195">
        <v>2651</v>
      </c>
      <c r="I152" s="195">
        <v>2846</v>
      </c>
      <c r="J152" s="195">
        <v>3305</v>
      </c>
      <c r="K152" s="195">
        <v>3690</v>
      </c>
      <c r="L152" s="195">
        <v>4018</v>
      </c>
      <c r="M152" s="195">
        <v>4288</v>
      </c>
      <c r="N152" s="195">
        <v>4398</v>
      </c>
      <c r="O152" s="195">
        <v>4440</v>
      </c>
      <c r="P152" s="195">
        <v>4614</v>
      </c>
      <c r="Q152" s="195">
        <v>4997</v>
      </c>
      <c r="R152" s="195">
        <v>5373</v>
      </c>
      <c r="S152" s="195">
        <v>5742</v>
      </c>
    </row>
    <row r="153" spans="1:19" s="192" customFormat="1" ht="11.25">
      <c r="A153" s="194" t="s">
        <v>89</v>
      </c>
      <c r="B153" s="195">
        <v>33514</v>
      </c>
      <c r="C153" s="195">
        <v>34418</v>
      </c>
      <c r="D153" s="195">
        <v>35947</v>
      </c>
      <c r="E153" s="195">
        <v>36707</v>
      </c>
      <c r="F153" s="195">
        <v>36824</v>
      </c>
      <c r="G153" s="195">
        <v>37741</v>
      </c>
      <c r="H153" s="195">
        <v>38102</v>
      </c>
      <c r="I153" s="195">
        <v>38777</v>
      </c>
      <c r="J153" s="195">
        <v>41037</v>
      </c>
      <c r="K153" s="195">
        <v>41561</v>
      </c>
      <c r="L153" s="195">
        <v>41388</v>
      </c>
      <c r="M153" s="195">
        <v>42028</v>
      </c>
      <c r="N153" s="195">
        <v>42523</v>
      </c>
      <c r="O153" s="195">
        <v>43249</v>
      </c>
      <c r="P153" s="195">
        <v>44092</v>
      </c>
      <c r="Q153" s="195">
        <v>43782</v>
      </c>
      <c r="R153" s="195">
        <v>44194</v>
      </c>
      <c r="S153" s="195">
        <v>44559</v>
      </c>
    </row>
    <row r="154" spans="1:19" s="192" customFormat="1" ht="11.25">
      <c r="A154" s="194" t="s">
        <v>90</v>
      </c>
      <c r="B154" s="195">
        <v>1996</v>
      </c>
      <c r="C154" s="195">
        <v>2216</v>
      </c>
      <c r="D154" s="195">
        <v>1416</v>
      </c>
      <c r="E154" s="195">
        <v>1070</v>
      </c>
      <c r="F154" s="195">
        <v>852</v>
      </c>
      <c r="G154" s="195">
        <v>1040</v>
      </c>
      <c r="H154" s="195">
        <v>1131</v>
      </c>
      <c r="I154" s="195">
        <v>1256</v>
      </c>
      <c r="J154" s="195">
        <v>1314</v>
      </c>
      <c r="K154" s="195">
        <v>1174</v>
      </c>
      <c r="L154" s="195">
        <v>1051</v>
      </c>
      <c r="M154" s="195">
        <v>1143</v>
      </c>
      <c r="N154" s="195">
        <v>1181</v>
      </c>
      <c r="O154" s="195">
        <v>1206</v>
      </c>
      <c r="P154" s="195">
        <v>1325</v>
      </c>
      <c r="Q154" s="195">
        <v>1408</v>
      </c>
      <c r="R154" s="195">
        <v>1513</v>
      </c>
      <c r="S154" s="195">
        <v>1793</v>
      </c>
    </row>
    <row r="155" spans="1:19" s="192" customFormat="1" ht="11.25">
      <c r="A155" s="194" t="s">
        <v>91</v>
      </c>
      <c r="B155" s="195">
        <v>1010</v>
      </c>
      <c r="C155" s="195">
        <v>1189</v>
      </c>
      <c r="D155" s="195">
        <v>1281</v>
      </c>
      <c r="E155" s="195">
        <v>1292</v>
      </c>
      <c r="F155" s="195">
        <v>1345</v>
      </c>
      <c r="G155" s="195">
        <v>1311</v>
      </c>
      <c r="H155" s="195">
        <v>1360</v>
      </c>
      <c r="I155" s="195">
        <v>1471</v>
      </c>
      <c r="J155" s="195">
        <v>1558</v>
      </c>
      <c r="K155" s="195">
        <v>1707</v>
      </c>
      <c r="L155" s="195">
        <v>1884</v>
      </c>
      <c r="M155" s="195">
        <v>1993</v>
      </c>
      <c r="N155" s="195">
        <v>2134</v>
      </c>
      <c r="O155" s="195">
        <v>2339</v>
      </c>
      <c r="P155" s="195">
        <v>2591</v>
      </c>
      <c r="Q155" s="195">
        <v>2721</v>
      </c>
      <c r="R155" s="195">
        <v>2631</v>
      </c>
      <c r="S155" s="195">
        <v>2619</v>
      </c>
    </row>
    <row r="156" spans="1:19" s="192" customFormat="1" ht="11.25">
      <c r="A156" s="194" t="s">
        <v>92</v>
      </c>
      <c r="B156" s="195">
        <v>1097</v>
      </c>
      <c r="C156" s="195">
        <v>1032</v>
      </c>
      <c r="D156" s="195">
        <v>857</v>
      </c>
      <c r="E156" s="195">
        <v>791</v>
      </c>
      <c r="F156" s="195">
        <v>749</v>
      </c>
      <c r="G156" s="195">
        <v>714</v>
      </c>
      <c r="H156" s="195">
        <v>709</v>
      </c>
      <c r="I156" s="195">
        <v>704</v>
      </c>
      <c r="J156" s="195">
        <v>691</v>
      </c>
      <c r="K156" s="195">
        <v>680</v>
      </c>
      <c r="L156" s="195">
        <v>747</v>
      </c>
      <c r="M156" s="195">
        <v>874</v>
      </c>
      <c r="N156" s="195">
        <v>899</v>
      </c>
      <c r="O156" s="195">
        <v>959</v>
      </c>
      <c r="P156" s="195">
        <v>1012</v>
      </c>
      <c r="Q156" s="195">
        <v>1066</v>
      </c>
      <c r="R156" s="195">
        <v>1179</v>
      </c>
      <c r="S156" s="195">
        <v>1333</v>
      </c>
    </row>
    <row r="157" spans="1:19" s="192" customFormat="1" ht="11.25">
      <c r="A157" s="194" t="s">
        <v>93</v>
      </c>
      <c r="B157" s="195">
        <v>222</v>
      </c>
      <c r="C157" s="195">
        <v>250</v>
      </c>
      <c r="D157" s="195">
        <v>255</v>
      </c>
      <c r="E157" s="195">
        <v>278</v>
      </c>
      <c r="F157" s="195">
        <v>278</v>
      </c>
      <c r="G157" s="195">
        <v>305</v>
      </c>
      <c r="H157" s="195">
        <v>223</v>
      </c>
      <c r="I157" s="195">
        <v>400</v>
      </c>
      <c r="J157" s="195">
        <v>274</v>
      </c>
      <c r="K157" s="195">
        <v>255</v>
      </c>
      <c r="L157" s="195">
        <v>238</v>
      </c>
      <c r="M157" s="195">
        <v>199</v>
      </c>
      <c r="N157" s="195">
        <v>208</v>
      </c>
      <c r="O157" s="195">
        <v>272</v>
      </c>
      <c r="P157" s="195">
        <v>270</v>
      </c>
      <c r="Q157" s="195">
        <v>267</v>
      </c>
      <c r="R157" s="195">
        <v>252</v>
      </c>
      <c r="S157" s="195">
        <v>244</v>
      </c>
    </row>
    <row r="158" spans="1:19" s="192" customFormat="1" ht="11.25">
      <c r="A158" s="194" t="s">
        <v>94</v>
      </c>
      <c r="B158" s="195">
        <v>10385</v>
      </c>
      <c r="C158" s="195">
        <v>10575</v>
      </c>
      <c r="D158" s="195">
        <v>11235</v>
      </c>
      <c r="E158" s="195">
        <v>11602</v>
      </c>
      <c r="F158" s="195">
        <v>11842</v>
      </c>
      <c r="G158" s="195">
        <v>12436</v>
      </c>
      <c r="H158" s="195">
        <v>13152</v>
      </c>
      <c r="I158" s="195">
        <v>13526</v>
      </c>
      <c r="J158" s="195">
        <v>13644</v>
      </c>
      <c r="K158" s="195">
        <v>13803</v>
      </c>
      <c r="L158" s="195">
        <v>13858</v>
      </c>
      <c r="M158" s="195">
        <v>14275</v>
      </c>
      <c r="N158" s="195">
        <v>14621</v>
      </c>
      <c r="O158" s="195">
        <v>14717</v>
      </c>
      <c r="P158" s="195">
        <v>15084</v>
      </c>
      <c r="Q158" s="195">
        <v>15114</v>
      </c>
      <c r="R158" s="195">
        <v>15615</v>
      </c>
      <c r="S158" s="195">
        <v>15778</v>
      </c>
    </row>
    <row r="159" spans="1:19" s="192" customFormat="1" ht="11.25">
      <c r="A159" s="194" t="s">
        <v>96</v>
      </c>
      <c r="B159" s="195">
        <v>7362</v>
      </c>
      <c r="C159" s="195">
        <v>7557</v>
      </c>
      <c r="D159" s="195">
        <v>7739</v>
      </c>
      <c r="E159" s="195">
        <v>7601</v>
      </c>
      <c r="F159" s="195">
        <v>7987</v>
      </c>
      <c r="G159" s="195">
        <v>8275</v>
      </c>
      <c r="H159" s="195">
        <v>9281</v>
      </c>
      <c r="I159" s="195">
        <v>9662</v>
      </c>
      <c r="J159" s="195">
        <v>9532</v>
      </c>
      <c r="K159" s="195">
        <v>10559</v>
      </c>
      <c r="L159" s="195">
        <v>9204</v>
      </c>
      <c r="M159" s="195">
        <v>9190</v>
      </c>
      <c r="N159" s="195">
        <v>9002</v>
      </c>
      <c r="O159" s="195">
        <v>10214</v>
      </c>
      <c r="P159" s="195">
        <v>11321</v>
      </c>
      <c r="Q159" s="195">
        <v>12083</v>
      </c>
      <c r="R159" s="195">
        <v>13432</v>
      </c>
      <c r="S159" s="195">
        <v>14803</v>
      </c>
    </row>
    <row r="160" spans="1:19" s="192" customFormat="1" ht="11.25">
      <c r="A160" s="194" t="s">
        <v>97</v>
      </c>
      <c r="B160" s="195">
        <v>3740</v>
      </c>
      <c r="C160" s="195">
        <v>3999</v>
      </c>
      <c r="D160" s="195">
        <v>4329</v>
      </c>
      <c r="E160" s="195">
        <v>4489</v>
      </c>
      <c r="F160" s="195">
        <v>4700</v>
      </c>
      <c r="G160" s="195">
        <v>4869</v>
      </c>
      <c r="H160" s="195">
        <v>5129</v>
      </c>
      <c r="I160" s="195">
        <v>5285</v>
      </c>
      <c r="J160" s="195">
        <v>5725</v>
      </c>
      <c r="K160" s="195">
        <v>6065</v>
      </c>
      <c r="L160" s="195">
        <v>6542</v>
      </c>
      <c r="M160" s="195">
        <v>6574</v>
      </c>
      <c r="N160" s="195">
        <v>7156</v>
      </c>
      <c r="O160" s="195">
        <v>7115</v>
      </c>
      <c r="P160" s="195">
        <v>7308</v>
      </c>
      <c r="Q160" s="195">
        <v>7055</v>
      </c>
      <c r="R160" s="195">
        <v>7142</v>
      </c>
      <c r="S160" s="195">
        <v>7213</v>
      </c>
    </row>
    <row r="161" spans="1:19" s="192" customFormat="1" ht="11.25">
      <c r="A161" s="194" t="s">
        <v>98</v>
      </c>
      <c r="B161" s="195">
        <v>4407</v>
      </c>
      <c r="C161" s="195">
        <v>3774</v>
      </c>
      <c r="D161" s="195">
        <v>3913</v>
      </c>
      <c r="E161" s="195">
        <v>3187</v>
      </c>
      <c r="F161" s="195">
        <v>3245</v>
      </c>
      <c r="G161" s="195">
        <v>3058</v>
      </c>
      <c r="H161" s="195">
        <v>4051</v>
      </c>
      <c r="I161" s="195">
        <v>4147</v>
      </c>
      <c r="J161" s="195">
        <v>3887</v>
      </c>
      <c r="K161" s="195">
        <v>3136</v>
      </c>
      <c r="L161" s="195">
        <v>3384</v>
      </c>
      <c r="M161" s="195">
        <v>4074</v>
      </c>
      <c r="N161" s="195">
        <v>4341</v>
      </c>
      <c r="O161" s="195">
        <v>4345</v>
      </c>
      <c r="P161" s="195">
        <v>5178</v>
      </c>
      <c r="Q161" s="195">
        <v>4204</v>
      </c>
      <c r="R161" s="195">
        <v>4341</v>
      </c>
      <c r="S161" s="195">
        <v>4664</v>
      </c>
    </row>
    <row r="162" spans="1:19" s="192" customFormat="1" ht="11.25">
      <c r="A162" s="194" t="s">
        <v>99</v>
      </c>
      <c r="B162" s="195">
        <v>7276</v>
      </c>
      <c r="C162" s="195">
        <v>7182</v>
      </c>
      <c r="D162" s="195">
        <v>7470</v>
      </c>
      <c r="E162" s="195">
        <v>7318</v>
      </c>
      <c r="F162" s="195">
        <v>7577</v>
      </c>
      <c r="G162" s="195">
        <v>7680</v>
      </c>
      <c r="H162" s="195">
        <v>7633</v>
      </c>
      <c r="I162" s="195">
        <v>7711</v>
      </c>
      <c r="J162" s="195">
        <v>7800</v>
      </c>
      <c r="K162" s="195">
        <v>8018</v>
      </c>
      <c r="L162" s="195">
        <v>8147</v>
      </c>
      <c r="M162" s="195">
        <v>8605</v>
      </c>
      <c r="N162" s="195">
        <v>8024</v>
      </c>
      <c r="O162" s="195">
        <v>8195</v>
      </c>
      <c r="P162" s="195">
        <v>8418</v>
      </c>
      <c r="Q162" s="195">
        <v>8608</v>
      </c>
      <c r="R162" s="195">
        <v>8569</v>
      </c>
      <c r="S162" s="195">
        <v>8796</v>
      </c>
    </row>
    <row r="163" spans="1:19" s="192" customFormat="1" ht="11.25">
      <c r="A163" s="194" t="s">
        <v>100</v>
      </c>
      <c r="B163" s="195">
        <v>930</v>
      </c>
      <c r="C163" s="195">
        <v>858</v>
      </c>
      <c r="D163" s="195">
        <v>887</v>
      </c>
      <c r="E163" s="195">
        <v>1071</v>
      </c>
      <c r="F163" s="195">
        <v>1193</v>
      </c>
      <c r="G163" s="195">
        <v>1329</v>
      </c>
      <c r="H163" s="195">
        <v>1499</v>
      </c>
      <c r="I163" s="195">
        <v>1566</v>
      </c>
      <c r="J163" s="195">
        <v>1381</v>
      </c>
      <c r="K163" s="195">
        <v>1316</v>
      </c>
      <c r="L163" s="195">
        <v>1312</v>
      </c>
      <c r="M163" s="195">
        <v>1362</v>
      </c>
      <c r="N163" s="195">
        <v>1321</v>
      </c>
      <c r="O163" s="195">
        <v>1340</v>
      </c>
      <c r="P163" s="195">
        <v>1384</v>
      </c>
      <c r="Q163" s="195">
        <v>1475</v>
      </c>
      <c r="R163" s="195">
        <v>1554</v>
      </c>
      <c r="S163" s="195">
        <v>1754</v>
      </c>
    </row>
    <row r="164" spans="1:19" s="192" customFormat="1" ht="11.25">
      <c r="A164" s="194" t="s">
        <v>101</v>
      </c>
      <c r="B164" s="195">
        <v>1440</v>
      </c>
      <c r="C164" s="195">
        <v>1237</v>
      </c>
      <c r="D164" s="195">
        <v>1250</v>
      </c>
      <c r="E164" s="195">
        <v>1067</v>
      </c>
      <c r="F164" s="195">
        <v>1268</v>
      </c>
      <c r="G164" s="195">
        <v>1410</v>
      </c>
      <c r="H164" s="195">
        <v>1284</v>
      </c>
      <c r="I164" s="195">
        <v>1484</v>
      </c>
      <c r="J164" s="195">
        <v>1498</v>
      </c>
      <c r="K164" s="195">
        <v>1504</v>
      </c>
      <c r="L164" s="195">
        <v>1454</v>
      </c>
      <c r="M164" s="195">
        <v>1474</v>
      </c>
      <c r="N164" s="195">
        <v>1792</v>
      </c>
      <c r="O164" s="195">
        <v>1604</v>
      </c>
      <c r="P164" s="195">
        <v>1586</v>
      </c>
      <c r="Q164" s="195">
        <v>1789</v>
      </c>
      <c r="R164" s="195">
        <v>1824</v>
      </c>
      <c r="S164" s="195">
        <v>2021</v>
      </c>
    </row>
    <row r="165" spans="1:19" s="192" customFormat="1" ht="11.25">
      <c r="A165" s="194" t="s">
        <v>103</v>
      </c>
      <c r="B165" s="195">
        <v>45541</v>
      </c>
      <c r="C165" s="195">
        <v>44927</v>
      </c>
      <c r="D165" s="195">
        <v>45883</v>
      </c>
      <c r="E165" s="195">
        <v>46847</v>
      </c>
      <c r="F165" s="195">
        <v>47027</v>
      </c>
      <c r="G165" s="195">
        <v>47032</v>
      </c>
      <c r="H165" s="195">
        <v>48903</v>
      </c>
      <c r="I165" s="195">
        <v>49625</v>
      </c>
      <c r="J165" s="195">
        <v>50210</v>
      </c>
      <c r="K165" s="195">
        <v>52097</v>
      </c>
      <c r="L165" s="195">
        <v>52307</v>
      </c>
      <c r="M165" s="195">
        <v>51758</v>
      </c>
      <c r="N165" s="195">
        <v>52042</v>
      </c>
      <c r="O165" s="195">
        <v>52665</v>
      </c>
      <c r="P165" s="195">
        <v>53912</v>
      </c>
      <c r="Q165" s="195">
        <v>55206</v>
      </c>
      <c r="R165" s="195">
        <v>55947</v>
      </c>
      <c r="S165" s="195">
        <v>56210</v>
      </c>
    </row>
    <row r="166" spans="1:19" s="192" customFormat="1" ht="11.25">
      <c r="A166" s="194" t="s">
        <v>102</v>
      </c>
      <c r="B166" s="195">
        <v>9389</v>
      </c>
      <c r="C166" s="195">
        <v>9025</v>
      </c>
      <c r="D166" s="195">
        <v>9245</v>
      </c>
      <c r="E166" s="195">
        <v>10998</v>
      </c>
      <c r="F166" s="195">
        <v>10647</v>
      </c>
      <c r="G166" s="195">
        <v>11932</v>
      </c>
      <c r="H166" s="195">
        <v>12608</v>
      </c>
      <c r="I166" s="195">
        <v>11913</v>
      </c>
      <c r="J166" s="195">
        <v>11156</v>
      </c>
      <c r="K166" s="195">
        <v>11668</v>
      </c>
      <c r="L166" s="195">
        <v>12241</v>
      </c>
      <c r="M166" s="195">
        <v>11722</v>
      </c>
      <c r="N166" s="195">
        <v>12595</v>
      </c>
      <c r="O166" s="195">
        <v>12636</v>
      </c>
      <c r="P166" s="195">
        <v>12860</v>
      </c>
      <c r="Q166" s="195">
        <v>13398</v>
      </c>
      <c r="R166" s="195">
        <v>14883</v>
      </c>
      <c r="S166" s="195">
        <v>16947</v>
      </c>
    </row>
    <row r="167" spans="1:19" s="192" customFormat="1" ht="11.25">
      <c r="A167" s="194" t="s">
        <v>88</v>
      </c>
      <c r="B167" s="195">
        <v>285</v>
      </c>
      <c r="C167" s="195">
        <v>279</v>
      </c>
      <c r="D167" s="195">
        <v>279</v>
      </c>
      <c r="E167" s="195">
        <v>276</v>
      </c>
      <c r="F167" s="195">
        <v>291</v>
      </c>
      <c r="G167" s="195">
        <v>273</v>
      </c>
      <c r="H167" s="195">
        <v>314</v>
      </c>
      <c r="I167" s="195">
        <v>291</v>
      </c>
      <c r="J167" s="195">
        <v>317</v>
      </c>
      <c r="K167" s="195">
        <v>330</v>
      </c>
      <c r="L167" s="195">
        <v>345</v>
      </c>
      <c r="M167" s="195">
        <v>329</v>
      </c>
      <c r="N167" s="195">
        <v>316</v>
      </c>
      <c r="O167" s="195">
        <v>319</v>
      </c>
      <c r="P167" s="195">
        <v>345</v>
      </c>
      <c r="Q167" s="195">
        <v>360</v>
      </c>
      <c r="R167" s="195">
        <v>479</v>
      </c>
      <c r="S167" s="195" t="s">
        <v>43</v>
      </c>
    </row>
    <row r="168" spans="1:19" s="192" customFormat="1" ht="11.25">
      <c r="A168" s="194" t="s">
        <v>95</v>
      </c>
      <c r="B168" s="195">
        <v>4137</v>
      </c>
      <c r="C168" s="195">
        <v>3872</v>
      </c>
      <c r="D168" s="195">
        <v>4029</v>
      </c>
      <c r="E168" s="195">
        <v>4220</v>
      </c>
      <c r="F168" s="195">
        <v>4222</v>
      </c>
      <c r="G168" s="195">
        <v>4214</v>
      </c>
      <c r="H168" s="195">
        <v>4533</v>
      </c>
      <c r="I168" s="195">
        <v>4603</v>
      </c>
      <c r="J168" s="195">
        <v>4750</v>
      </c>
      <c r="K168" s="195">
        <v>4880</v>
      </c>
      <c r="L168" s="195">
        <v>4492</v>
      </c>
      <c r="M168" s="195">
        <v>4604</v>
      </c>
      <c r="N168" s="195">
        <v>4621</v>
      </c>
      <c r="O168" s="195">
        <v>4691</v>
      </c>
      <c r="P168" s="195">
        <v>4856</v>
      </c>
      <c r="Q168" s="195">
        <v>4934</v>
      </c>
      <c r="R168" s="195">
        <v>5126</v>
      </c>
      <c r="S168" s="195">
        <v>5430</v>
      </c>
    </row>
    <row r="169" spans="1:19" s="192" customFormat="1" ht="11.25">
      <c r="A169" s="194" t="s">
        <v>75</v>
      </c>
      <c r="B169" s="195">
        <v>6158</v>
      </c>
      <c r="C169" s="195">
        <v>6258</v>
      </c>
      <c r="D169" s="195">
        <v>6454</v>
      </c>
      <c r="E169" s="195">
        <v>6154</v>
      </c>
      <c r="F169" s="195">
        <v>6336</v>
      </c>
      <c r="G169" s="195">
        <v>6305</v>
      </c>
      <c r="H169" s="195">
        <v>6370</v>
      </c>
      <c r="I169" s="195">
        <v>6586</v>
      </c>
      <c r="J169" s="195">
        <v>6701</v>
      </c>
      <c r="K169" s="195">
        <v>6766</v>
      </c>
      <c r="L169" s="195">
        <v>7237</v>
      </c>
      <c r="M169" s="195">
        <v>7091</v>
      </c>
      <c r="N169" s="195">
        <v>6920</v>
      </c>
      <c r="O169" s="195">
        <v>6856</v>
      </c>
      <c r="P169" s="195">
        <v>6828</v>
      </c>
      <c r="Q169" s="195">
        <v>7007</v>
      </c>
      <c r="R169" s="195">
        <v>7105</v>
      </c>
      <c r="S169" s="195">
        <v>7281</v>
      </c>
    </row>
    <row r="170" s="192" customFormat="1" ht="11.25">
      <c r="A170" s="191" t="s">
        <v>42</v>
      </c>
    </row>
    <row r="171" s="192" customFormat="1" ht="11.25">
      <c r="A171" s="192" t="s">
        <v>43</v>
      </c>
    </row>
    <row r="172" spans="1:2" s="192" customFormat="1" ht="11.25">
      <c r="A172" s="192" t="s">
        <v>44</v>
      </c>
      <c r="B172" s="193">
        <v>39986.85863425926</v>
      </c>
    </row>
    <row r="173" s="192" customFormat="1" ht="11.25"/>
    <row r="174" spans="1:2" s="192" customFormat="1" ht="11.25">
      <c r="A174" s="192" t="s">
        <v>45</v>
      </c>
      <c r="B174" s="192" t="s">
        <v>46</v>
      </c>
    </row>
    <row r="175" spans="1:2" s="192" customFormat="1" ht="11.25">
      <c r="A175" s="192" t="s">
        <v>47</v>
      </c>
      <c r="B175" s="192" t="s">
        <v>107</v>
      </c>
    </row>
    <row r="176" spans="1:2" s="192" customFormat="1" ht="11.25">
      <c r="A176" s="192" t="s">
        <v>49</v>
      </c>
      <c r="B176" s="192" t="s">
        <v>50</v>
      </c>
    </row>
    <row r="177" spans="1:2" s="192" customFormat="1" ht="11.25">
      <c r="A177" s="192" t="s">
        <v>51</v>
      </c>
      <c r="B177" s="192" t="s">
        <v>52</v>
      </c>
    </row>
    <row r="178" s="192" customFormat="1" ht="11.25"/>
    <row r="179" spans="1:19" s="192" customFormat="1" ht="11.25">
      <c r="A179" s="194" t="s">
        <v>82</v>
      </c>
      <c r="B179" s="195">
        <v>421620</v>
      </c>
      <c r="C179" s="195">
        <v>450243</v>
      </c>
      <c r="D179" s="195">
        <v>435505</v>
      </c>
      <c r="E179" s="195">
        <v>444796</v>
      </c>
      <c r="F179" s="195">
        <v>433764</v>
      </c>
      <c r="G179" s="195">
        <v>440335</v>
      </c>
      <c r="H179" s="195">
        <v>473333</v>
      </c>
      <c r="I179" s="195">
        <v>455523</v>
      </c>
      <c r="J179" s="195">
        <v>457514</v>
      </c>
      <c r="K179" s="195">
        <v>453897</v>
      </c>
      <c r="L179" s="195">
        <v>446436</v>
      </c>
      <c r="M179" s="195">
        <v>466021</v>
      </c>
      <c r="N179" s="195">
        <v>454328</v>
      </c>
      <c r="O179" s="195">
        <v>475862</v>
      </c>
      <c r="P179" s="195">
        <v>480064</v>
      </c>
      <c r="Q179" s="195">
        <v>483251</v>
      </c>
      <c r="R179" s="195">
        <v>484940</v>
      </c>
      <c r="S179" s="195">
        <v>457559</v>
      </c>
    </row>
    <row r="180" spans="1:19" s="192" customFormat="1" ht="11.25">
      <c r="A180" s="194" t="s">
        <v>53</v>
      </c>
      <c r="B180" s="194" t="s">
        <v>54</v>
      </c>
      <c r="C180" s="194" t="s">
        <v>55</v>
      </c>
      <c r="D180" s="194" t="s">
        <v>56</v>
      </c>
      <c r="E180" s="194" t="s">
        <v>57</v>
      </c>
      <c r="F180" s="194" t="s">
        <v>58</v>
      </c>
      <c r="G180" s="194" t="s">
        <v>59</v>
      </c>
      <c r="H180" s="194" t="s">
        <v>60</v>
      </c>
      <c r="I180" s="194" t="s">
        <v>61</v>
      </c>
      <c r="J180" s="194" t="s">
        <v>62</v>
      </c>
      <c r="K180" s="194" t="s">
        <v>63</v>
      </c>
      <c r="L180" s="194" t="s">
        <v>64</v>
      </c>
      <c r="M180" s="194" t="s">
        <v>65</v>
      </c>
      <c r="N180" s="194" t="s">
        <v>66</v>
      </c>
      <c r="O180" s="194" t="s">
        <v>67</v>
      </c>
      <c r="P180" s="194" t="s">
        <v>68</v>
      </c>
      <c r="Q180" s="194" t="s">
        <v>69</v>
      </c>
      <c r="R180" s="194" t="s">
        <v>70</v>
      </c>
      <c r="S180" s="194" t="s">
        <v>71</v>
      </c>
    </row>
    <row r="181" spans="1:19" s="192" customFormat="1" ht="11.25">
      <c r="A181" s="194" t="s">
        <v>72</v>
      </c>
      <c r="B181" s="195">
        <v>8113</v>
      </c>
      <c r="C181" s="195">
        <v>8996</v>
      </c>
      <c r="D181" s="195">
        <v>8682</v>
      </c>
      <c r="E181" s="195">
        <v>8845</v>
      </c>
      <c r="F181" s="195">
        <v>8363</v>
      </c>
      <c r="G181" s="195">
        <v>9057</v>
      </c>
      <c r="H181" s="195">
        <v>10109</v>
      </c>
      <c r="I181" s="195">
        <v>9477</v>
      </c>
      <c r="J181" s="195">
        <v>9543</v>
      </c>
      <c r="K181" s="195">
        <v>9968</v>
      </c>
      <c r="L181" s="195">
        <v>9323</v>
      </c>
      <c r="M181" s="195">
        <v>10331</v>
      </c>
      <c r="N181" s="195">
        <v>10104</v>
      </c>
      <c r="O181" s="195">
        <v>11014</v>
      </c>
      <c r="P181" s="195">
        <v>10597</v>
      </c>
      <c r="Q181" s="195">
        <v>10349</v>
      </c>
      <c r="R181" s="195">
        <v>10293</v>
      </c>
      <c r="S181" s="195">
        <v>9181</v>
      </c>
    </row>
    <row r="182" spans="1:19" s="192" customFormat="1" ht="11.25">
      <c r="A182" s="194" t="s">
        <v>73</v>
      </c>
      <c r="B182" s="195">
        <v>11750</v>
      </c>
      <c r="C182" s="195">
        <v>13042</v>
      </c>
      <c r="D182" s="195">
        <v>13249</v>
      </c>
      <c r="E182" s="195">
        <v>13272</v>
      </c>
      <c r="F182" s="195">
        <v>13315</v>
      </c>
      <c r="G182" s="195">
        <v>13951</v>
      </c>
      <c r="H182" s="195">
        <v>15814</v>
      </c>
      <c r="I182" s="195">
        <v>14705</v>
      </c>
      <c r="J182" s="195">
        <v>14684</v>
      </c>
      <c r="K182" s="195">
        <v>14119</v>
      </c>
      <c r="L182" s="195">
        <v>13656</v>
      </c>
      <c r="M182" s="195">
        <v>14254</v>
      </c>
      <c r="N182" s="195">
        <v>13569</v>
      </c>
      <c r="O182" s="195">
        <v>15199</v>
      </c>
      <c r="P182" s="195">
        <v>14808</v>
      </c>
      <c r="Q182" s="195">
        <v>14955</v>
      </c>
      <c r="R182" s="195">
        <v>14111</v>
      </c>
      <c r="S182" s="195">
        <v>12949</v>
      </c>
    </row>
    <row r="183" spans="1:19" s="192" customFormat="1" ht="11.25">
      <c r="A183" s="194" t="s">
        <v>74</v>
      </c>
      <c r="B183" s="195">
        <v>4610</v>
      </c>
      <c r="C183" s="195">
        <v>4009</v>
      </c>
      <c r="D183" s="195">
        <v>3401</v>
      </c>
      <c r="E183" s="195">
        <v>3561</v>
      </c>
      <c r="F183" s="195">
        <v>3512</v>
      </c>
      <c r="G183" s="195">
        <v>3396</v>
      </c>
      <c r="H183" s="195">
        <v>3756</v>
      </c>
      <c r="I183" s="195">
        <v>3074</v>
      </c>
      <c r="J183" s="195">
        <v>3320</v>
      </c>
      <c r="K183" s="195">
        <v>3183</v>
      </c>
      <c r="L183" s="195">
        <v>3126</v>
      </c>
      <c r="M183" s="195">
        <v>3060</v>
      </c>
      <c r="N183" s="195">
        <v>3193</v>
      </c>
      <c r="O183" s="195">
        <v>3315</v>
      </c>
      <c r="P183" s="195">
        <v>3081</v>
      </c>
      <c r="Q183" s="195">
        <v>3275</v>
      </c>
      <c r="R183" s="195">
        <v>3424</v>
      </c>
      <c r="S183" s="195">
        <v>3236</v>
      </c>
    </row>
    <row r="184" spans="1:19" s="192" customFormat="1" ht="11.25">
      <c r="A184" s="194" t="s">
        <v>76</v>
      </c>
      <c r="B184" s="195">
        <v>195</v>
      </c>
      <c r="C184" s="195">
        <v>201</v>
      </c>
      <c r="D184" s="195">
        <v>234</v>
      </c>
      <c r="E184" s="195">
        <v>244</v>
      </c>
      <c r="F184" s="195">
        <v>258</v>
      </c>
      <c r="G184" s="195">
        <v>273</v>
      </c>
      <c r="H184" s="195">
        <v>281</v>
      </c>
      <c r="I184" s="195">
        <v>290</v>
      </c>
      <c r="J184" s="195">
        <v>308</v>
      </c>
      <c r="K184" s="195">
        <v>319</v>
      </c>
      <c r="L184" s="195">
        <v>345</v>
      </c>
      <c r="M184" s="195">
        <v>354</v>
      </c>
      <c r="N184" s="195">
        <v>382</v>
      </c>
      <c r="O184" s="195">
        <v>433</v>
      </c>
      <c r="P184" s="195">
        <v>435</v>
      </c>
      <c r="Q184" s="195">
        <v>524</v>
      </c>
      <c r="R184" s="195">
        <v>582</v>
      </c>
      <c r="S184" s="195">
        <v>603</v>
      </c>
    </row>
    <row r="185" spans="1:19" s="192" customFormat="1" ht="11.25">
      <c r="A185" s="194" t="s">
        <v>77</v>
      </c>
      <c r="B185" s="195">
        <v>13155</v>
      </c>
      <c r="C185" s="195">
        <v>12617</v>
      </c>
      <c r="D185" s="195">
        <v>9473</v>
      </c>
      <c r="E185" s="195">
        <v>9492</v>
      </c>
      <c r="F185" s="195">
        <v>9480</v>
      </c>
      <c r="G185" s="195">
        <v>9897</v>
      </c>
      <c r="H185" s="195">
        <v>9580</v>
      </c>
      <c r="I185" s="195">
        <v>9421</v>
      </c>
      <c r="J185" s="195">
        <v>9259</v>
      </c>
      <c r="K185" s="195">
        <v>9467</v>
      </c>
      <c r="L185" s="195">
        <v>9464</v>
      </c>
      <c r="M185" s="195">
        <v>9878</v>
      </c>
      <c r="N185" s="195">
        <v>9283</v>
      </c>
      <c r="O185" s="195">
        <v>10613</v>
      </c>
      <c r="P185" s="195">
        <v>10443</v>
      </c>
      <c r="Q185" s="195">
        <v>10091</v>
      </c>
      <c r="R185" s="195">
        <v>10544</v>
      </c>
      <c r="S185" s="195">
        <v>9584</v>
      </c>
    </row>
    <row r="186" spans="1:19" s="192" customFormat="1" ht="11.25">
      <c r="A186" s="194" t="s">
        <v>78</v>
      </c>
      <c r="B186" s="195">
        <v>97108</v>
      </c>
      <c r="C186" s="195">
        <v>100530</v>
      </c>
      <c r="D186" s="195">
        <v>96174</v>
      </c>
      <c r="E186" s="195">
        <v>98860</v>
      </c>
      <c r="F186" s="195">
        <v>96780</v>
      </c>
      <c r="G186" s="195">
        <v>97716</v>
      </c>
      <c r="H186" s="195">
        <v>107458</v>
      </c>
      <c r="I186" s="195">
        <v>103043</v>
      </c>
      <c r="J186" s="195">
        <v>100965</v>
      </c>
      <c r="K186" s="195">
        <v>95308</v>
      </c>
      <c r="L186" s="195">
        <v>94015</v>
      </c>
      <c r="M186" s="195">
        <v>100377</v>
      </c>
      <c r="N186" s="195">
        <v>96944</v>
      </c>
      <c r="O186" s="195">
        <v>102215</v>
      </c>
      <c r="P186" s="195">
        <v>101085</v>
      </c>
      <c r="Q186" s="195">
        <v>99352</v>
      </c>
      <c r="R186" s="195">
        <v>102715</v>
      </c>
      <c r="S186" s="195">
        <v>90535</v>
      </c>
    </row>
    <row r="187" spans="1:19" s="192" customFormat="1" ht="11.25">
      <c r="A187" s="194" t="s">
        <v>79</v>
      </c>
      <c r="B187" s="195">
        <v>6729</v>
      </c>
      <c r="C187" s="195">
        <v>7173</v>
      </c>
      <c r="D187" s="195">
        <v>6979</v>
      </c>
      <c r="E187" s="195">
        <v>7353</v>
      </c>
      <c r="F187" s="195">
        <v>7127</v>
      </c>
      <c r="G187" s="195">
        <v>7260</v>
      </c>
      <c r="H187" s="195">
        <v>7769</v>
      </c>
      <c r="I187" s="195">
        <v>7361</v>
      </c>
      <c r="J187" s="195">
        <v>7310</v>
      </c>
      <c r="K187" s="195">
        <v>7177</v>
      </c>
      <c r="L187" s="195">
        <v>6965</v>
      </c>
      <c r="M187" s="195">
        <v>7252</v>
      </c>
      <c r="N187" s="195">
        <v>7158</v>
      </c>
      <c r="O187" s="195">
        <v>7297</v>
      </c>
      <c r="P187" s="195">
        <v>7259</v>
      </c>
      <c r="Q187" s="195">
        <v>7304</v>
      </c>
      <c r="R187" s="195">
        <v>7351</v>
      </c>
      <c r="S187" s="195">
        <v>7235</v>
      </c>
    </row>
    <row r="188" spans="1:19" s="192" customFormat="1" ht="11.25">
      <c r="A188" s="194" t="s">
        <v>80</v>
      </c>
      <c r="B188" s="195">
        <v>2571</v>
      </c>
      <c r="C188" s="195">
        <v>2399</v>
      </c>
      <c r="D188" s="195">
        <v>1626</v>
      </c>
      <c r="E188" s="195">
        <v>1199</v>
      </c>
      <c r="F188" s="195">
        <v>1346</v>
      </c>
      <c r="G188" s="195">
        <v>1223</v>
      </c>
      <c r="H188" s="195">
        <v>1517</v>
      </c>
      <c r="I188" s="195">
        <v>1536</v>
      </c>
      <c r="J188" s="195">
        <v>1376</v>
      </c>
      <c r="K188" s="195">
        <v>1280</v>
      </c>
      <c r="L188" s="195">
        <v>1257</v>
      </c>
      <c r="M188" s="195">
        <v>1284</v>
      </c>
      <c r="N188" s="195">
        <v>1314</v>
      </c>
      <c r="O188" s="195">
        <v>1337</v>
      </c>
      <c r="P188" s="195">
        <v>1416</v>
      </c>
      <c r="Q188" s="195">
        <v>1369</v>
      </c>
      <c r="R188" s="195">
        <v>1363</v>
      </c>
      <c r="S188" s="195">
        <v>1450</v>
      </c>
    </row>
    <row r="189" spans="1:19" s="192" customFormat="1" ht="11.25">
      <c r="A189" s="194" t="s">
        <v>81</v>
      </c>
      <c r="B189" s="195">
        <v>14330</v>
      </c>
      <c r="C189" s="195">
        <v>15735</v>
      </c>
      <c r="D189" s="195">
        <v>15668</v>
      </c>
      <c r="E189" s="195">
        <v>15602</v>
      </c>
      <c r="F189" s="195">
        <v>16780</v>
      </c>
      <c r="G189" s="195">
        <v>17021</v>
      </c>
      <c r="H189" s="195">
        <v>17760</v>
      </c>
      <c r="I189" s="195">
        <v>18332</v>
      </c>
      <c r="J189" s="195">
        <v>18710</v>
      </c>
      <c r="K189" s="195">
        <v>20068</v>
      </c>
      <c r="L189" s="195">
        <v>21126</v>
      </c>
      <c r="M189" s="195">
        <v>21928</v>
      </c>
      <c r="N189" s="195">
        <v>22458</v>
      </c>
      <c r="O189" s="195">
        <v>24029</v>
      </c>
      <c r="P189" s="195">
        <v>25300</v>
      </c>
      <c r="Q189" s="195">
        <v>26748</v>
      </c>
      <c r="R189" s="195">
        <v>29514</v>
      </c>
      <c r="S189" s="195">
        <v>29906</v>
      </c>
    </row>
    <row r="190" spans="1:19" s="192" customFormat="1" ht="11.25">
      <c r="A190" s="194" t="s">
        <v>83</v>
      </c>
      <c r="B190" s="195">
        <v>7816</v>
      </c>
      <c r="C190" s="195">
        <v>8013</v>
      </c>
      <c r="D190" s="195">
        <v>8102</v>
      </c>
      <c r="E190" s="195">
        <v>7907</v>
      </c>
      <c r="F190" s="195">
        <v>8102</v>
      </c>
      <c r="G190" s="195">
        <v>7917</v>
      </c>
      <c r="H190" s="195">
        <v>8105</v>
      </c>
      <c r="I190" s="195">
        <v>8165</v>
      </c>
      <c r="J190" s="195">
        <v>8431</v>
      </c>
      <c r="K190" s="195">
        <v>8199</v>
      </c>
      <c r="L190" s="195">
        <v>7672</v>
      </c>
      <c r="M190" s="195">
        <v>8175</v>
      </c>
      <c r="N190" s="195">
        <v>8432</v>
      </c>
      <c r="O190" s="195">
        <v>8544</v>
      </c>
      <c r="P190" s="195">
        <v>8400</v>
      </c>
      <c r="Q190" s="195">
        <v>8328</v>
      </c>
      <c r="R190" s="195">
        <v>8449</v>
      </c>
      <c r="S190" s="195">
        <v>8503</v>
      </c>
    </row>
    <row r="191" spans="1:19" s="192" customFormat="1" ht="11.25">
      <c r="A191" s="194" t="s">
        <v>84</v>
      </c>
      <c r="B191" s="195">
        <v>57976</v>
      </c>
      <c r="C191" s="195">
        <v>65236</v>
      </c>
      <c r="D191" s="195">
        <v>64735</v>
      </c>
      <c r="E191" s="195">
        <v>63513</v>
      </c>
      <c r="F191" s="195">
        <v>60746</v>
      </c>
      <c r="G191" s="195">
        <v>60898</v>
      </c>
      <c r="H191" s="195">
        <v>66144</v>
      </c>
      <c r="I191" s="195">
        <v>62990</v>
      </c>
      <c r="J191" s="195">
        <v>65309</v>
      </c>
      <c r="K191" s="195">
        <v>66412</v>
      </c>
      <c r="L191" s="195">
        <v>63998</v>
      </c>
      <c r="M191" s="195">
        <v>66733</v>
      </c>
      <c r="N191" s="195">
        <v>64537</v>
      </c>
      <c r="O191" s="195">
        <v>68281</v>
      </c>
      <c r="P191" s="195">
        <v>71613</v>
      </c>
      <c r="Q191" s="195">
        <v>73393</v>
      </c>
      <c r="R191" s="195">
        <v>72094</v>
      </c>
      <c r="S191" s="195">
        <v>68836</v>
      </c>
    </row>
    <row r="192" spans="1:19" s="192" customFormat="1" ht="11.25">
      <c r="A192" s="194" t="s">
        <v>85</v>
      </c>
      <c r="B192" s="195">
        <v>4775</v>
      </c>
      <c r="C192" s="195">
        <v>4964</v>
      </c>
      <c r="D192" s="195">
        <v>4989</v>
      </c>
      <c r="E192" s="195">
        <v>5041</v>
      </c>
      <c r="F192" s="195">
        <v>5165</v>
      </c>
      <c r="G192" s="195">
        <v>5279</v>
      </c>
      <c r="H192" s="195">
        <v>6012</v>
      </c>
      <c r="I192" s="195">
        <v>6209</v>
      </c>
      <c r="J192" s="195">
        <v>6464</v>
      </c>
      <c r="K192" s="195">
        <v>6567</v>
      </c>
      <c r="L192" s="195">
        <v>6903</v>
      </c>
      <c r="M192" s="195">
        <v>7278</v>
      </c>
      <c r="N192" s="195">
        <v>7603</v>
      </c>
      <c r="O192" s="195">
        <v>8398</v>
      </c>
      <c r="P192" s="195">
        <v>8266</v>
      </c>
      <c r="Q192" s="195">
        <v>8572</v>
      </c>
      <c r="R192" s="195">
        <v>8740</v>
      </c>
      <c r="S192" s="195">
        <v>8561</v>
      </c>
    </row>
    <row r="193" spans="1:19" s="192" customFormat="1" ht="11.25">
      <c r="A193" s="194" t="s">
        <v>86</v>
      </c>
      <c r="B193" s="195">
        <v>9627</v>
      </c>
      <c r="C193" s="195">
        <v>10097</v>
      </c>
      <c r="D193" s="195">
        <v>8931</v>
      </c>
      <c r="E193" s="195">
        <v>9022</v>
      </c>
      <c r="F193" s="195">
        <v>9148</v>
      </c>
      <c r="G193" s="195">
        <v>9243</v>
      </c>
      <c r="H193" s="195">
        <v>9660</v>
      </c>
      <c r="I193" s="195">
        <v>9121</v>
      </c>
      <c r="J193" s="195">
        <v>8942</v>
      </c>
      <c r="K193" s="195">
        <v>9159</v>
      </c>
      <c r="L193" s="195">
        <v>9035</v>
      </c>
      <c r="M193" s="195">
        <v>9495</v>
      </c>
      <c r="N193" s="195">
        <v>9644</v>
      </c>
      <c r="O193" s="195">
        <v>10383</v>
      </c>
      <c r="P193" s="195">
        <v>10233</v>
      </c>
      <c r="Q193" s="195">
        <v>10492</v>
      </c>
      <c r="R193" s="195">
        <v>9882</v>
      </c>
      <c r="S193" s="195">
        <v>8896</v>
      </c>
    </row>
    <row r="194" spans="1:19" s="192" customFormat="1" ht="11.25">
      <c r="A194" s="194" t="s">
        <v>87</v>
      </c>
      <c r="B194" s="195">
        <v>3633</v>
      </c>
      <c r="C194" s="195">
        <v>3652</v>
      </c>
      <c r="D194" s="195">
        <v>3475</v>
      </c>
      <c r="E194" s="195">
        <v>3525</v>
      </c>
      <c r="F194" s="195">
        <v>3699</v>
      </c>
      <c r="G194" s="195">
        <v>3707</v>
      </c>
      <c r="H194" s="195">
        <v>3787</v>
      </c>
      <c r="I194" s="195">
        <v>3797</v>
      </c>
      <c r="J194" s="195">
        <v>4010</v>
      </c>
      <c r="K194" s="195">
        <v>4150</v>
      </c>
      <c r="L194" s="195">
        <v>4314</v>
      </c>
      <c r="M194" s="195">
        <v>4486</v>
      </c>
      <c r="N194" s="195">
        <v>4518</v>
      </c>
      <c r="O194" s="195">
        <v>4787</v>
      </c>
      <c r="P194" s="195">
        <v>4838</v>
      </c>
      <c r="Q194" s="195">
        <v>4871</v>
      </c>
      <c r="R194" s="195">
        <v>4911</v>
      </c>
      <c r="S194" s="195">
        <v>4897</v>
      </c>
    </row>
    <row r="195" spans="1:19" s="192" customFormat="1" ht="11.25">
      <c r="A195" s="194" t="s">
        <v>89</v>
      </c>
      <c r="B195" s="195">
        <v>37606</v>
      </c>
      <c r="C195" s="195">
        <v>40487</v>
      </c>
      <c r="D195" s="195">
        <v>39266</v>
      </c>
      <c r="E195" s="195">
        <v>39753</v>
      </c>
      <c r="F195" s="195">
        <v>37009</v>
      </c>
      <c r="G195" s="195">
        <v>39697</v>
      </c>
      <c r="H195" s="195">
        <v>40687</v>
      </c>
      <c r="I195" s="195">
        <v>39976</v>
      </c>
      <c r="J195" s="195">
        <v>41807</v>
      </c>
      <c r="K195" s="195">
        <v>43486</v>
      </c>
      <c r="L195" s="195">
        <v>42551</v>
      </c>
      <c r="M195" s="195">
        <v>44513</v>
      </c>
      <c r="N195" s="195">
        <v>43305</v>
      </c>
      <c r="O195" s="195">
        <v>46637</v>
      </c>
      <c r="P195" s="195">
        <v>47169</v>
      </c>
      <c r="Q195" s="195">
        <v>49743</v>
      </c>
      <c r="R195" s="195">
        <v>48453</v>
      </c>
      <c r="S195" s="195">
        <v>46019</v>
      </c>
    </row>
    <row r="196" spans="1:19" s="192" customFormat="1" ht="11.25">
      <c r="A196" s="194" t="s">
        <v>90</v>
      </c>
      <c r="B196" s="195">
        <v>4355</v>
      </c>
      <c r="C196" s="195">
        <v>4617</v>
      </c>
      <c r="D196" s="195">
        <v>3075</v>
      </c>
      <c r="E196" s="195">
        <v>2730</v>
      </c>
      <c r="F196" s="195">
        <v>2774</v>
      </c>
      <c r="G196" s="195">
        <v>2535</v>
      </c>
      <c r="H196" s="195">
        <v>2371</v>
      </c>
      <c r="I196" s="195">
        <v>2262</v>
      </c>
      <c r="J196" s="195">
        <v>2153</v>
      </c>
      <c r="K196" s="195">
        <v>2045</v>
      </c>
      <c r="L196" s="195">
        <v>1909</v>
      </c>
      <c r="M196" s="195">
        <v>1944</v>
      </c>
      <c r="N196" s="195">
        <v>1970</v>
      </c>
      <c r="O196" s="195">
        <v>2007</v>
      </c>
      <c r="P196" s="195">
        <v>2024</v>
      </c>
      <c r="Q196" s="195">
        <v>2062</v>
      </c>
      <c r="R196" s="195">
        <v>2163</v>
      </c>
      <c r="S196" s="195">
        <v>2106</v>
      </c>
    </row>
    <row r="197" spans="1:19" s="192" customFormat="1" ht="11.25">
      <c r="A197" s="194" t="s">
        <v>91</v>
      </c>
      <c r="B197" s="195">
        <v>596</v>
      </c>
      <c r="C197" s="195">
        <v>694</v>
      </c>
      <c r="D197" s="195">
        <v>675</v>
      </c>
      <c r="E197" s="195">
        <v>678</v>
      </c>
      <c r="F197" s="195">
        <v>660</v>
      </c>
      <c r="G197" s="195">
        <v>663</v>
      </c>
      <c r="H197" s="195">
        <v>737</v>
      </c>
      <c r="I197" s="195">
        <v>732</v>
      </c>
      <c r="J197" s="195">
        <v>770</v>
      </c>
      <c r="K197" s="195">
        <v>725</v>
      </c>
      <c r="L197" s="195">
        <v>716</v>
      </c>
      <c r="M197" s="195">
        <v>789</v>
      </c>
      <c r="N197" s="195">
        <v>722</v>
      </c>
      <c r="O197" s="195">
        <v>737</v>
      </c>
      <c r="P197" s="195">
        <v>796</v>
      </c>
      <c r="Q197" s="195">
        <v>785</v>
      </c>
      <c r="R197" s="195">
        <v>747</v>
      </c>
      <c r="S197" s="195">
        <v>801</v>
      </c>
    </row>
    <row r="198" spans="1:19" s="192" customFormat="1" ht="11.25">
      <c r="A198" s="194" t="s">
        <v>92</v>
      </c>
      <c r="B198" s="195">
        <v>3313</v>
      </c>
      <c r="C198" s="195">
        <v>3440</v>
      </c>
      <c r="D198" s="195">
        <v>2946</v>
      </c>
      <c r="E198" s="195">
        <v>2762</v>
      </c>
      <c r="F198" s="195">
        <v>2589</v>
      </c>
      <c r="G198" s="195">
        <v>2408</v>
      </c>
      <c r="H198" s="195">
        <v>2404</v>
      </c>
      <c r="I198" s="195">
        <v>2272</v>
      </c>
      <c r="J198" s="195">
        <v>2183</v>
      </c>
      <c r="K198" s="195">
        <v>2060</v>
      </c>
      <c r="L198" s="195">
        <v>1921</v>
      </c>
      <c r="M198" s="195">
        <v>2070</v>
      </c>
      <c r="N198" s="195">
        <v>2093</v>
      </c>
      <c r="O198" s="195">
        <v>2227</v>
      </c>
      <c r="P198" s="195">
        <v>2240</v>
      </c>
      <c r="Q198" s="195">
        <v>2258</v>
      </c>
      <c r="R198" s="195">
        <v>2280</v>
      </c>
      <c r="S198" s="195">
        <v>2307</v>
      </c>
    </row>
    <row r="199" spans="1:19" s="192" customFormat="1" ht="11.25">
      <c r="A199" s="194" t="s">
        <v>94</v>
      </c>
      <c r="B199" s="195">
        <v>19950</v>
      </c>
      <c r="C199" s="195">
        <v>22607</v>
      </c>
      <c r="D199" s="195">
        <v>21407</v>
      </c>
      <c r="E199" s="195">
        <v>22030</v>
      </c>
      <c r="F199" s="195">
        <v>21796</v>
      </c>
      <c r="G199" s="195">
        <v>22615</v>
      </c>
      <c r="H199" s="195">
        <v>25401</v>
      </c>
      <c r="I199" s="195">
        <v>22810</v>
      </c>
      <c r="J199" s="195">
        <v>22920</v>
      </c>
      <c r="K199" s="195">
        <v>22271</v>
      </c>
      <c r="L199" s="195">
        <v>22562</v>
      </c>
      <c r="M199" s="195">
        <v>22923</v>
      </c>
      <c r="N199" s="195">
        <v>22425</v>
      </c>
      <c r="O199" s="195">
        <v>22629</v>
      </c>
      <c r="P199" s="195">
        <v>22639</v>
      </c>
      <c r="Q199" s="195">
        <v>21595</v>
      </c>
      <c r="R199" s="195">
        <v>21781</v>
      </c>
      <c r="S199" s="195">
        <v>20979</v>
      </c>
    </row>
    <row r="200" spans="1:19" s="192" customFormat="1" ht="11.25">
      <c r="A200" s="194" t="s">
        <v>96</v>
      </c>
      <c r="B200" s="195">
        <v>27055</v>
      </c>
      <c r="C200" s="195">
        <v>30007</v>
      </c>
      <c r="D200" s="195">
        <v>30636</v>
      </c>
      <c r="E200" s="195">
        <v>35014</v>
      </c>
      <c r="F200" s="195">
        <v>32939</v>
      </c>
      <c r="G200" s="195">
        <v>32554</v>
      </c>
      <c r="H200" s="195">
        <v>32490</v>
      </c>
      <c r="I200" s="195">
        <v>31827</v>
      </c>
      <c r="J200" s="195">
        <v>29331</v>
      </c>
      <c r="K200" s="195">
        <v>29739</v>
      </c>
      <c r="L200" s="195">
        <v>27229</v>
      </c>
      <c r="M200" s="195">
        <v>29305</v>
      </c>
      <c r="N200" s="195">
        <v>28660</v>
      </c>
      <c r="O200" s="195">
        <v>28595</v>
      </c>
      <c r="P200" s="195">
        <v>28324</v>
      </c>
      <c r="Q200" s="195">
        <v>29305</v>
      </c>
      <c r="R200" s="195">
        <v>30053</v>
      </c>
      <c r="S200" s="195">
        <v>28480</v>
      </c>
    </row>
    <row r="201" spans="1:19" s="192" customFormat="1" ht="11.25">
      <c r="A201" s="194" t="s">
        <v>97</v>
      </c>
      <c r="B201" s="195">
        <v>3345</v>
      </c>
      <c r="C201" s="195">
        <v>3467</v>
      </c>
      <c r="D201" s="195">
        <v>3593</v>
      </c>
      <c r="E201" s="195">
        <v>3684</v>
      </c>
      <c r="F201" s="195">
        <v>3770</v>
      </c>
      <c r="G201" s="195">
        <v>3946</v>
      </c>
      <c r="H201" s="195">
        <v>4356</v>
      </c>
      <c r="I201" s="195">
        <v>4399</v>
      </c>
      <c r="J201" s="195">
        <v>4483</v>
      </c>
      <c r="K201" s="195">
        <v>4681</v>
      </c>
      <c r="L201" s="195">
        <v>4909</v>
      </c>
      <c r="M201" s="195">
        <v>5218</v>
      </c>
      <c r="N201" s="195">
        <v>5410</v>
      </c>
      <c r="O201" s="195">
        <v>5408</v>
      </c>
      <c r="P201" s="195">
        <v>5643</v>
      </c>
      <c r="Q201" s="195">
        <v>5979</v>
      </c>
      <c r="R201" s="195">
        <v>5708</v>
      </c>
      <c r="S201" s="195">
        <v>5715</v>
      </c>
    </row>
    <row r="202" spans="1:19" s="192" customFormat="1" ht="11.25">
      <c r="A202" s="194" t="s">
        <v>98</v>
      </c>
      <c r="B202" s="195">
        <v>7342</v>
      </c>
      <c r="C202" s="195">
        <v>7556</v>
      </c>
      <c r="D202" s="195">
        <v>9136</v>
      </c>
      <c r="E202" s="195">
        <v>9126</v>
      </c>
      <c r="F202" s="195">
        <v>8300</v>
      </c>
      <c r="G202" s="195">
        <v>8706</v>
      </c>
      <c r="H202" s="195">
        <v>10733</v>
      </c>
      <c r="I202" s="195">
        <v>11667</v>
      </c>
      <c r="J202" s="195">
        <v>11559</v>
      </c>
      <c r="K202" s="195">
        <v>10356</v>
      </c>
      <c r="L202" s="195">
        <v>10012</v>
      </c>
      <c r="M202" s="195">
        <v>9266</v>
      </c>
      <c r="N202" s="195">
        <v>8386</v>
      </c>
      <c r="O202" s="195">
        <v>9501</v>
      </c>
      <c r="P202" s="195">
        <v>10153</v>
      </c>
      <c r="Q202" s="195">
        <v>10486</v>
      </c>
      <c r="R202" s="195">
        <v>10863</v>
      </c>
      <c r="S202" s="195">
        <v>10228</v>
      </c>
    </row>
    <row r="203" spans="1:19" s="192" customFormat="1" ht="11.25">
      <c r="A203" s="194" t="s">
        <v>99</v>
      </c>
      <c r="B203" s="195">
        <v>11415</v>
      </c>
      <c r="C203" s="195">
        <v>11914</v>
      </c>
      <c r="D203" s="195">
        <v>11915</v>
      </c>
      <c r="E203" s="195">
        <v>13165</v>
      </c>
      <c r="F203" s="195">
        <v>13353</v>
      </c>
      <c r="G203" s="195">
        <v>13429</v>
      </c>
      <c r="H203" s="195">
        <v>14165</v>
      </c>
      <c r="I203" s="195">
        <v>13365</v>
      </c>
      <c r="J203" s="195">
        <v>13420</v>
      </c>
      <c r="K203" s="195">
        <v>13053</v>
      </c>
      <c r="L203" s="195">
        <v>13147</v>
      </c>
      <c r="M203" s="195">
        <v>12345</v>
      </c>
      <c r="N203" s="195">
        <v>12944</v>
      </c>
      <c r="O203" s="195">
        <v>13009</v>
      </c>
      <c r="P203" s="195">
        <v>12512</v>
      </c>
      <c r="Q203" s="195">
        <v>12469</v>
      </c>
      <c r="R203" s="195">
        <v>11887</v>
      </c>
      <c r="S203" s="195">
        <v>11831</v>
      </c>
    </row>
    <row r="204" spans="1:19" s="192" customFormat="1" ht="11.25">
      <c r="A204" s="194" t="s">
        <v>100</v>
      </c>
      <c r="B204" s="195">
        <v>974</v>
      </c>
      <c r="C204" s="195">
        <v>1173</v>
      </c>
      <c r="D204" s="195">
        <v>1254</v>
      </c>
      <c r="E204" s="195">
        <v>1384</v>
      </c>
      <c r="F204" s="195">
        <v>1345</v>
      </c>
      <c r="G204" s="195">
        <v>1439</v>
      </c>
      <c r="H204" s="195">
        <v>1689</v>
      </c>
      <c r="I204" s="195">
        <v>1713</v>
      </c>
      <c r="J204" s="195">
        <v>1737</v>
      </c>
      <c r="K204" s="195">
        <v>1837</v>
      </c>
      <c r="L204" s="195">
        <v>1704</v>
      </c>
      <c r="M204" s="195">
        <v>1882</v>
      </c>
      <c r="N204" s="195">
        <v>1976</v>
      </c>
      <c r="O204" s="195">
        <v>1848</v>
      </c>
      <c r="P204" s="195">
        <v>1877</v>
      </c>
      <c r="Q204" s="195">
        <v>1760</v>
      </c>
      <c r="R204" s="195">
        <v>1692</v>
      </c>
      <c r="S204" s="195">
        <v>1517</v>
      </c>
    </row>
    <row r="205" spans="1:19" s="192" customFormat="1" ht="11.25">
      <c r="A205" s="194" t="s">
        <v>101</v>
      </c>
      <c r="B205" s="195">
        <v>6606</v>
      </c>
      <c r="C205" s="195">
        <v>5572</v>
      </c>
      <c r="D205" s="195">
        <v>5094</v>
      </c>
      <c r="E205" s="195">
        <v>5281</v>
      </c>
      <c r="F205" s="195">
        <v>4580</v>
      </c>
      <c r="G205" s="195">
        <v>4943</v>
      </c>
      <c r="H205" s="195">
        <v>5141</v>
      </c>
      <c r="I205" s="195">
        <v>5052</v>
      </c>
      <c r="J205" s="195">
        <v>5197</v>
      </c>
      <c r="K205" s="195">
        <v>5167</v>
      </c>
      <c r="L205" s="195">
        <v>4998</v>
      </c>
      <c r="M205" s="195">
        <v>5499</v>
      </c>
      <c r="N205" s="195">
        <v>5122</v>
      </c>
      <c r="O205" s="195">
        <v>4736</v>
      </c>
      <c r="P205" s="195">
        <v>4875</v>
      </c>
      <c r="Q205" s="195">
        <v>4332</v>
      </c>
      <c r="R205" s="195">
        <v>4323</v>
      </c>
      <c r="S205" s="195">
        <v>4085</v>
      </c>
    </row>
    <row r="206" spans="1:19" s="192" customFormat="1" ht="11.25">
      <c r="A206" s="194" t="s">
        <v>103</v>
      </c>
      <c r="B206" s="195">
        <v>56562</v>
      </c>
      <c r="C206" s="195">
        <v>61928</v>
      </c>
      <c r="D206" s="195">
        <v>60670</v>
      </c>
      <c r="E206" s="195">
        <v>61631</v>
      </c>
      <c r="F206" s="195">
        <v>60729</v>
      </c>
      <c r="G206" s="195">
        <v>60455</v>
      </c>
      <c r="H206" s="195">
        <v>65284</v>
      </c>
      <c r="I206" s="195">
        <v>61805</v>
      </c>
      <c r="J206" s="195">
        <v>63209</v>
      </c>
      <c r="K206" s="195">
        <v>62975</v>
      </c>
      <c r="L206" s="195">
        <v>63447</v>
      </c>
      <c r="M206" s="195">
        <v>65251</v>
      </c>
      <c r="N206" s="195">
        <v>62037</v>
      </c>
      <c r="O206" s="195">
        <v>62533</v>
      </c>
      <c r="P206" s="195">
        <v>63889</v>
      </c>
      <c r="Q206" s="195">
        <v>62702</v>
      </c>
      <c r="R206" s="195">
        <v>60880</v>
      </c>
      <c r="S206" s="195">
        <v>58982</v>
      </c>
    </row>
    <row r="207" spans="1:19" s="192" customFormat="1" ht="11.25">
      <c r="A207" s="194" t="s">
        <v>102</v>
      </c>
      <c r="B207" s="195">
        <v>17164</v>
      </c>
      <c r="C207" s="195">
        <v>17396</v>
      </c>
      <c r="D207" s="195">
        <v>18022</v>
      </c>
      <c r="E207" s="195">
        <v>18716</v>
      </c>
      <c r="F207" s="195">
        <v>17948</v>
      </c>
      <c r="G207" s="195">
        <v>19552</v>
      </c>
      <c r="H207" s="195">
        <v>20271</v>
      </c>
      <c r="I207" s="195">
        <v>21195</v>
      </c>
      <c r="J207" s="195">
        <v>20974</v>
      </c>
      <c r="K207" s="195">
        <v>21160</v>
      </c>
      <c r="L207" s="195">
        <v>22227</v>
      </c>
      <c r="M207" s="195">
        <v>21808</v>
      </c>
      <c r="N207" s="195">
        <v>21873</v>
      </c>
      <c r="O207" s="195">
        <v>23502</v>
      </c>
      <c r="P207" s="195">
        <v>24802</v>
      </c>
      <c r="Q207" s="195">
        <v>27351</v>
      </c>
      <c r="R207" s="195">
        <v>29441</v>
      </c>
      <c r="S207" s="195">
        <v>31029</v>
      </c>
    </row>
    <row r="208" spans="1:19" s="192" customFormat="1" ht="11.25">
      <c r="A208" s="194" t="s">
        <v>88</v>
      </c>
      <c r="B208" s="195">
        <v>947</v>
      </c>
      <c r="C208" s="195">
        <v>943</v>
      </c>
      <c r="D208" s="195">
        <v>982</v>
      </c>
      <c r="E208" s="195">
        <v>1020</v>
      </c>
      <c r="F208" s="195">
        <v>984</v>
      </c>
      <c r="G208" s="195">
        <v>998</v>
      </c>
      <c r="H208" s="195">
        <v>983</v>
      </c>
      <c r="I208" s="195">
        <v>991</v>
      </c>
      <c r="J208" s="195">
        <v>983</v>
      </c>
      <c r="K208" s="195">
        <v>1047</v>
      </c>
      <c r="L208" s="195">
        <v>1052</v>
      </c>
      <c r="M208" s="195">
        <v>1049</v>
      </c>
      <c r="N208" s="195">
        <v>1107</v>
      </c>
      <c r="O208" s="195">
        <v>1123</v>
      </c>
      <c r="P208" s="195">
        <v>1087</v>
      </c>
      <c r="Q208" s="195">
        <v>1078</v>
      </c>
      <c r="R208" s="195">
        <v>1050</v>
      </c>
      <c r="S208" s="195" t="s">
        <v>43</v>
      </c>
    </row>
    <row r="209" spans="1:19" s="192" customFormat="1" ht="11.25">
      <c r="A209" s="194" t="s">
        <v>95</v>
      </c>
      <c r="B209" s="195">
        <v>5899</v>
      </c>
      <c r="C209" s="195">
        <v>6327</v>
      </c>
      <c r="D209" s="195">
        <v>6273</v>
      </c>
      <c r="E209" s="195">
        <v>6303</v>
      </c>
      <c r="F209" s="195">
        <v>6474</v>
      </c>
      <c r="G209" s="195">
        <v>6481</v>
      </c>
      <c r="H209" s="195">
        <v>6901</v>
      </c>
      <c r="I209" s="195">
        <v>6844</v>
      </c>
      <c r="J209" s="195">
        <v>6902</v>
      </c>
      <c r="K209" s="195">
        <v>6971</v>
      </c>
      <c r="L209" s="195">
        <v>6637</v>
      </c>
      <c r="M209" s="195">
        <v>7210</v>
      </c>
      <c r="N209" s="195">
        <v>7365</v>
      </c>
      <c r="O209" s="195">
        <v>6933</v>
      </c>
      <c r="P209" s="195">
        <v>6904</v>
      </c>
      <c r="Q209" s="195">
        <v>6970</v>
      </c>
      <c r="R209" s="195">
        <v>6902</v>
      </c>
      <c r="S209" s="195">
        <v>7080</v>
      </c>
    </row>
    <row r="210" spans="1:19" s="192" customFormat="1" ht="11.25">
      <c r="A210" s="194" t="s">
        <v>75</v>
      </c>
      <c r="B210" s="195">
        <v>9388</v>
      </c>
      <c r="C210" s="195">
        <v>9984</v>
      </c>
      <c r="D210" s="195">
        <v>9955</v>
      </c>
      <c r="E210" s="195">
        <v>9742</v>
      </c>
      <c r="F210" s="195">
        <v>9179</v>
      </c>
      <c r="G210" s="195">
        <v>9640</v>
      </c>
      <c r="H210" s="195">
        <v>10039</v>
      </c>
      <c r="I210" s="195">
        <v>9457</v>
      </c>
      <c r="J210" s="195">
        <v>9997</v>
      </c>
      <c r="K210" s="195">
        <v>9827</v>
      </c>
      <c r="L210" s="195">
        <v>9226</v>
      </c>
      <c r="M210" s="195">
        <v>9658</v>
      </c>
      <c r="N210" s="195">
        <v>9457</v>
      </c>
      <c r="O210" s="195">
        <v>10041</v>
      </c>
      <c r="P210" s="195">
        <v>10318</v>
      </c>
      <c r="Q210" s="195">
        <v>10606</v>
      </c>
      <c r="R210" s="195">
        <v>10366</v>
      </c>
      <c r="S210" s="195">
        <v>9771</v>
      </c>
    </row>
    <row r="211" s="192" customFormat="1" ht="11.25">
      <c r="A211" s="191" t="s">
        <v>42</v>
      </c>
    </row>
    <row r="212" s="192" customFormat="1" ht="11.25">
      <c r="A212" s="192" t="s">
        <v>43</v>
      </c>
    </row>
    <row r="213" spans="1:2" s="192" customFormat="1" ht="11.25">
      <c r="A213" s="192" t="s">
        <v>44</v>
      </c>
      <c r="B213" s="193">
        <v>39986.85863425926</v>
      </c>
    </row>
    <row r="214" s="192" customFormat="1" ht="11.25"/>
    <row r="215" spans="1:2" s="192" customFormat="1" ht="11.25">
      <c r="A215" s="192" t="s">
        <v>45</v>
      </c>
      <c r="B215" s="192" t="s">
        <v>46</v>
      </c>
    </row>
    <row r="216" spans="1:2" s="192" customFormat="1" ht="11.25">
      <c r="A216" s="192" t="s">
        <v>47</v>
      </c>
      <c r="B216" s="192" t="s">
        <v>3651</v>
      </c>
    </row>
    <row r="217" spans="1:2" s="192" customFormat="1" ht="11.25">
      <c r="A217" s="192" t="s">
        <v>49</v>
      </c>
      <c r="B217" s="192" t="s">
        <v>50</v>
      </c>
    </row>
    <row r="218" spans="1:2" s="192" customFormat="1" ht="11.25">
      <c r="A218" s="192" t="s">
        <v>51</v>
      </c>
      <c r="B218" s="192" t="s">
        <v>52</v>
      </c>
    </row>
    <row r="219" s="192" customFormat="1" ht="11.25"/>
    <row r="220" spans="1:19" s="192" customFormat="1" ht="11.25">
      <c r="A220" s="194" t="s">
        <v>82</v>
      </c>
      <c r="B220" s="195">
        <v>263423</v>
      </c>
      <c r="C220" s="195">
        <v>285660</v>
      </c>
      <c r="D220" s="195">
        <v>277525</v>
      </c>
      <c r="E220" s="195">
        <v>287563</v>
      </c>
      <c r="F220" s="195">
        <v>276954</v>
      </c>
      <c r="G220" s="195">
        <v>280023</v>
      </c>
      <c r="H220" s="195">
        <v>302372</v>
      </c>
      <c r="I220" s="195">
        <v>292185</v>
      </c>
      <c r="J220" s="195">
        <v>292368</v>
      </c>
      <c r="K220" s="195">
        <v>289031</v>
      </c>
      <c r="L220" s="195">
        <v>286901</v>
      </c>
      <c r="M220" s="195">
        <v>300000</v>
      </c>
      <c r="N220" s="195">
        <v>292572</v>
      </c>
      <c r="O220" s="195">
        <v>304698</v>
      </c>
      <c r="P220" s="195">
        <v>306375</v>
      </c>
      <c r="Q220" s="195">
        <v>307487</v>
      </c>
      <c r="R220" s="195">
        <v>304688</v>
      </c>
      <c r="S220" s="195">
        <v>284553</v>
      </c>
    </row>
    <row r="221" spans="1:19" s="192" customFormat="1" ht="11.25">
      <c r="A221" s="194" t="s">
        <v>53</v>
      </c>
      <c r="B221" s="194" t="s">
        <v>54</v>
      </c>
      <c r="C221" s="194" t="s">
        <v>55</v>
      </c>
      <c r="D221" s="194" t="s">
        <v>56</v>
      </c>
      <c r="E221" s="194" t="s">
        <v>57</v>
      </c>
      <c r="F221" s="194" t="s">
        <v>58</v>
      </c>
      <c r="G221" s="194" t="s">
        <v>59</v>
      </c>
      <c r="H221" s="194" t="s">
        <v>60</v>
      </c>
      <c r="I221" s="194" t="s">
        <v>61</v>
      </c>
      <c r="J221" s="194" t="s">
        <v>62</v>
      </c>
      <c r="K221" s="194" t="s">
        <v>63</v>
      </c>
      <c r="L221" s="194" t="s">
        <v>64</v>
      </c>
      <c r="M221" s="194" t="s">
        <v>65</v>
      </c>
      <c r="N221" s="194" t="s">
        <v>66</v>
      </c>
      <c r="O221" s="194" t="s">
        <v>67</v>
      </c>
      <c r="P221" s="194" t="s">
        <v>68</v>
      </c>
      <c r="Q221" s="194" t="s">
        <v>69</v>
      </c>
      <c r="R221" s="194" t="s">
        <v>70</v>
      </c>
      <c r="S221" s="194" t="s">
        <v>71</v>
      </c>
    </row>
    <row r="222" spans="1:19" s="192" customFormat="1" ht="11.25">
      <c r="A222" s="194" t="s">
        <v>72</v>
      </c>
      <c r="B222" s="195">
        <v>5804</v>
      </c>
      <c r="C222" s="195">
        <v>6448</v>
      </c>
      <c r="D222" s="195">
        <v>6042</v>
      </c>
      <c r="E222" s="195">
        <v>6194</v>
      </c>
      <c r="F222" s="195">
        <v>5841</v>
      </c>
      <c r="G222" s="195">
        <v>6248</v>
      </c>
      <c r="H222" s="195">
        <v>6886</v>
      </c>
      <c r="I222" s="195">
        <v>6228</v>
      </c>
      <c r="J222" s="195">
        <v>6360</v>
      </c>
      <c r="K222" s="195">
        <v>6646</v>
      </c>
      <c r="L222" s="195">
        <v>6318</v>
      </c>
      <c r="M222" s="195">
        <v>6787</v>
      </c>
      <c r="N222" s="195">
        <v>6765</v>
      </c>
      <c r="O222" s="195">
        <v>7368</v>
      </c>
      <c r="P222" s="195">
        <v>7064</v>
      </c>
      <c r="Q222" s="195">
        <v>7038</v>
      </c>
      <c r="R222" s="195">
        <v>6768</v>
      </c>
      <c r="S222" s="195">
        <v>6122</v>
      </c>
    </row>
    <row r="223" spans="1:19" s="192" customFormat="1" ht="11.25">
      <c r="A223" s="194" t="s">
        <v>73</v>
      </c>
      <c r="B223" s="195">
        <v>8360</v>
      </c>
      <c r="C223" s="195">
        <v>9216</v>
      </c>
      <c r="D223" s="195">
        <v>9201</v>
      </c>
      <c r="E223" s="195">
        <v>9136</v>
      </c>
      <c r="F223" s="195">
        <v>8970</v>
      </c>
      <c r="G223" s="195">
        <v>9320</v>
      </c>
      <c r="H223" s="195">
        <v>10625</v>
      </c>
      <c r="I223" s="195">
        <v>9889</v>
      </c>
      <c r="J223" s="195">
        <v>9909</v>
      </c>
      <c r="K223" s="195">
        <v>9506</v>
      </c>
      <c r="L223" s="195">
        <v>9491</v>
      </c>
      <c r="M223" s="195">
        <v>9869</v>
      </c>
      <c r="N223" s="195">
        <v>9293</v>
      </c>
      <c r="O223" s="195">
        <v>9889</v>
      </c>
      <c r="P223" s="195">
        <v>10037</v>
      </c>
      <c r="Q223" s="195">
        <v>9938</v>
      </c>
      <c r="R223" s="195">
        <v>8932</v>
      </c>
      <c r="S223" s="195">
        <v>8122</v>
      </c>
    </row>
    <row r="224" spans="1:19" s="192" customFormat="1" ht="11.25">
      <c r="A224" s="194" t="s">
        <v>74</v>
      </c>
      <c r="B224" s="195">
        <v>2228</v>
      </c>
      <c r="C224" s="195">
        <v>2471</v>
      </c>
      <c r="D224" s="195">
        <v>2372</v>
      </c>
      <c r="E224" s="195">
        <v>2485</v>
      </c>
      <c r="F224" s="195">
        <v>2211</v>
      </c>
      <c r="G224" s="195">
        <v>2257</v>
      </c>
      <c r="H224" s="195">
        <v>2539</v>
      </c>
      <c r="I224" s="195">
        <v>2181</v>
      </c>
      <c r="J224" s="195">
        <v>2405</v>
      </c>
      <c r="K224" s="195">
        <v>2203</v>
      </c>
      <c r="L224" s="195">
        <v>2165</v>
      </c>
      <c r="M224" s="195">
        <v>2016</v>
      </c>
      <c r="N224" s="195">
        <v>2170</v>
      </c>
      <c r="O224" s="195">
        <v>2271</v>
      </c>
      <c r="P224" s="195">
        <v>2104</v>
      </c>
      <c r="Q224" s="195">
        <v>2145</v>
      </c>
      <c r="R224" s="195">
        <v>2180</v>
      </c>
      <c r="S224" s="195">
        <v>2072</v>
      </c>
    </row>
    <row r="225" spans="1:19" s="192" customFormat="1" ht="11.25">
      <c r="A225" s="194" t="s">
        <v>76</v>
      </c>
      <c r="B225" s="195">
        <v>108</v>
      </c>
      <c r="C225" s="195">
        <v>109</v>
      </c>
      <c r="D225" s="195">
        <v>131</v>
      </c>
      <c r="E225" s="195">
        <v>131</v>
      </c>
      <c r="F225" s="195">
        <v>140</v>
      </c>
      <c r="G225" s="195">
        <v>179</v>
      </c>
      <c r="H225" s="195">
        <v>185</v>
      </c>
      <c r="I225" s="195">
        <v>189</v>
      </c>
      <c r="J225" s="195">
        <v>196</v>
      </c>
      <c r="K225" s="195">
        <v>198</v>
      </c>
      <c r="L225" s="195">
        <v>215</v>
      </c>
      <c r="M225" s="195">
        <v>213</v>
      </c>
      <c r="N225" s="195">
        <v>229</v>
      </c>
      <c r="O225" s="195">
        <v>248</v>
      </c>
      <c r="P225" s="195">
        <v>243</v>
      </c>
      <c r="Q225" s="195">
        <v>319</v>
      </c>
      <c r="R225" s="195">
        <v>346</v>
      </c>
      <c r="S225" s="195">
        <v>300</v>
      </c>
    </row>
    <row r="226" spans="1:19" s="192" customFormat="1" ht="11.25">
      <c r="A226" s="194" t="s">
        <v>77</v>
      </c>
      <c r="B226" s="195">
        <v>7849</v>
      </c>
      <c r="C226" s="195">
        <v>7343</v>
      </c>
      <c r="D226" s="195">
        <v>5744</v>
      </c>
      <c r="E226" s="195">
        <v>5230</v>
      </c>
      <c r="F226" s="195">
        <v>5202</v>
      </c>
      <c r="G226" s="195">
        <v>5440</v>
      </c>
      <c r="H226" s="195">
        <v>6290</v>
      </c>
      <c r="I226" s="195">
        <v>6074</v>
      </c>
      <c r="J226" s="195">
        <v>5674</v>
      </c>
      <c r="K226" s="195">
        <v>5412</v>
      </c>
      <c r="L226" s="195">
        <v>5302</v>
      </c>
      <c r="M226" s="195">
        <v>5772</v>
      </c>
      <c r="N226" s="195">
        <v>5333</v>
      </c>
      <c r="O226" s="195">
        <v>6351</v>
      </c>
      <c r="P226" s="195">
        <v>6249</v>
      </c>
      <c r="Q226" s="195">
        <v>6191</v>
      </c>
      <c r="R226" s="195">
        <v>6511</v>
      </c>
      <c r="S226" s="195">
        <v>5914</v>
      </c>
    </row>
    <row r="227" spans="1:19" s="192" customFormat="1" ht="11.25">
      <c r="A227" s="194" t="s">
        <v>78</v>
      </c>
      <c r="B227" s="195">
        <v>58417</v>
      </c>
      <c r="C227" s="195">
        <v>62140</v>
      </c>
      <c r="D227" s="195">
        <v>59165</v>
      </c>
      <c r="E227" s="195">
        <v>63217</v>
      </c>
      <c r="F227" s="195">
        <v>60843</v>
      </c>
      <c r="G227" s="195">
        <v>63147</v>
      </c>
      <c r="H227" s="195">
        <v>68665</v>
      </c>
      <c r="I227" s="195">
        <v>67496</v>
      </c>
      <c r="J227" s="195">
        <v>66297</v>
      </c>
      <c r="K227" s="195">
        <v>61977</v>
      </c>
      <c r="L227" s="195">
        <v>62142</v>
      </c>
      <c r="M227" s="195">
        <v>66709</v>
      </c>
      <c r="N227" s="195">
        <v>64308</v>
      </c>
      <c r="O227" s="195">
        <v>67316</v>
      </c>
      <c r="P227" s="195">
        <v>66403</v>
      </c>
      <c r="Q227" s="195">
        <v>66828</v>
      </c>
      <c r="R227" s="195">
        <v>67909</v>
      </c>
      <c r="S227" s="195">
        <v>60323</v>
      </c>
    </row>
    <row r="228" spans="1:19" s="192" customFormat="1" ht="11.25">
      <c r="A228" s="194" t="s">
        <v>79</v>
      </c>
      <c r="B228" s="195">
        <v>3889</v>
      </c>
      <c r="C228" s="195">
        <v>4211</v>
      </c>
      <c r="D228" s="195">
        <v>4053</v>
      </c>
      <c r="E228" s="195">
        <v>4412</v>
      </c>
      <c r="F228" s="195">
        <v>4258</v>
      </c>
      <c r="G228" s="195">
        <v>4373</v>
      </c>
      <c r="H228" s="195">
        <v>4672</v>
      </c>
      <c r="I228" s="195">
        <v>4390</v>
      </c>
      <c r="J228" s="195">
        <v>4396</v>
      </c>
      <c r="K228" s="195">
        <v>4284</v>
      </c>
      <c r="L228" s="195">
        <v>4130</v>
      </c>
      <c r="M228" s="195">
        <v>4402</v>
      </c>
      <c r="N228" s="195">
        <v>4300</v>
      </c>
      <c r="O228" s="195">
        <v>4397</v>
      </c>
      <c r="P228" s="195">
        <v>4397</v>
      </c>
      <c r="Q228" s="195">
        <v>4443</v>
      </c>
      <c r="R228" s="195">
        <v>4439</v>
      </c>
      <c r="S228" s="195">
        <v>4461</v>
      </c>
    </row>
    <row r="229" spans="1:19" s="192" customFormat="1" ht="11.25">
      <c r="A229" s="194" t="s">
        <v>80</v>
      </c>
      <c r="B229" s="195">
        <v>1277</v>
      </c>
      <c r="C229" s="195">
        <v>1154</v>
      </c>
      <c r="D229" s="195">
        <v>749</v>
      </c>
      <c r="E229" s="195">
        <v>742</v>
      </c>
      <c r="F229" s="195">
        <v>876</v>
      </c>
      <c r="G229" s="195">
        <v>966</v>
      </c>
      <c r="H229" s="195">
        <v>1195</v>
      </c>
      <c r="I229" s="195">
        <v>1203</v>
      </c>
      <c r="J229" s="195">
        <v>1043</v>
      </c>
      <c r="K229" s="195">
        <v>958</v>
      </c>
      <c r="L229" s="195">
        <v>928</v>
      </c>
      <c r="M229" s="195">
        <v>939</v>
      </c>
      <c r="N229" s="195">
        <v>918</v>
      </c>
      <c r="O229" s="195">
        <v>926</v>
      </c>
      <c r="P229" s="195">
        <v>923</v>
      </c>
      <c r="Q229" s="195">
        <v>889</v>
      </c>
      <c r="R229" s="195">
        <v>881</v>
      </c>
      <c r="S229" s="195">
        <v>962</v>
      </c>
    </row>
    <row r="230" spans="1:19" s="192" customFormat="1" ht="11.25">
      <c r="A230" s="194" t="s">
        <v>81</v>
      </c>
      <c r="B230" s="195">
        <v>9275</v>
      </c>
      <c r="C230" s="195">
        <v>10170</v>
      </c>
      <c r="D230" s="195">
        <v>9852</v>
      </c>
      <c r="E230" s="195">
        <v>9807</v>
      </c>
      <c r="F230" s="195">
        <v>10265</v>
      </c>
      <c r="G230" s="195">
        <v>9998</v>
      </c>
      <c r="H230" s="195">
        <v>10563</v>
      </c>
      <c r="I230" s="195">
        <v>10741</v>
      </c>
      <c r="J230" s="195">
        <v>11035</v>
      </c>
      <c r="K230" s="195">
        <v>11787</v>
      </c>
      <c r="L230" s="195">
        <v>11886</v>
      </c>
      <c r="M230" s="195">
        <v>12479</v>
      </c>
      <c r="N230" s="195">
        <v>12815</v>
      </c>
      <c r="O230" s="195">
        <v>13784</v>
      </c>
      <c r="P230" s="195">
        <v>14382</v>
      </c>
      <c r="Q230" s="195">
        <v>15168</v>
      </c>
      <c r="R230" s="195">
        <v>15804</v>
      </c>
      <c r="S230" s="195">
        <v>15935</v>
      </c>
    </row>
    <row r="231" spans="1:19" s="192" customFormat="1" ht="11.25">
      <c r="A231" s="194" t="s">
        <v>83</v>
      </c>
      <c r="B231" s="195">
        <v>5333</v>
      </c>
      <c r="C231" s="195">
        <v>5558</v>
      </c>
      <c r="D231" s="195">
        <v>5591</v>
      </c>
      <c r="E231" s="195">
        <v>5403</v>
      </c>
      <c r="F231" s="195">
        <v>5619</v>
      </c>
      <c r="G231" s="195">
        <v>5430</v>
      </c>
      <c r="H231" s="195">
        <v>4817</v>
      </c>
      <c r="I231" s="195">
        <v>5219</v>
      </c>
      <c r="J231" s="195">
        <v>5389</v>
      </c>
      <c r="K231" s="195">
        <v>5163</v>
      </c>
      <c r="L231" s="195">
        <v>4538</v>
      </c>
      <c r="M231" s="195">
        <v>4825</v>
      </c>
      <c r="N231" s="195">
        <v>4929</v>
      </c>
      <c r="O231" s="195">
        <v>4989</v>
      </c>
      <c r="P231" s="195">
        <v>4823</v>
      </c>
      <c r="Q231" s="195">
        <v>4846</v>
      </c>
      <c r="R231" s="195">
        <v>4944</v>
      </c>
      <c r="S231" s="195">
        <v>5007</v>
      </c>
    </row>
    <row r="232" spans="1:19" s="192" customFormat="1" ht="11.25">
      <c r="A232" s="194" t="s">
        <v>84</v>
      </c>
      <c r="B232" s="195">
        <v>36488</v>
      </c>
      <c r="C232" s="195">
        <v>41614</v>
      </c>
      <c r="D232" s="195">
        <v>40918</v>
      </c>
      <c r="E232" s="195">
        <v>39999</v>
      </c>
      <c r="F232" s="195">
        <v>37642</v>
      </c>
      <c r="G232" s="195">
        <v>36880</v>
      </c>
      <c r="H232" s="195">
        <v>40689</v>
      </c>
      <c r="I232" s="195">
        <v>38578</v>
      </c>
      <c r="J232" s="195">
        <v>39761</v>
      </c>
      <c r="K232" s="195">
        <v>40631</v>
      </c>
      <c r="L232" s="195">
        <v>42409</v>
      </c>
      <c r="M232" s="195">
        <v>43889</v>
      </c>
      <c r="N232" s="195">
        <v>42594</v>
      </c>
      <c r="O232" s="195">
        <v>44162</v>
      </c>
      <c r="P232" s="195">
        <v>46120</v>
      </c>
      <c r="Q232" s="195">
        <v>45164</v>
      </c>
      <c r="R232" s="195">
        <v>44640</v>
      </c>
      <c r="S232" s="195">
        <v>41475</v>
      </c>
    </row>
    <row r="233" spans="1:19" s="192" customFormat="1" ht="11.25">
      <c r="A233" s="194" t="s">
        <v>85</v>
      </c>
      <c r="B233" s="195">
        <v>3057</v>
      </c>
      <c r="C233" s="195">
        <v>3135</v>
      </c>
      <c r="D233" s="195">
        <v>3165</v>
      </c>
      <c r="E233" s="195">
        <v>3158</v>
      </c>
      <c r="F233" s="195">
        <v>3206</v>
      </c>
      <c r="G233" s="195">
        <v>3332</v>
      </c>
      <c r="H233" s="195">
        <v>3947</v>
      </c>
      <c r="I233" s="195">
        <v>4056</v>
      </c>
      <c r="J233" s="195">
        <v>4195</v>
      </c>
      <c r="K233" s="195">
        <v>4234</v>
      </c>
      <c r="L233" s="195">
        <v>4486</v>
      </c>
      <c r="M233" s="195">
        <v>4701</v>
      </c>
      <c r="N233" s="195">
        <v>4914</v>
      </c>
      <c r="O233" s="195">
        <v>5485</v>
      </c>
      <c r="P233" s="195">
        <v>5381</v>
      </c>
      <c r="Q233" s="195">
        <v>5489</v>
      </c>
      <c r="R233" s="195">
        <v>5490</v>
      </c>
      <c r="S233" s="195">
        <v>5329</v>
      </c>
    </row>
    <row r="234" spans="1:19" s="192" customFormat="1" ht="11.25">
      <c r="A234" s="194" t="s">
        <v>86</v>
      </c>
      <c r="B234" s="195">
        <v>6376</v>
      </c>
      <c r="C234" s="195">
        <v>6673</v>
      </c>
      <c r="D234" s="195">
        <v>6081</v>
      </c>
      <c r="E234" s="195">
        <v>5951</v>
      </c>
      <c r="F234" s="195">
        <v>5770</v>
      </c>
      <c r="G234" s="195">
        <v>5832</v>
      </c>
      <c r="H234" s="195">
        <v>5856</v>
      </c>
      <c r="I234" s="195">
        <v>5492</v>
      </c>
      <c r="J234" s="195">
        <v>5281</v>
      </c>
      <c r="K234" s="195">
        <v>5425</v>
      </c>
      <c r="L234" s="195">
        <v>5276</v>
      </c>
      <c r="M234" s="195">
        <v>5613</v>
      </c>
      <c r="N234" s="195">
        <v>6019</v>
      </c>
      <c r="O234" s="195">
        <v>6637</v>
      </c>
      <c r="P234" s="195">
        <v>6063</v>
      </c>
      <c r="Q234" s="195">
        <v>6418</v>
      </c>
      <c r="R234" s="195">
        <v>6253</v>
      </c>
      <c r="S234" s="195">
        <v>5551</v>
      </c>
    </row>
    <row r="235" spans="1:19" s="192" customFormat="1" ht="11.25">
      <c r="A235" s="194" t="s">
        <v>87</v>
      </c>
      <c r="B235" s="195">
        <v>2406</v>
      </c>
      <c r="C235" s="195">
        <v>2365</v>
      </c>
      <c r="D235" s="195">
        <v>2126</v>
      </c>
      <c r="E235" s="195">
        <v>2145</v>
      </c>
      <c r="F235" s="195">
        <v>2163</v>
      </c>
      <c r="G235" s="195">
        <v>2200</v>
      </c>
      <c r="H235" s="195">
        <v>2282</v>
      </c>
      <c r="I235" s="195">
        <v>2213</v>
      </c>
      <c r="J235" s="195">
        <v>2395</v>
      </c>
      <c r="K235" s="195">
        <v>2422</v>
      </c>
      <c r="L235" s="195">
        <v>2488</v>
      </c>
      <c r="M235" s="195">
        <v>2617</v>
      </c>
      <c r="N235" s="195">
        <v>2609</v>
      </c>
      <c r="O235" s="195">
        <v>2725</v>
      </c>
      <c r="P235" s="195">
        <v>2828</v>
      </c>
      <c r="Q235" s="195">
        <v>2901</v>
      </c>
      <c r="R235" s="195">
        <v>3059</v>
      </c>
      <c r="S235" s="195">
        <v>2911</v>
      </c>
    </row>
    <row r="236" spans="1:19" s="192" customFormat="1" ht="11.25">
      <c r="A236" s="194" t="s">
        <v>89</v>
      </c>
      <c r="B236" s="195">
        <v>26334</v>
      </c>
      <c r="C236" s="195">
        <v>28537</v>
      </c>
      <c r="D236" s="195">
        <v>27267</v>
      </c>
      <c r="E236" s="195">
        <v>27153</v>
      </c>
      <c r="F236" s="195">
        <v>24611</v>
      </c>
      <c r="G236" s="195">
        <v>26707</v>
      </c>
      <c r="H236" s="195">
        <v>27296</v>
      </c>
      <c r="I236" s="195">
        <v>26582</v>
      </c>
      <c r="J236" s="195">
        <v>27887</v>
      </c>
      <c r="K236" s="195">
        <v>29521</v>
      </c>
      <c r="L236" s="195">
        <v>28361</v>
      </c>
      <c r="M236" s="195">
        <v>29632</v>
      </c>
      <c r="N236" s="195">
        <v>28497</v>
      </c>
      <c r="O236" s="195">
        <v>29877</v>
      </c>
      <c r="P236" s="195">
        <v>30935</v>
      </c>
      <c r="Q236" s="195">
        <v>31881</v>
      </c>
      <c r="R236" s="195">
        <v>29919</v>
      </c>
      <c r="S236" s="195">
        <v>27914</v>
      </c>
    </row>
    <row r="237" spans="1:19" s="192" customFormat="1" ht="11.25">
      <c r="A237" s="194" t="s">
        <v>90</v>
      </c>
      <c r="B237" s="195">
        <v>1843</v>
      </c>
      <c r="C237" s="195">
        <v>2008</v>
      </c>
      <c r="D237" s="195">
        <v>1630</v>
      </c>
      <c r="E237" s="195">
        <v>1714</v>
      </c>
      <c r="F237" s="195">
        <v>1750</v>
      </c>
      <c r="G237" s="195">
        <v>1641</v>
      </c>
      <c r="H237" s="195">
        <v>1551</v>
      </c>
      <c r="I237" s="195">
        <v>1499</v>
      </c>
      <c r="J237" s="195">
        <v>1451</v>
      </c>
      <c r="K237" s="195">
        <v>1402</v>
      </c>
      <c r="L237" s="195">
        <v>1342</v>
      </c>
      <c r="M237" s="195">
        <v>1371</v>
      </c>
      <c r="N237" s="195">
        <v>1376</v>
      </c>
      <c r="O237" s="195">
        <v>1380</v>
      </c>
      <c r="P237" s="195">
        <v>1370</v>
      </c>
      <c r="Q237" s="195">
        <v>1384</v>
      </c>
      <c r="R237" s="195">
        <v>1429</v>
      </c>
      <c r="S237" s="195">
        <v>1349</v>
      </c>
    </row>
    <row r="238" spans="1:19" s="192" customFormat="1" ht="11.25">
      <c r="A238" s="194" t="s">
        <v>91</v>
      </c>
      <c r="B238" s="195">
        <v>521</v>
      </c>
      <c r="C238" s="195">
        <v>613</v>
      </c>
      <c r="D238" s="195">
        <v>575</v>
      </c>
      <c r="E238" s="195">
        <v>574</v>
      </c>
      <c r="F238" s="195">
        <v>557</v>
      </c>
      <c r="G238" s="195">
        <v>565</v>
      </c>
      <c r="H238" s="195">
        <v>628</v>
      </c>
      <c r="I238" s="195">
        <v>612</v>
      </c>
      <c r="J238" s="195">
        <v>639</v>
      </c>
      <c r="K238" s="195">
        <v>610</v>
      </c>
      <c r="L238" s="195">
        <v>598</v>
      </c>
      <c r="M238" s="195">
        <v>664</v>
      </c>
      <c r="N238" s="195">
        <v>616</v>
      </c>
      <c r="O238" s="195">
        <v>626</v>
      </c>
      <c r="P238" s="195">
        <v>670</v>
      </c>
      <c r="Q238" s="195">
        <v>651</v>
      </c>
      <c r="R238" s="195">
        <v>611</v>
      </c>
      <c r="S238" s="195">
        <v>661</v>
      </c>
    </row>
    <row r="239" spans="1:19" s="192" customFormat="1" ht="11.25">
      <c r="A239" s="194" t="s">
        <v>92</v>
      </c>
      <c r="B239" s="195">
        <v>1586</v>
      </c>
      <c r="C239" s="195">
        <v>1765</v>
      </c>
      <c r="D239" s="195">
        <v>1689</v>
      </c>
      <c r="E239" s="195">
        <v>1741</v>
      </c>
      <c r="F239" s="195">
        <v>1669</v>
      </c>
      <c r="G239" s="195">
        <v>1603</v>
      </c>
      <c r="H239" s="195">
        <v>1694</v>
      </c>
      <c r="I239" s="195">
        <v>1542</v>
      </c>
      <c r="J239" s="195">
        <v>1501</v>
      </c>
      <c r="K239" s="195">
        <v>1411</v>
      </c>
      <c r="L239" s="195">
        <v>1327</v>
      </c>
      <c r="M239" s="195">
        <v>1443</v>
      </c>
      <c r="N239" s="195">
        <v>1431</v>
      </c>
      <c r="O239" s="195">
        <v>1520</v>
      </c>
      <c r="P239" s="195">
        <v>1493</v>
      </c>
      <c r="Q239" s="195">
        <v>1514</v>
      </c>
      <c r="R239" s="195">
        <v>1492</v>
      </c>
      <c r="S239" s="195">
        <v>1470</v>
      </c>
    </row>
    <row r="240" spans="1:19" s="192" customFormat="1" ht="11.25">
      <c r="A240" s="194" t="s">
        <v>94</v>
      </c>
      <c r="B240" s="195">
        <v>9938</v>
      </c>
      <c r="C240" s="195">
        <v>11060</v>
      </c>
      <c r="D240" s="195">
        <v>10213</v>
      </c>
      <c r="E240" s="195">
        <v>10777</v>
      </c>
      <c r="F240" s="195">
        <v>10632</v>
      </c>
      <c r="G240" s="195">
        <v>11152</v>
      </c>
      <c r="H240" s="195">
        <v>12378</v>
      </c>
      <c r="I240" s="195">
        <v>10746</v>
      </c>
      <c r="J240" s="195">
        <v>10375</v>
      </c>
      <c r="K240" s="195">
        <v>10330</v>
      </c>
      <c r="L240" s="195">
        <v>10333</v>
      </c>
      <c r="M240" s="195">
        <v>10655</v>
      </c>
      <c r="N240" s="195">
        <v>10252</v>
      </c>
      <c r="O240" s="195">
        <v>10500</v>
      </c>
      <c r="P240" s="195">
        <v>10434</v>
      </c>
      <c r="Q240" s="195">
        <v>10101</v>
      </c>
      <c r="R240" s="195">
        <v>10010</v>
      </c>
      <c r="S240" s="195">
        <v>9236</v>
      </c>
    </row>
    <row r="241" spans="1:19" s="192" customFormat="1" ht="11.25">
      <c r="A241" s="194" t="s">
        <v>96</v>
      </c>
      <c r="B241" s="195">
        <v>18134</v>
      </c>
      <c r="C241" s="195">
        <v>20429</v>
      </c>
      <c r="D241" s="195">
        <v>21269</v>
      </c>
      <c r="E241" s="195">
        <v>25476</v>
      </c>
      <c r="F241" s="195">
        <v>24047</v>
      </c>
      <c r="G241" s="195">
        <v>23299</v>
      </c>
      <c r="H241" s="195">
        <v>22912</v>
      </c>
      <c r="I241" s="195">
        <v>22093</v>
      </c>
      <c r="J241" s="195">
        <v>19809</v>
      </c>
      <c r="K241" s="195">
        <v>19859</v>
      </c>
      <c r="L241" s="195">
        <v>17521</v>
      </c>
      <c r="M241" s="195">
        <v>19224</v>
      </c>
      <c r="N241" s="195">
        <v>18106</v>
      </c>
      <c r="O241" s="195">
        <v>17918</v>
      </c>
      <c r="P241" s="195">
        <v>17658</v>
      </c>
      <c r="Q241" s="195">
        <v>18381</v>
      </c>
      <c r="R241" s="195">
        <v>19332</v>
      </c>
      <c r="S241" s="195">
        <v>18193</v>
      </c>
    </row>
    <row r="242" spans="1:19" s="192" customFormat="1" ht="11.25">
      <c r="A242" s="194" t="s">
        <v>97</v>
      </c>
      <c r="B242" s="195">
        <v>2290</v>
      </c>
      <c r="C242" s="195">
        <v>2363</v>
      </c>
      <c r="D242" s="195">
        <v>2427</v>
      </c>
      <c r="E242" s="195">
        <v>2493</v>
      </c>
      <c r="F242" s="195">
        <v>2542</v>
      </c>
      <c r="G242" s="195">
        <v>2569</v>
      </c>
      <c r="H242" s="195">
        <v>2669</v>
      </c>
      <c r="I242" s="195">
        <v>2667</v>
      </c>
      <c r="J242" s="195">
        <v>2673</v>
      </c>
      <c r="K242" s="195">
        <v>2781</v>
      </c>
      <c r="L242" s="195">
        <v>2804</v>
      </c>
      <c r="M242" s="195">
        <v>2859</v>
      </c>
      <c r="N242" s="195">
        <v>3122</v>
      </c>
      <c r="O242" s="195">
        <v>3115</v>
      </c>
      <c r="P242" s="195">
        <v>3032</v>
      </c>
      <c r="Q242" s="195">
        <v>3206</v>
      </c>
      <c r="R242" s="195">
        <v>3201</v>
      </c>
      <c r="S242" s="195">
        <v>3217</v>
      </c>
    </row>
    <row r="243" spans="1:19" s="192" customFormat="1" ht="11.25">
      <c r="A243" s="194" t="s">
        <v>98</v>
      </c>
      <c r="B243" s="195">
        <v>4282</v>
      </c>
      <c r="C243" s="195">
        <v>4479</v>
      </c>
      <c r="D243" s="195">
        <v>6281</v>
      </c>
      <c r="E243" s="195">
        <v>6607</v>
      </c>
      <c r="F243" s="195">
        <v>6400</v>
      </c>
      <c r="G243" s="195">
        <v>6353</v>
      </c>
      <c r="H243" s="195">
        <v>8106</v>
      </c>
      <c r="I243" s="195">
        <v>9648</v>
      </c>
      <c r="J243" s="195">
        <v>9525</v>
      </c>
      <c r="K243" s="195">
        <v>8744</v>
      </c>
      <c r="L243" s="195">
        <v>8425</v>
      </c>
      <c r="M243" s="195">
        <v>7283</v>
      </c>
      <c r="N243" s="195">
        <v>7223</v>
      </c>
      <c r="O243" s="195">
        <v>7825</v>
      </c>
      <c r="P243" s="195">
        <v>7966</v>
      </c>
      <c r="Q243" s="195">
        <v>7964</v>
      </c>
      <c r="R243" s="195">
        <v>7839</v>
      </c>
      <c r="S243" s="195">
        <v>7507</v>
      </c>
    </row>
    <row r="244" spans="1:19" s="192" customFormat="1" ht="11.25">
      <c r="A244" s="194" t="s">
        <v>99</v>
      </c>
      <c r="B244" s="195">
        <v>6542</v>
      </c>
      <c r="C244" s="195">
        <v>7156</v>
      </c>
      <c r="D244" s="195">
        <v>7237</v>
      </c>
      <c r="E244" s="195">
        <v>7924</v>
      </c>
      <c r="F244" s="195">
        <v>8030</v>
      </c>
      <c r="G244" s="195">
        <v>7735</v>
      </c>
      <c r="H244" s="195">
        <v>8187</v>
      </c>
      <c r="I244" s="195">
        <v>7918</v>
      </c>
      <c r="J244" s="195">
        <v>7862</v>
      </c>
      <c r="K244" s="195">
        <v>7440</v>
      </c>
      <c r="L244" s="195">
        <v>7554</v>
      </c>
      <c r="M244" s="195">
        <v>7508</v>
      </c>
      <c r="N244" s="195">
        <v>7331</v>
      </c>
      <c r="O244" s="195">
        <v>7378</v>
      </c>
      <c r="P244" s="195">
        <v>7144</v>
      </c>
      <c r="Q244" s="195">
        <v>7302</v>
      </c>
      <c r="R244" s="195">
        <v>7002</v>
      </c>
      <c r="S244" s="195">
        <v>6730</v>
      </c>
    </row>
    <row r="245" spans="1:19" s="192" customFormat="1" ht="11.25">
      <c r="A245" s="194" t="s">
        <v>100</v>
      </c>
      <c r="B245" s="195">
        <v>853</v>
      </c>
      <c r="C245" s="195">
        <v>1042</v>
      </c>
      <c r="D245" s="195">
        <v>1021</v>
      </c>
      <c r="E245" s="195">
        <v>1114</v>
      </c>
      <c r="F245" s="195">
        <v>1103</v>
      </c>
      <c r="G245" s="195">
        <v>1180</v>
      </c>
      <c r="H245" s="195">
        <v>1044</v>
      </c>
      <c r="I245" s="195">
        <v>1069</v>
      </c>
      <c r="J245" s="195">
        <v>1035</v>
      </c>
      <c r="K245" s="195">
        <v>1102</v>
      </c>
      <c r="L245" s="195">
        <v>1124</v>
      </c>
      <c r="M245" s="195">
        <v>1119</v>
      </c>
      <c r="N245" s="195">
        <v>1133</v>
      </c>
      <c r="O245" s="195">
        <v>1249</v>
      </c>
      <c r="P245" s="195">
        <v>1239</v>
      </c>
      <c r="Q245" s="195">
        <v>1186</v>
      </c>
      <c r="R245" s="195">
        <v>1158</v>
      </c>
      <c r="S245" s="195">
        <v>1048</v>
      </c>
    </row>
    <row r="246" spans="1:19" s="192" customFormat="1" ht="11.25">
      <c r="A246" s="194" t="s">
        <v>101</v>
      </c>
      <c r="B246" s="195">
        <v>2237</v>
      </c>
      <c r="C246" s="195">
        <v>1880</v>
      </c>
      <c r="D246" s="195">
        <v>1769</v>
      </c>
      <c r="E246" s="195">
        <v>1720</v>
      </c>
      <c r="F246" s="195">
        <v>1772</v>
      </c>
      <c r="G246" s="195">
        <v>1976</v>
      </c>
      <c r="H246" s="195">
        <v>2223</v>
      </c>
      <c r="I246" s="195">
        <v>2352</v>
      </c>
      <c r="J246" s="195">
        <v>2445</v>
      </c>
      <c r="K246" s="195">
        <v>2568</v>
      </c>
      <c r="L246" s="195">
        <v>2586</v>
      </c>
      <c r="M246" s="195">
        <v>3061</v>
      </c>
      <c r="N246" s="195">
        <v>2976</v>
      </c>
      <c r="O246" s="195">
        <v>2815</v>
      </c>
      <c r="P246" s="195">
        <v>2664</v>
      </c>
      <c r="Q246" s="195">
        <v>2533</v>
      </c>
      <c r="R246" s="195">
        <v>2315</v>
      </c>
      <c r="S246" s="195">
        <v>2081</v>
      </c>
    </row>
    <row r="247" spans="1:19" s="192" customFormat="1" ht="11.25">
      <c r="A247" s="194" t="s">
        <v>103</v>
      </c>
      <c r="B247" s="195">
        <v>37941</v>
      </c>
      <c r="C247" s="195">
        <v>41664</v>
      </c>
      <c r="D247" s="195">
        <v>40898</v>
      </c>
      <c r="E247" s="195">
        <v>42200</v>
      </c>
      <c r="F247" s="195">
        <v>40768</v>
      </c>
      <c r="G247" s="195">
        <v>39568</v>
      </c>
      <c r="H247" s="195">
        <v>44399</v>
      </c>
      <c r="I247" s="195">
        <v>41432</v>
      </c>
      <c r="J247" s="195">
        <v>42762</v>
      </c>
      <c r="K247" s="195">
        <v>42343</v>
      </c>
      <c r="L247" s="195">
        <v>43074</v>
      </c>
      <c r="M247" s="195">
        <v>44276</v>
      </c>
      <c r="N247" s="195">
        <v>43233</v>
      </c>
      <c r="O247" s="195">
        <v>43865</v>
      </c>
      <c r="P247" s="195">
        <v>44672</v>
      </c>
      <c r="Q247" s="195">
        <v>43519</v>
      </c>
      <c r="R247" s="195">
        <v>42142</v>
      </c>
      <c r="S247" s="195">
        <v>40582</v>
      </c>
    </row>
    <row r="248" spans="1:19" s="192" customFormat="1" ht="11.25">
      <c r="A248" s="194" t="s">
        <v>102</v>
      </c>
      <c r="B248" s="195">
        <v>14556</v>
      </c>
      <c r="C248" s="195">
        <v>14693</v>
      </c>
      <c r="D248" s="195">
        <v>15193</v>
      </c>
      <c r="E248" s="195">
        <v>15361</v>
      </c>
      <c r="F248" s="195">
        <v>14462</v>
      </c>
      <c r="G248" s="195">
        <v>15784</v>
      </c>
      <c r="H248" s="195">
        <v>16258</v>
      </c>
      <c r="I248" s="195">
        <v>16899</v>
      </c>
      <c r="J248" s="195">
        <v>16570</v>
      </c>
      <c r="K248" s="195">
        <v>16611</v>
      </c>
      <c r="L248" s="195">
        <v>16996</v>
      </c>
      <c r="M248" s="195">
        <v>16218</v>
      </c>
      <c r="N248" s="195">
        <v>15807</v>
      </c>
      <c r="O248" s="195">
        <v>17017</v>
      </c>
      <c r="P248" s="195">
        <v>17442</v>
      </c>
      <c r="Q248" s="195">
        <v>19313</v>
      </c>
      <c r="R248" s="195">
        <v>20077</v>
      </c>
      <c r="S248" s="195">
        <v>20727</v>
      </c>
    </row>
    <row r="249" spans="1:19" s="192" customFormat="1" ht="11.25">
      <c r="A249" s="194" t="s">
        <v>88</v>
      </c>
      <c r="B249" s="195">
        <v>578</v>
      </c>
      <c r="C249" s="195">
        <v>554</v>
      </c>
      <c r="D249" s="195">
        <v>577</v>
      </c>
      <c r="E249" s="195">
        <v>602</v>
      </c>
      <c r="F249" s="195">
        <v>553</v>
      </c>
      <c r="G249" s="195">
        <v>570</v>
      </c>
      <c r="H249" s="195">
        <v>538</v>
      </c>
      <c r="I249" s="195">
        <v>552</v>
      </c>
      <c r="J249" s="195">
        <v>533</v>
      </c>
      <c r="K249" s="195">
        <v>586</v>
      </c>
      <c r="L249" s="195">
        <v>603</v>
      </c>
      <c r="M249" s="195">
        <v>624</v>
      </c>
      <c r="N249" s="195">
        <v>660</v>
      </c>
      <c r="O249" s="195">
        <v>658</v>
      </c>
      <c r="P249" s="195">
        <v>622</v>
      </c>
      <c r="Q249" s="195">
        <v>613</v>
      </c>
      <c r="R249" s="195">
        <v>622</v>
      </c>
      <c r="S249" s="195" t="s">
        <v>43</v>
      </c>
    </row>
    <row r="250" spans="1:19" s="192" customFormat="1" ht="11.25">
      <c r="A250" s="194" t="s">
        <v>95</v>
      </c>
      <c r="B250" s="195">
        <v>3602</v>
      </c>
      <c r="C250" s="195">
        <v>3665</v>
      </c>
      <c r="D250" s="195">
        <v>3616</v>
      </c>
      <c r="E250" s="195">
        <v>3672</v>
      </c>
      <c r="F250" s="195">
        <v>3823</v>
      </c>
      <c r="G250" s="195">
        <v>3863</v>
      </c>
      <c r="H250" s="195">
        <v>3977</v>
      </c>
      <c r="I250" s="195">
        <v>3891</v>
      </c>
      <c r="J250" s="195">
        <v>3896</v>
      </c>
      <c r="K250" s="195">
        <v>3933</v>
      </c>
      <c r="L250" s="195">
        <v>3824</v>
      </c>
      <c r="M250" s="195">
        <v>3984</v>
      </c>
      <c r="N250" s="195">
        <v>3992</v>
      </c>
      <c r="O250" s="195">
        <v>3811</v>
      </c>
      <c r="P250" s="195">
        <v>3755</v>
      </c>
      <c r="Q250" s="195">
        <v>3834</v>
      </c>
      <c r="R250" s="195">
        <v>3814</v>
      </c>
      <c r="S250" s="195">
        <v>3880</v>
      </c>
    </row>
    <row r="251" spans="1:19" s="192" customFormat="1" ht="11.25">
      <c r="A251" s="194" t="s">
        <v>75</v>
      </c>
      <c r="B251" s="195">
        <v>5216</v>
      </c>
      <c r="C251" s="195">
        <v>5521</v>
      </c>
      <c r="D251" s="195">
        <v>5567</v>
      </c>
      <c r="E251" s="195">
        <v>5691</v>
      </c>
      <c r="F251" s="195">
        <v>5500</v>
      </c>
      <c r="G251" s="195">
        <v>5885</v>
      </c>
      <c r="H251" s="195">
        <v>5966</v>
      </c>
      <c r="I251" s="195">
        <v>5556</v>
      </c>
      <c r="J251" s="195">
        <v>5865</v>
      </c>
      <c r="K251" s="195">
        <v>5807</v>
      </c>
      <c r="L251" s="195">
        <v>5549</v>
      </c>
      <c r="M251" s="195">
        <v>5800</v>
      </c>
      <c r="N251" s="195">
        <v>5678</v>
      </c>
      <c r="O251" s="195">
        <v>5966</v>
      </c>
      <c r="P251" s="195">
        <v>6029</v>
      </c>
      <c r="Q251" s="195">
        <v>6217</v>
      </c>
      <c r="R251" s="195">
        <v>6093</v>
      </c>
      <c r="S251" s="195">
        <v>5616</v>
      </c>
    </row>
    <row r="252" s="192" customFormat="1" ht="11.25">
      <c r="A252" s="191" t="s">
        <v>29</v>
      </c>
    </row>
    <row r="253" s="192" customFormat="1" ht="11.25">
      <c r="A253" s="192" t="s">
        <v>43</v>
      </c>
    </row>
    <row r="254" spans="1:2" s="192" customFormat="1" ht="11.25">
      <c r="A254" s="192" t="s">
        <v>44</v>
      </c>
      <c r="B254" s="193">
        <v>39986.86596064815</v>
      </c>
    </row>
    <row r="255" s="192" customFormat="1" ht="11.25"/>
    <row r="256" spans="1:2" s="192" customFormat="1" ht="11.25">
      <c r="A256" s="192" t="s">
        <v>45</v>
      </c>
      <c r="B256" s="192" t="s">
        <v>46</v>
      </c>
    </row>
    <row r="257" spans="1:2" s="192" customFormat="1" ht="11.25">
      <c r="A257" s="192" t="s">
        <v>3653</v>
      </c>
      <c r="B257" s="192" t="s">
        <v>30</v>
      </c>
    </row>
    <row r="258" spans="1:2" s="192" customFormat="1" ht="11.25">
      <c r="A258" s="192" t="s">
        <v>51</v>
      </c>
      <c r="B258" s="192" t="s">
        <v>31</v>
      </c>
    </row>
    <row r="259" s="192" customFormat="1" ht="11.25"/>
    <row r="260" spans="1:19" s="192" customFormat="1" ht="11.25">
      <c r="A260" s="194" t="s">
        <v>82</v>
      </c>
      <c r="B260" s="195" t="s">
        <v>43</v>
      </c>
      <c r="C260" s="195" t="s">
        <v>43</v>
      </c>
      <c r="D260" s="195" t="s">
        <v>43</v>
      </c>
      <c r="E260" s="195" t="s">
        <v>43</v>
      </c>
      <c r="F260" s="195" t="s">
        <v>43</v>
      </c>
      <c r="G260" s="195" t="s">
        <v>3528</v>
      </c>
      <c r="H260" s="195" t="s">
        <v>3529</v>
      </c>
      <c r="I260" s="195" t="s">
        <v>3530</v>
      </c>
      <c r="J260" s="195" t="s">
        <v>3531</v>
      </c>
      <c r="K260" s="195" t="s">
        <v>3532</v>
      </c>
      <c r="L260" s="195" t="s">
        <v>3533</v>
      </c>
      <c r="M260" s="195" t="s">
        <v>3534</v>
      </c>
      <c r="N260" s="195" t="s">
        <v>3535</v>
      </c>
      <c r="O260" s="195" t="s">
        <v>3536</v>
      </c>
      <c r="P260" s="195" t="s">
        <v>3537</v>
      </c>
      <c r="Q260" s="195" t="s">
        <v>3538</v>
      </c>
      <c r="R260" s="195" t="s">
        <v>3539</v>
      </c>
      <c r="S260" s="195" t="s">
        <v>3540</v>
      </c>
    </row>
    <row r="261" spans="1:19" s="192" customFormat="1" ht="11.25">
      <c r="A261" s="194" t="s">
        <v>53</v>
      </c>
      <c r="B261" s="194" t="s">
        <v>54</v>
      </c>
      <c r="C261" s="194" t="s">
        <v>55</v>
      </c>
      <c r="D261" s="194" t="s">
        <v>56</v>
      </c>
      <c r="E261" s="194" t="s">
        <v>57</v>
      </c>
      <c r="F261" s="194" t="s">
        <v>58</v>
      </c>
      <c r="G261" s="194" t="s">
        <v>59</v>
      </c>
      <c r="H261" s="194" t="s">
        <v>60</v>
      </c>
      <c r="I261" s="194" t="s">
        <v>61</v>
      </c>
      <c r="J261" s="194" t="s">
        <v>62</v>
      </c>
      <c r="K261" s="194" t="s">
        <v>63</v>
      </c>
      <c r="L261" s="194" t="s">
        <v>64</v>
      </c>
      <c r="M261" s="194" t="s">
        <v>65</v>
      </c>
      <c r="N261" s="194" t="s">
        <v>66</v>
      </c>
      <c r="O261" s="194" t="s">
        <v>67</v>
      </c>
      <c r="P261" s="194" t="s">
        <v>68</v>
      </c>
      <c r="Q261" s="194" t="s">
        <v>69</v>
      </c>
      <c r="R261" s="194" t="s">
        <v>70</v>
      </c>
      <c r="S261" s="194" t="s">
        <v>71</v>
      </c>
    </row>
    <row r="262" spans="1:19" s="192" customFormat="1" ht="11.25">
      <c r="A262" s="194" t="s">
        <v>72</v>
      </c>
      <c r="B262" s="195" t="s">
        <v>3373</v>
      </c>
      <c r="C262" s="195" t="s">
        <v>3374</v>
      </c>
      <c r="D262" s="195" t="s">
        <v>3375</v>
      </c>
      <c r="E262" s="195" t="s">
        <v>3376</v>
      </c>
      <c r="F262" s="195" t="s">
        <v>3377</v>
      </c>
      <c r="G262" s="195" t="s">
        <v>3378</v>
      </c>
      <c r="H262" s="195" t="s">
        <v>3379</v>
      </c>
      <c r="I262" s="195" t="s">
        <v>3380</v>
      </c>
      <c r="J262" s="195" t="s">
        <v>3381</v>
      </c>
      <c r="K262" s="195" t="s">
        <v>3382</v>
      </c>
      <c r="L262" s="195" t="s">
        <v>3383</v>
      </c>
      <c r="M262" s="195" t="s">
        <v>3384</v>
      </c>
      <c r="N262" s="195" t="s">
        <v>3385</v>
      </c>
      <c r="O262" s="195" t="s">
        <v>3386</v>
      </c>
      <c r="P262" s="195" t="s">
        <v>3387</v>
      </c>
      <c r="Q262" s="195" t="s">
        <v>3388</v>
      </c>
      <c r="R262" s="195" t="s">
        <v>3389</v>
      </c>
      <c r="S262" s="195" t="s">
        <v>3390</v>
      </c>
    </row>
    <row r="263" spans="1:19" s="192" customFormat="1" ht="11.25">
      <c r="A263" s="194" t="s">
        <v>73</v>
      </c>
      <c r="B263" s="195" t="s">
        <v>43</v>
      </c>
      <c r="C263" s="195" t="s">
        <v>43</v>
      </c>
      <c r="D263" s="195" t="s">
        <v>43</v>
      </c>
      <c r="E263" s="195" t="s">
        <v>43</v>
      </c>
      <c r="F263" s="195" t="s">
        <v>43</v>
      </c>
      <c r="G263" s="195" t="s">
        <v>3391</v>
      </c>
      <c r="H263" s="195" t="s">
        <v>3392</v>
      </c>
      <c r="I263" s="195" t="s">
        <v>3393</v>
      </c>
      <c r="J263" s="195" t="s">
        <v>3394</v>
      </c>
      <c r="K263" s="195" t="s">
        <v>3395</v>
      </c>
      <c r="L263" s="195" t="s">
        <v>3396</v>
      </c>
      <c r="M263" s="195" t="s">
        <v>3397</v>
      </c>
      <c r="N263" s="195" t="s">
        <v>3398</v>
      </c>
      <c r="O263" s="195" t="s">
        <v>3399</v>
      </c>
      <c r="P263" s="195" t="s">
        <v>3400</v>
      </c>
      <c r="Q263" s="195" t="s">
        <v>3401</v>
      </c>
      <c r="R263" s="195" t="s">
        <v>3402</v>
      </c>
      <c r="S263" s="195" t="s">
        <v>3403</v>
      </c>
    </row>
    <row r="264" spans="1:19" s="192" customFormat="1" ht="11.25">
      <c r="A264" s="194" t="s">
        <v>74</v>
      </c>
      <c r="B264" s="195" t="s">
        <v>43</v>
      </c>
      <c r="C264" s="195" t="s">
        <v>43</v>
      </c>
      <c r="D264" s="195" t="s">
        <v>43</v>
      </c>
      <c r="E264" s="195" t="s">
        <v>43</v>
      </c>
      <c r="F264" s="195" t="s">
        <v>43</v>
      </c>
      <c r="G264" s="195" t="s">
        <v>3404</v>
      </c>
      <c r="H264" s="195" t="s">
        <v>3405</v>
      </c>
      <c r="I264" s="195" t="s">
        <v>3406</v>
      </c>
      <c r="J264" s="195" t="s">
        <v>3407</v>
      </c>
      <c r="K264" s="195" t="s">
        <v>3408</v>
      </c>
      <c r="L264" s="195" t="s">
        <v>3409</v>
      </c>
      <c r="M264" s="195" t="s">
        <v>3410</v>
      </c>
      <c r="N264" s="195" t="s">
        <v>3411</v>
      </c>
      <c r="O264" s="195" t="s">
        <v>3412</v>
      </c>
      <c r="P264" s="195" t="s">
        <v>3413</v>
      </c>
      <c r="Q264" s="195" t="s">
        <v>3414</v>
      </c>
      <c r="R264" s="195" t="s">
        <v>3415</v>
      </c>
      <c r="S264" s="195" t="s">
        <v>3416</v>
      </c>
    </row>
    <row r="265" spans="1:19" s="192" customFormat="1" ht="11.25">
      <c r="A265" s="194" t="s">
        <v>76</v>
      </c>
      <c r="B265" s="195" t="s">
        <v>43</v>
      </c>
      <c r="C265" s="195" t="s">
        <v>43</v>
      </c>
      <c r="D265" s="195" t="s">
        <v>43</v>
      </c>
      <c r="E265" s="195" t="s">
        <v>43</v>
      </c>
      <c r="F265" s="195" t="s">
        <v>43</v>
      </c>
      <c r="G265" s="195" t="s">
        <v>3435</v>
      </c>
      <c r="H265" s="195" t="s">
        <v>3436</v>
      </c>
      <c r="I265" s="195" t="s">
        <v>3437</v>
      </c>
      <c r="J265" s="195" t="s">
        <v>3438</v>
      </c>
      <c r="K265" s="195" t="s">
        <v>3439</v>
      </c>
      <c r="L265" s="195" t="s">
        <v>3440</v>
      </c>
      <c r="M265" s="195" t="s">
        <v>3441</v>
      </c>
      <c r="N265" s="195" t="s">
        <v>3442</v>
      </c>
      <c r="O265" s="195" t="s">
        <v>3443</v>
      </c>
      <c r="P265" s="195" t="s">
        <v>3444</v>
      </c>
      <c r="Q265" s="195" t="s">
        <v>3445</v>
      </c>
      <c r="R265" s="195" t="s">
        <v>3446</v>
      </c>
      <c r="S265" s="195" t="s">
        <v>3447</v>
      </c>
    </row>
    <row r="266" spans="1:19" s="192" customFormat="1" ht="11.25">
      <c r="A266" s="194" t="s">
        <v>77</v>
      </c>
      <c r="B266" s="195" t="s">
        <v>43</v>
      </c>
      <c r="C266" s="195" t="s">
        <v>43</v>
      </c>
      <c r="D266" s="195" t="s">
        <v>43</v>
      </c>
      <c r="E266" s="195" t="s">
        <v>43</v>
      </c>
      <c r="F266" s="195" t="s">
        <v>43</v>
      </c>
      <c r="G266" s="195" t="s">
        <v>3448</v>
      </c>
      <c r="H266" s="195" t="s">
        <v>3449</v>
      </c>
      <c r="I266" s="195" t="s">
        <v>3450</v>
      </c>
      <c r="J266" s="195" t="s">
        <v>3451</v>
      </c>
      <c r="K266" s="195" t="s">
        <v>3452</v>
      </c>
      <c r="L266" s="195" t="s">
        <v>3453</v>
      </c>
      <c r="M266" s="195" t="s">
        <v>3454</v>
      </c>
      <c r="N266" s="195" t="s">
        <v>3455</v>
      </c>
      <c r="O266" s="195" t="s">
        <v>3456</v>
      </c>
      <c r="P266" s="195" t="s">
        <v>3457</v>
      </c>
      <c r="Q266" s="195" t="s">
        <v>3458</v>
      </c>
      <c r="R266" s="195" t="s">
        <v>3459</v>
      </c>
      <c r="S266" s="195" t="s">
        <v>3460</v>
      </c>
    </row>
    <row r="267" spans="1:19" s="192" customFormat="1" ht="11.25">
      <c r="A267" s="194" t="s">
        <v>78</v>
      </c>
      <c r="B267" s="195" t="s">
        <v>43</v>
      </c>
      <c r="C267" s="195" t="s">
        <v>3461</v>
      </c>
      <c r="D267" s="195" t="s">
        <v>3462</v>
      </c>
      <c r="E267" s="195" t="s">
        <v>3463</v>
      </c>
      <c r="F267" s="195" t="s">
        <v>3464</v>
      </c>
      <c r="G267" s="195" t="s">
        <v>3465</v>
      </c>
      <c r="H267" s="195" t="s">
        <v>3466</v>
      </c>
      <c r="I267" s="195" t="s">
        <v>3467</v>
      </c>
      <c r="J267" s="195" t="s">
        <v>3468</v>
      </c>
      <c r="K267" s="195" t="s">
        <v>3469</v>
      </c>
      <c r="L267" s="195" t="s">
        <v>3470</v>
      </c>
      <c r="M267" s="195" t="s">
        <v>3471</v>
      </c>
      <c r="N267" s="195" t="s">
        <v>3471</v>
      </c>
      <c r="O267" s="195" t="s">
        <v>3472</v>
      </c>
      <c r="P267" s="195" t="s">
        <v>3473</v>
      </c>
      <c r="Q267" s="195" t="s">
        <v>3474</v>
      </c>
      <c r="R267" s="195" t="s">
        <v>3475</v>
      </c>
      <c r="S267" s="195" t="s">
        <v>3476</v>
      </c>
    </row>
    <row r="268" spans="1:19" s="192" customFormat="1" ht="11.25">
      <c r="A268" s="194" t="s">
        <v>79</v>
      </c>
      <c r="B268" s="195" t="s">
        <v>3477</v>
      </c>
      <c r="C268" s="195" t="s">
        <v>3478</v>
      </c>
      <c r="D268" s="195" t="s">
        <v>3479</v>
      </c>
      <c r="E268" s="195" t="s">
        <v>3480</v>
      </c>
      <c r="F268" s="195" t="s">
        <v>3481</v>
      </c>
      <c r="G268" s="195" t="s">
        <v>3482</v>
      </c>
      <c r="H268" s="195" t="s">
        <v>3483</v>
      </c>
      <c r="I268" s="195" t="s">
        <v>3484</v>
      </c>
      <c r="J268" s="195" t="s">
        <v>3485</v>
      </c>
      <c r="K268" s="195" t="s">
        <v>3486</v>
      </c>
      <c r="L268" s="195" t="s">
        <v>3487</v>
      </c>
      <c r="M268" s="195" t="s">
        <v>3488</v>
      </c>
      <c r="N268" s="195" t="s">
        <v>3489</v>
      </c>
      <c r="O268" s="195" t="s">
        <v>3490</v>
      </c>
      <c r="P268" s="195" t="s">
        <v>3491</v>
      </c>
      <c r="Q268" s="195" t="s">
        <v>3492</v>
      </c>
      <c r="R268" s="195" t="s">
        <v>3493</v>
      </c>
      <c r="S268" s="195" t="s">
        <v>3494</v>
      </c>
    </row>
    <row r="269" spans="1:19" s="192" customFormat="1" ht="11.25">
      <c r="A269" s="194" t="s">
        <v>80</v>
      </c>
      <c r="B269" s="195" t="s">
        <v>43</v>
      </c>
      <c r="C269" s="195" t="s">
        <v>43</v>
      </c>
      <c r="D269" s="195" t="s">
        <v>43</v>
      </c>
      <c r="E269" s="195" t="s">
        <v>3495</v>
      </c>
      <c r="F269" s="195" t="s">
        <v>3496</v>
      </c>
      <c r="G269" s="195" t="s">
        <v>3497</v>
      </c>
      <c r="H269" s="195" t="s">
        <v>3498</v>
      </c>
      <c r="I269" s="195" t="s">
        <v>3499</v>
      </c>
      <c r="J269" s="195" t="s">
        <v>3500</v>
      </c>
      <c r="K269" s="195" t="s">
        <v>3501</v>
      </c>
      <c r="L269" s="195" t="s">
        <v>3502</v>
      </c>
      <c r="M269" s="195" t="s">
        <v>3503</v>
      </c>
      <c r="N269" s="195" t="s">
        <v>3504</v>
      </c>
      <c r="O269" s="195" t="s">
        <v>3505</v>
      </c>
      <c r="P269" s="195" t="s">
        <v>3506</v>
      </c>
      <c r="Q269" s="195" t="s">
        <v>3507</v>
      </c>
      <c r="R269" s="195" t="s">
        <v>3508</v>
      </c>
      <c r="S269" s="195" t="s">
        <v>3509</v>
      </c>
    </row>
    <row r="270" spans="1:19" s="192" customFormat="1" ht="11.25">
      <c r="A270" s="194" t="s">
        <v>81</v>
      </c>
      <c r="B270" s="195" t="s">
        <v>3510</v>
      </c>
      <c r="C270" s="195" t="s">
        <v>3511</v>
      </c>
      <c r="D270" s="195" t="s">
        <v>3512</v>
      </c>
      <c r="E270" s="195" t="s">
        <v>3513</v>
      </c>
      <c r="F270" s="195" t="s">
        <v>3514</v>
      </c>
      <c r="G270" s="195" t="s">
        <v>3515</v>
      </c>
      <c r="H270" s="195" t="s">
        <v>3516</v>
      </c>
      <c r="I270" s="195" t="s">
        <v>3517</v>
      </c>
      <c r="J270" s="195" t="s">
        <v>3518</v>
      </c>
      <c r="K270" s="195" t="s">
        <v>3519</v>
      </c>
      <c r="L270" s="195" t="s">
        <v>3520</v>
      </c>
      <c r="M270" s="195" t="s">
        <v>3521</v>
      </c>
      <c r="N270" s="195" t="s">
        <v>3522</v>
      </c>
      <c r="O270" s="195" t="s">
        <v>3523</v>
      </c>
      <c r="P270" s="195" t="s">
        <v>3524</v>
      </c>
      <c r="Q270" s="195" t="s">
        <v>3525</v>
      </c>
      <c r="R270" s="195" t="s">
        <v>3526</v>
      </c>
      <c r="S270" s="195" t="s">
        <v>3527</v>
      </c>
    </row>
    <row r="271" spans="1:19" s="192" customFormat="1" ht="11.25">
      <c r="A271" s="194" t="s">
        <v>83</v>
      </c>
      <c r="B271" s="195" t="s">
        <v>3541</v>
      </c>
      <c r="C271" s="195" t="s">
        <v>3542</v>
      </c>
      <c r="D271" s="195" t="s">
        <v>3543</v>
      </c>
      <c r="E271" s="195" t="s">
        <v>3544</v>
      </c>
      <c r="F271" s="195" t="s">
        <v>3545</v>
      </c>
      <c r="G271" s="195" t="s">
        <v>3546</v>
      </c>
      <c r="H271" s="195" t="s">
        <v>3547</v>
      </c>
      <c r="I271" s="195" t="s">
        <v>3548</v>
      </c>
      <c r="J271" s="195" t="s">
        <v>3549</v>
      </c>
      <c r="K271" s="195" t="s">
        <v>3550</v>
      </c>
      <c r="L271" s="195" t="s">
        <v>3551</v>
      </c>
      <c r="M271" s="195" t="s">
        <v>3552</v>
      </c>
      <c r="N271" s="195" t="s">
        <v>3553</v>
      </c>
      <c r="O271" s="195" t="s">
        <v>3554</v>
      </c>
      <c r="P271" s="195" t="s">
        <v>3555</v>
      </c>
      <c r="Q271" s="195" t="s">
        <v>3556</v>
      </c>
      <c r="R271" s="195" t="s">
        <v>3557</v>
      </c>
      <c r="S271" s="195" t="s">
        <v>3558</v>
      </c>
    </row>
    <row r="272" spans="1:19" s="192" customFormat="1" ht="11.25">
      <c r="A272" s="194" t="s">
        <v>84</v>
      </c>
      <c r="B272" s="195" t="s">
        <v>3559</v>
      </c>
      <c r="C272" s="195" t="s">
        <v>3560</v>
      </c>
      <c r="D272" s="195" t="s">
        <v>3561</v>
      </c>
      <c r="E272" s="195" t="s">
        <v>3562</v>
      </c>
      <c r="F272" s="195" t="s">
        <v>3563</v>
      </c>
      <c r="G272" s="195" t="s">
        <v>3564</v>
      </c>
      <c r="H272" s="195" t="s">
        <v>3565</v>
      </c>
      <c r="I272" s="195" t="s">
        <v>3566</v>
      </c>
      <c r="J272" s="195" t="s">
        <v>3567</v>
      </c>
      <c r="K272" s="195" t="s">
        <v>3568</v>
      </c>
      <c r="L272" s="195" t="s">
        <v>3569</v>
      </c>
      <c r="M272" s="195" t="s">
        <v>3570</v>
      </c>
      <c r="N272" s="195" t="s">
        <v>3571</v>
      </c>
      <c r="O272" s="195" t="s">
        <v>3572</v>
      </c>
      <c r="P272" s="195" t="s">
        <v>3573</v>
      </c>
      <c r="Q272" s="195" t="s">
        <v>3574</v>
      </c>
      <c r="R272" s="195" t="s">
        <v>3575</v>
      </c>
      <c r="S272" s="195" t="s">
        <v>3576</v>
      </c>
    </row>
    <row r="273" spans="1:19" s="192" customFormat="1" ht="11.25">
      <c r="A273" s="194" t="s">
        <v>85</v>
      </c>
      <c r="B273" s="195" t="s">
        <v>43</v>
      </c>
      <c r="C273" s="195" t="s">
        <v>43</v>
      </c>
      <c r="D273" s="195" t="s">
        <v>43</v>
      </c>
      <c r="E273" s="195" t="s">
        <v>43</v>
      </c>
      <c r="F273" s="195" t="s">
        <v>43</v>
      </c>
      <c r="G273" s="195" t="s">
        <v>3577</v>
      </c>
      <c r="H273" s="195" t="s">
        <v>3578</v>
      </c>
      <c r="I273" s="195" t="s">
        <v>3579</v>
      </c>
      <c r="J273" s="195" t="s">
        <v>3580</v>
      </c>
      <c r="K273" s="195" t="s">
        <v>3581</v>
      </c>
      <c r="L273" s="195" t="s">
        <v>3582</v>
      </c>
      <c r="M273" s="195" t="s">
        <v>3583</v>
      </c>
      <c r="N273" s="195" t="s">
        <v>3584</v>
      </c>
      <c r="O273" s="195" t="s">
        <v>3585</v>
      </c>
      <c r="P273" s="195" t="s">
        <v>3586</v>
      </c>
      <c r="Q273" s="195" t="s">
        <v>3587</v>
      </c>
      <c r="R273" s="195" t="s">
        <v>3588</v>
      </c>
      <c r="S273" s="195" t="s">
        <v>3589</v>
      </c>
    </row>
    <row r="274" spans="1:19" s="192" customFormat="1" ht="11.25">
      <c r="A274" s="194" t="s">
        <v>86</v>
      </c>
      <c r="B274" s="195" t="s">
        <v>43</v>
      </c>
      <c r="C274" s="195" t="s">
        <v>43</v>
      </c>
      <c r="D274" s="195" t="s">
        <v>43</v>
      </c>
      <c r="E274" s="195" t="s">
        <v>43</v>
      </c>
      <c r="F274" s="195" t="s">
        <v>43</v>
      </c>
      <c r="G274" s="195" t="s">
        <v>3590</v>
      </c>
      <c r="H274" s="195" t="s">
        <v>3591</v>
      </c>
      <c r="I274" s="195" t="s">
        <v>3592</v>
      </c>
      <c r="J274" s="195" t="s">
        <v>3593</v>
      </c>
      <c r="K274" s="195" t="s">
        <v>3594</v>
      </c>
      <c r="L274" s="195" t="s">
        <v>3595</v>
      </c>
      <c r="M274" s="195" t="s">
        <v>3596</v>
      </c>
      <c r="N274" s="195" t="s">
        <v>3597</v>
      </c>
      <c r="O274" s="195" t="s">
        <v>3598</v>
      </c>
      <c r="P274" s="195" t="s">
        <v>3599</v>
      </c>
      <c r="Q274" s="195" t="s">
        <v>3600</v>
      </c>
      <c r="R274" s="195" t="s">
        <v>3601</v>
      </c>
      <c r="S274" s="195" t="s">
        <v>3602</v>
      </c>
    </row>
    <row r="275" spans="1:19" s="192" customFormat="1" ht="11.25">
      <c r="A275" s="194" t="s">
        <v>87</v>
      </c>
      <c r="B275" s="195" t="s">
        <v>43</v>
      </c>
      <c r="C275" s="195" t="s">
        <v>43</v>
      </c>
      <c r="D275" s="195" t="s">
        <v>43</v>
      </c>
      <c r="E275" s="195" t="s">
        <v>43</v>
      </c>
      <c r="F275" s="195" t="s">
        <v>43</v>
      </c>
      <c r="G275" s="195" t="s">
        <v>3603</v>
      </c>
      <c r="H275" s="195" t="s">
        <v>3604</v>
      </c>
      <c r="I275" s="195" t="s">
        <v>3605</v>
      </c>
      <c r="J275" s="195" t="s">
        <v>3606</v>
      </c>
      <c r="K275" s="195" t="s">
        <v>3607</v>
      </c>
      <c r="L275" s="195" t="s">
        <v>3608</v>
      </c>
      <c r="M275" s="195" t="s">
        <v>3609</v>
      </c>
      <c r="N275" s="195" t="s">
        <v>3610</v>
      </c>
      <c r="O275" s="195" t="s">
        <v>3611</v>
      </c>
      <c r="P275" s="195" t="s">
        <v>3612</v>
      </c>
      <c r="Q275" s="195" t="s">
        <v>3613</v>
      </c>
      <c r="R275" s="195" t="s">
        <v>3614</v>
      </c>
      <c r="S275" s="195" t="s">
        <v>3615</v>
      </c>
    </row>
    <row r="276" spans="1:19" s="192" customFormat="1" ht="11.25">
      <c r="A276" s="194" t="s">
        <v>89</v>
      </c>
      <c r="B276" s="195" t="s">
        <v>3634</v>
      </c>
      <c r="C276" s="195" t="s">
        <v>3635</v>
      </c>
      <c r="D276" s="195" t="s">
        <v>3636</v>
      </c>
      <c r="E276" s="195" t="s">
        <v>3637</v>
      </c>
      <c r="F276" s="195" t="s">
        <v>3638</v>
      </c>
      <c r="G276" s="195" t="s">
        <v>3639</v>
      </c>
      <c r="H276" s="195" t="s">
        <v>3640</v>
      </c>
      <c r="I276" s="195" t="s">
        <v>3641</v>
      </c>
      <c r="J276" s="195" t="s">
        <v>3642</v>
      </c>
      <c r="K276" s="195" t="s">
        <v>3643</v>
      </c>
      <c r="L276" s="195" t="s">
        <v>3644</v>
      </c>
      <c r="M276" s="195" t="s">
        <v>3645</v>
      </c>
      <c r="N276" s="195" t="s">
        <v>3646</v>
      </c>
      <c r="O276" s="195" t="s">
        <v>3647</v>
      </c>
      <c r="P276" s="195" t="s">
        <v>3648</v>
      </c>
      <c r="Q276" s="195" t="s">
        <v>3649</v>
      </c>
      <c r="R276" s="195" t="s">
        <v>3650</v>
      </c>
      <c r="S276" s="195" t="s">
        <v>593</v>
      </c>
    </row>
    <row r="277" spans="1:19" s="192" customFormat="1" ht="11.25">
      <c r="A277" s="194" t="s">
        <v>90</v>
      </c>
      <c r="B277" s="195" t="s">
        <v>43</v>
      </c>
      <c r="C277" s="195" t="s">
        <v>43</v>
      </c>
      <c r="D277" s="195" t="s">
        <v>43</v>
      </c>
      <c r="E277" s="195" t="s">
        <v>43</v>
      </c>
      <c r="F277" s="195" t="s">
        <v>43</v>
      </c>
      <c r="G277" s="195" t="s">
        <v>594</v>
      </c>
      <c r="H277" s="195" t="s">
        <v>595</v>
      </c>
      <c r="I277" s="195" t="s">
        <v>596</v>
      </c>
      <c r="J277" s="195" t="s">
        <v>597</v>
      </c>
      <c r="K277" s="195" t="s">
        <v>598</v>
      </c>
      <c r="L277" s="195" t="s">
        <v>599</v>
      </c>
      <c r="M277" s="195" t="s">
        <v>600</v>
      </c>
      <c r="N277" s="195" t="s">
        <v>601</v>
      </c>
      <c r="O277" s="195" t="s">
        <v>602</v>
      </c>
      <c r="P277" s="195" t="s">
        <v>603</v>
      </c>
      <c r="Q277" s="195" t="s">
        <v>604</v>
      </c>
      <c r="R277" s="195" t="s">
        <v>605</v>
      </c>
      <c r="S277" s="195" t="s">
        <v>606</v>
      </c>
    </row>
    <row r="278" spans="1:19" s="192" customFormat="1" ht="11.25">
      <c r="A278" s="194" t="s">
        <v>91</v>
      </c>
      <c r="B278" s="195" t="s">
        <v>43</v>
      </c>
      <c r="C278" s="195" t="s">
        <v>43</v>
      </c>
      <c r="D278" s="195" t="s">
        <v>43</v>
      </c>
      <c r="E278" s="195" t="s">
        <v>43</v>
      </c>
      <c r="F278" s="195" t="s">
        <v>43</v>
      </c>
      <c r="G278" s="195" t="s">
        <v>607</v>
      </c>
      <c r="H278" s="195" t="s">
        <v>608</v>
      </c>
      <c r="I278" s="195" t="s">
        <v>609</v>
      </c>
      <c r="J278" s="195" t="s">
        <v>610</v>
      </c>
      <c r="K278" s="195" t="s">
        <v>611</v>
      </c>
      <c r="L278" s="195" t="s">
        <v>612</v>
      </c>
      <c r="M278" s="195" t="s">
        <v>613</v>
      </c>
      <c r="N278" s="195" t="s">
        <v>614</v>
      </c>
      <c r="O278" s="195" t="s">
        <v>615</v>
      </c>
      <c r="P278" s="195" t="s">
        <v>616</v>
      </c>
      <c r="Q278" s="195" t="s">
        <v>617</v>
      </c>
      <c r="R278" s="195" t="s">
        <v>618</v>
      </c>
      <c r="S278" s="195" t="s">
        <v>619</v>
      </c>
    </row>
    <row r="279" spans="1:19" s="192" customFormat="1" ht="11.25">
      <c r="A279" s="194" t="s">
        <v>92</v>
      </c>
      <c r="B279" s="195" t="s">
        <v>620</v>
      </c>
      <c r="C279" s="195" t="s">
        <v>621</v>
      </c>
      <c r="D279" s="195" t="s">
        <v>622</v>
      </c>
      <c r="E279" s="195" t="s">
        <v>623</v>
      </c>
      <c r="F279" s="195" t="s">
        <v>624</v>
      </c>
      <c r="G279" s="195" t="s">
        <v>625</v>
      </c>
      <c r="H279" s="195" t="s">
        <v>626</v>
      </c>
      <c r="I279" s="195" t="s">
        <v>627</v>
      </c>
      <c r="J279" s="195" t="s">
        <v>628</v>
      </c>
      <c r="K279" s="195" t="s">
        <v>629</v>
      </c>
      <c r="L279" s="195" t="s">
        <v>630</v>
      </c>
      <c r="M279" s="195" t="s">
        <v>631</v>
      </c>
      <c r="N279" s="195" t="s">
        <v>632</v>
      </c>
      <c r="O279" s="195" t="s">
        <v>633</v>
      </c>
      <c r="P279" s="195" t="s">
        <v>634</v>
      </c>
      <c r="Q279" s="195" t="s">
        <v>635</v>
      </c>
      <c r="R279" s="195" t="s">
        <v>636</v>
      </c>
      <c r="S279" s="195" t="s">
        <v>637</v>
      </c>
    </row>
    <row r="280" spans="1:19" s="192" customFormat="1" ht="11.25">
      <c r="A280" s="194" t="s">
        <v>94</v>
      </c>
      <c r="B280" s="195" t="s">
        <v>639</v>
      </c>
      <c r="C280" s="195" t="s">
        <v>640</v>
      </c>
      <c r="D280" s="195" t="s">
        <v>641</v>
      </c>
      <c r="E280" s="195" t="s">
        <v>642</v>
      </c>
      <c r="F280" s="195" t="s">
        <v>643</v>
      </c>
      <c r="G280" s="195" t="s">
        <v>644</v>
      </c>
      <c r="H280" s="195" t="s">
        <v>645</v>
      </c>
      <c r="I280" s="195" t="s">
        <v>646</v>
      </c>
      <c r="J280" s="195" t="s">
        <v>647</v>
      </c>
      <c r="K280" s="195" t="s">
        <v>648</v>
      </c>
      <c r="L280" s="195" t="s">
        <v>649</v>
      </c>
      <c r="M280" s="195" t="s">
        <v>650</v>
      </c>
      <c r="N280" s="195" t="s">
        <v>651</v>
      </c>
      <c r="O280" s="195" t="s">
        <v>652</v>
      </c>
      <c r="P280" s="195" t="s">
        <v>653</v>
      </c>
      <c r="Q280" s="195" t="s">
        <v>654</v>
      </c>
      <c r="R280" s="195" t="s">
        <v>655</v>
      </c>
      <c r="S280" s="195" t="s">
        <v>656</v>
      </c>
    </row>
    <row r="281" spans="1:19" s="192" customFormat="1" ht="11.25">
      <c r="A281" s="194" t="s">
        <v>96</v>
      </c>
      <c r="B281" s="195" t="s">
        <v>43</v>
      </c>
      <c r="C281" s="195" t="s">
        <v>43</v>
      </c>
      <c r="D281" s="195" t="s">
        <v>43</v>
      </c>
      <c r="E281" s="195" t="s">
        <v>43</v>
      </c>
      <c r="F281" s="195" t="s">
        <v>43</v>
      </c>
      <c r="G281" s="195" t="s">
        <v>675</v>
      </c>
      <c r="H281" s="195" t="s">
        <v>676</v>
      </c>
      <c r="I281" s="195" t="s">
        <v>677</v>
      </c>
      <c r="J281" s="195" t="s">
        <v>678</v>
      </c>
      <c r="K281" s="195" t="s">
        <v>679</v>
      </c>
      <c r="L281" s="195" t="s">
        <v>680</v>
      </c>
      <c r="M281" s="195" t="s">
        <v>681</v>
      </c>
      <c r="N281" s="195" t="s">
        <v>682</v>
      </c>
      <c r="O281" s="195" t="s">
        <v>683</v>
      </c>
      <c r="P281" s="195" t="s">
        <v>684</v>
      </c>
      <c r="Q281" s="195" t="s">
        <v>685</v>
      </c>
      <c r="R281" s="195" t="s">
        <v>686</v>
      </c>
      <c r="S281" s="195" t="s">
        <v>687</v>
      </c>
    </row>
    <row r="282" spans="1:19" s="192" customFormat="1" ht="11.25">
      <c r="A282" s="194" t="s">
        <v>97</v>
      </c>
      <c r="B282" s="195" t="s">
        <v>43</v>
      </c>
      <c r="C282" s="195" t="s">
        <v>43</v>
      </c>
      <c r="D282" s="195" t="s">
        <v>43</v>
      </c>
      <c r="E282" s="195" t="s">
        <v>43</v>
      </c>
      <c r="F282" s="195" t="s">
        <v>43</v>
      </c>
      <c r="G282" s="195" t="s">
        <v>688</v>
      </c>
      <c r="H282" s="195" t="s">
        <v>689</v>
      </c>
      <c r="I282" s="195" t="s">
        <v>690</v>
      </c>
      <c r="J282" s="195" t="s">
        <v>691</v>
      </c>
      <c r="K282" s="195" t="s">
        <v>692</v>
      </c>
      <c r="L282" s="195" t="s">
        <v>693</v>
      </c>
      <c r="M282" s="195" t="s">
        <v>694</v>
      </c>
      <c r="N282" s="195" t="s">
        <v>695</v>
      </c>
      <c r="O282" s="195" t="s">
        <v>696</v>
      </c>
      <c r="P282" s="195" t="s">
        <v>697</v>
      </c>
      <c r="Q282" s="195" t="s">
        <v>698</v>
      </c>
      <c r="R282" s="195" t="s">
        <v>699</v>
      </c>
      <c r="S282" s="195" t="s">
        <v>700</v>
      </c>
    </row>
    <row r="283" spans="1:19" s="192" customFormat="1" ht="11.25">
      <c r="A283" s="194" t="s">
        <v>98</v>
      </c>
      <c r="B283" s="195" t="s">
        <v>43</v>
      </c>
      <c r="C283" s="195" t="s">
        <v>43</v>
      </c>
      <c r="D283" s="195" t="s">
        <v>43</v>
      </c>
      <c r="E283" s="195" t="s">
        <v>43</v>
      </c>
      <c r="F283" s="195" t="s">
        <v>43</v>
      </c>
      <c r="G283" s="195" t="s">
        <v>43</v>
      </c>
      <c r="H283" s="195" t="s">
        <v>43</v>
      </c>
      <c r="I283" s="195" t="s">
        <v>43</v>
      </c>
      <c r="J283" s="195" t="s">
        <v>43</v>
      </c>
      <c r="K283" s="195" t="s">
        <v>701</v>
      </c>
      <c r="L283" s="195" t="s">
        <v>702</v>
      </c>
      <c r="M283" s="195" t="s">
        <v>703</v>
      </c>
      <c r="N283" s="195" t="s">
        <v>704</v>
      </c>
      <c r="O283" s="195" t="s">
        <v>705</v>
      </c>
      <c r="P283" s="195" t="s">
        <v>706</v>
      </c>
      <c r="Q283" s="195" t="s">
        <v>707</v>
      </c>
      <c r="R283" s="195" t="s">
        <v>708</v>
      </c>
      <c r="S283" s="195" t="s">
        <v>709</v>
      </c>
    </row>
    <row r="284" spans="1:19" s="192" customFormat="1" ht="11.25">
      <c r="A284" s="194" t="s">
        <v>99</v>
      </c>
      <c r="B284" s="195" t="s">
        <v>710</v>
      </c>
      <c r="C284" s="195" t="s">
        <v>711</v>
      </c>
      <c r="D284" s="195" t="s">
        <v>712</v>
      </c>
      <c r="E284" s="195" t="s">
        <v>713</v>
      </c>
      <c r="F284" s="195" t="s">
        <v>714</v>
      </c>
      <c r="G284" s="195" t="s">
        <v>715</v>
      </c>
      <c r="H284" s="195" t="s">
        <v>716</v>
      </c>
      <c r="I284" s="195" t="s">
        <v>717</v>
      </c>
      <c r="J284" s="195" t="s">
        <v>718</v>
      </c>
      <c r="K284" s="195" t="s">
        <v>719</v>
      </c>
      <c r="L284" s="195" t="s">
        <v>720</v>
      </c>
      <c r="M284" s="195" t="s">
        <v>721</v>
      </c>
      <c r="N284" s="195" t="s">
        <v>722</v>
      </c>
      <c r="O284" s="195" t="s">
        <v>723</v>
      </c>
      <c r="P284" s="195" t="s">
        <v>724</v>
      </c>
      <c r="Q284" s="195" t="s">
        <v>725</v>
      </c>
      <c r="R284" s="195" t="s">
        <v>726</v>
      </c>
      <c r="S284" s="195" t="s">
        <v>727</v>
      </c>
    </row>
    <row r="285" spans="1:19" s="192" customFormat="1" ht="11.25">
      <c r="A285" s="194" t="s">
        <v>100</v>
      </c>
      <c r="B285" s="195" t="s">
        <v>728</v>
      </c>
      <c r="C285" s="195" t="s">
        <v>729</v>
      </c>
      <c r="D285" s="195" t="s">
        <v>730</v>
      </c>
      <c r="E285" s="195" t="s">
        <v>731</v>
      </c>
      <c r="F285" s="195" t="s">
        <v>732</v>
      </c>
      <c r="G285" s="195" t="s">
        <v>733</v>
      </c>
      <c r="H285" s="195" t="s">
        <v>734</v>
      </c>
      <c r="I285" s="195" t="s">
        <v>735</v>
      </c>
      <c r="J285" s="195" t="s">
        <v>736</v>
      </c>
      <c r="K285" s="195" t="s">
        <v>737</v>
      </c>
      <c r="L285" s="195" t="s">
        <v>738</v>
      </c>
      <c r="M285" s="195" t="s">
        <v>739</v>
      </c>
      <c r="N285" s="195" t="s">
        <v>740</v>
      </c>
      <c r="O285" s="195" t="s">
        <v>741</v>
      </c>
      <c r="P285" s="195" t="s">
        <v>742</v>
      </c>
      <c r="Q285" s="195" t="s">
        <v>743</v>
      </c>
      <c r="R285" s="195" t="s">
        <v>744</v>
      </c>
      <c r="S285" s="195" t="s">
        <v>745</v>
      </c>
    </row>
    <row r="286" spans="1:19" s="192" customFormat="1" ht="11.25">
      <c r="A286" s="194" t="s">
        <v>101</v>
      </c>
      <c r="B286" s="195" t="s">
        <v>43</v>
      </c>
      <c r="C286" s="195" t="s">
        <v>43</v>
      </c>
      <c r="D286" s="195" t="s">
        <v>746</v>
      </c>
      <c r="E286" s="195" t="s">
        <v>747</v>
      </c>
      <c r="F286" s="195" t="s">
        <v>748</v>
      </c>
      <c r="G286" s="195" t="s">
        <v>749</v>
      </c>
      <c r="H286" s="195" t="s">
        <v>750</v>
      </c>
      <c r="I286" s="195" t="s">
        <v>751</v>
      </c>
      <c r="J286" s="195" t="s">
        <v>752</v>
      </c>
      <c r="K286" s="195" t="s">
        <v>753</v>
      </c>
      <c r="L286" s="195" t="s">
        <v>754</v>
      </c>
      <c r="M286" s="195" t="s">
        <v>755</v>
      </c>
      <c r="N286" s="195" t="s">
        <v>756</v>
      </c>
      <c r="O286" s="195" t="s">
        <v>757</v>
      </c>
      <c r="P286" s="195" t="s">
        <v>758</v>
      </c>
      <c r="Q286" s="195" t="s">
        <v>759</v>
      </c>
      <c r="R286" s="195" t="s">
        <v>760</v>
      </c>
      <c r="S286" s="195" t="s">
        <v>761</v>
      </c>
    </row>
    <row r="287" spans="1:19" s="192" customFormat="1" ht="11.25">
      <c r="A287" s="194" t="s">
        <v>103</v>
      </c>
      <c r="B287" s="195" t="s">
        <v>780</v>
      </c>
      <c r="C287" s="195" t="s">
        <v>781</v>
      </c>
      <c r="D287" s="195" t="s">
        <v>782</v>
      </c>
      <c r="E287" s="195" t="s">
        <v>783</v>
      </c>
      <c r="F287" s="195" t="s">
        <v>784</v>
      </c>
      <c r="G287" s="195" t="s">
        <v>785</v>
      </c>
      <c r="H287" s="195" t="s">
        <v>786</v>
      </c>
      <c r="I287" s="195" t="s">
        <v>787</v>
      </c>
      <c r="J287" s="195" t="s">
        <v>788</v>
      </c>
      <c r="K287" s="195" t="s">
        <v>789</v>
      </c>
      <c r="L287" s="195" t="s">
        <v>790</v>
      </c>
      <c r="M287" s="195" t="s">
        <v>791</v>
      </c>
      <c r="N287" s="195" t="s">
        <v>792</v>
      </c>
      <c r="O287" s="195" t="s">
        <v>793</v>
      </c>
      <c r="P287" s="195" t="s">
        <v>794</v>
      </c>
      <c r="Q287" s="195" t="s">
        <v>795</v>
      </c>
      <c r="R287" s="195" t="s">
        <v>796</v>
      </c>
      <c r="S287" s="195" t="s">
        <v>797</v>
      </c>
    </row>
    <row r="288" spans="1:19" s="192" customFormat="1" ht="11.25">
      <c r="A288" s="194" t="s">
        <v>102</v>
      </c>
      <c r="B288" s="195" t="s">
        <v>762</v>
      </c>
      <c r="C288" s="195" t="s">
        <v>763</v>
      </c>
      <c r="D288" s="195" t="s">
        <v>764</v>
      </c>
      <c r="E288" s="195" t="s">
        <v>765</v>
      </c>
      <c r="F288" s="195" t="s">
        <v>766</v>
      </c>
      <c r="G288" s="195" t="s">
        <v>767</v>
      </c>
      <c r="H288" s="195" t="s">
        <v>768</v>
      </c>
      <c r="I288" s="195" t="s">
        <v>769</v>
      </c>
      <c r="J288" s="195" t="s">
        <v>770</v>
      </c>
      <c r="K288" s="195" t="s">
        <v>771</v>
      </c>
      <c r="L288" s="195" t="s">
        <v>772</v>
      </c>
      <c r="M288" s="195" t="s">
        <v>773</v>
      </c>
      <c r="N288" s="195" t="s">
        <v>774</v>
      </c>
      <c r="O288" s="195" t="s">
        <v>775</v>
      </c>
      <c r="P288" s="195" t="s">
        <v>776</v>
      </c>
      <c r="Q288" s="195" t="s">
        <v>777</v>
      </c>
      <c r="R288" s="195" t="s">
        <v>778</v>
      </c>
      <c r="S288" s="195" t="s">
        <v>779</v>
      </c>
    </row>
    <row r="289" spans="1:19" s="192" customFormat="1" ht="11.25">
      <c r="A289" s="194" t="s">
        <v>88</v>
      </c>
      <c r="B289" s="195" t="s">
        <v>3616</v>
      </c>
      <c r="C289" s="195" t="s">
        <v>3617</v>
      </c>
      <c r="D289" s="195" t="s">
        <v>3618</v>
      </c>
      <c r="E289" s="195" t="s">
        <v>3619</v>
      </c>
      <c r="F289" s="195" t="s">
        <v>3620</v>
      </c>
      <c r="G289" s="195" t="s">
        <v>3621</v>
      </c>
      <c r="H289" s="195" t="s">
        <v>3622</v>
      </c>
      <c r="I289" s="195" t="s">
        <v>3623</v>
      </c>
      <c r="J289" s="195" t="s">
        <v>3624</v>
      </c>
      <c r="K289" s="195" t="s">
        <v>3625</v>
      </c>
      <c r="L289" s="195" t="s">
        <v>3626</v>
      </c>
      <c r="M289" s="195" t="s">
        <v>3627</v>
      </c>
      <c r="N289" s="195" t="s">
        <v>3628</v>
      </c>
      <c r="O289" s="195" t="s">
        <v>3629</v>
      </c>
      <c r="P289" s="195" t="s">
        <v>3630</v>
      </c>
      <c r="Q289" s="195" t="s">
        <v>3631</v>
      </c>
      <c r="R289" s="195" t="s">
        <v>3632</v>
      </c>
      <c r="S289" s="195" t="s">
        <v>3633</v>
      </c>
    </row>
    <row r="290" spans="1:19" s="192" customFormat="1" ht="11.25">
      <c r="A290" s="194" t="s">
        <v>95</v>
      </c>
      <c r="B290" s="195" t="s">
        <v>657</v>
      </c>
      <c r="C290" s="195" t="s">
        <v>658</v>
      </c>
      <c r="D290" s="195" t="s">
        <v>659</v>
      </c>
      <c r="E290" s="195" t="s">
        <v>660</v>
      </c>
      <c r="F290" s="195" t="s">
        <v>661</v>
      </c>
      <c r="G290" s="195" t="s">
        <v>662</v>
      </c>
      <c r="H290" s="195" t="s">
        <v>663</v>
      </c>
      <c r="I290" s="195" t="s">
        <v>664</v>
      </c>
      <c r="J290" s="195" t="s">
        <v>665</v>
      </c>
      <c r="K290" s="195" t="s">
        <v>666</v>
      </c>
      <c r="L290" s="195" t="s">
        <v>667</v>
      </c>
      <c r="M290" s="195" t="s">
        <v>668</v>
      </c>
      <c r="N290" s="195" t="s">
        <v>669</v>
      </c>
      <c r="O290" s="195" t="s">
        <v>670</v>
      </c>
      <c r="P290" s="195" t="s">
        <v>671</v>
      </c>
      <c r="Q290" s="195" t="s">
        <v>672</v>
      </c>
      <c r="R290" s="195" t="s">
        <v>673</v>
      </c>
      <c r="S290" s="195" t="s">
        <v>674</v>
      </c>
    </row>
    <row r="291" spans="1:19" s="192" customFormat="1" ht="11.25">
      <c r="A291" s="194" t="s">
        <v>75</v>
      </c>
      <c r="B291" s="195" t="s">
        <v>3417</v>
      </c>
      <c r="C291" s="195" t="s">
        <v>3418</v>
      </c>
      <c r="D291" s="195" t="s">
        <v>3419</v>
      </c>
      <c r="E291" s="195" t="s">
        <v>3420</v>
      </c>
      <c r="F291" s="195" t="s">
        <v>3421</v>
      </c>
      <c r="G291" s="195" t="s">
        <v>3422</v>
      </c>
      <c r="H291" s="195" t="s">
        <v>3423</v>
      </c>
      <c r="I291" s="195" t="s">
        <v>3424</v>
      </c>
      <c r="J291" s="195" t="s">
        <v>3425</v>
      </c>
      <c r="K291" s="195" t="s">
        <v>3426</v>
      </c>
      <c r="L291" s="195" t="s">
        <v>3427</v>
      </c>
      <c r="M291" s="195" t="s">
        <v>3428</v>
      </c>
      <c r="N291" s="195" t="s">
        <v>3429</v>
      </c>
      <c r="O291" s="195" t="s">
        <v>3430</v>
      </c>
      <c r="P291" s="195" t="s">
        <v>3431</v>
      </c>
      <c r="Q291" s="195" t="s">
        <v>3432</v>
      </c>
      <c r="R291" s="195" t="s">
        <v>3433</v>
      </c>
      <c r="S291" s="195" t="s">
        <v>3434</v>
      </c>
    </row>
    <row r="292" s="192" customFormat="1" ht="11.25">
      <c r="A292" s="191" t="s">
        <v>3652</v>
      </c>
    </row>
    <row r="293" s="192" customFormat="1" ht="11.25">
      <c r="A293" s="192" t="s">
        <v>43</v>
      </c>
    </row>
    <row r="294" spans="1:2" s="192" customFormat="1" ht="11.25">
      <c r="A294" s="192" t="s">
        <v>44</v>
      </c>
      <c r="B294" s="193">
        <v>39986.86447916667</v>
      </c>
    </row>
    <row r="295" s="192" customFormat="1" ht="11.25"/>
    <row r="296" spans="1:2" s="192" customFormat="1" ht="11.25">
      <c r="A296" s="192" t="s">
        <v>45</v>
      </c>
      <c r="B296" s="192" t="s">
        <v>46</v>
      </c>
    </row>
    <row r="297" spans="1:2" s="192" customFormat="1" ht="11.25">
      <c r="A297" s="192" t="s">
        <v>3653</v>
      </c>
      <c r="B297" s="192" t="s">
        <v>3654</v>
      </c>
    </row>
    <row r="298" spans="1:2" s="192" customFormat="1" ht="11.25">
      <c r="A298" s="192" t="s">
        <v>51</v>
      </c>
      <c r="B298" s="196" t="s">
        <v>3655</v>
      </c>
    </row>
    <row r="299" s="192" customFormat="1" ht="11.25"/>
    <row r="300" spans="1:19" s="192" customFormat="1" ht="11.25">
      <c r="A300" s="194" t="s">
        <v>8</v>
      </c>
      <c r="B300" s="195" t="s">
        <v>43</v>
      </c>
      <c r="C300" s="195" t="s">
        <v>43</v>
      </c>
      <c r="D300" s="195" t="s">
        <v>43</v>
      </c>
      <c r="E300" s="195" t="s">
        <v>43</v>
      </c>
      <c r="F300" s="195" t="s">
        <v>43</v>
      </c>
      <c r="G300" s="195" t="s">
        <v>43</v>
      </c>
      <c r="H300" s="195" t="s">
        <v>839</v>
      </c>
      <c r="I300" s="195" t="s">
        <v>801</v>
      </c>
      <c r="J300" s="195" t="s">
        <v>811</v>
      </c>
      <c r="K300" s="195" t="s">
        <v>812</v>
      </c>
      <c r="L300" s="195" t="s">
        <v>869</v>
      </c>
      <c r="M300" s="195" t="s">
        <v>812</v>
      </c>
      <c r="N300" s="195" t="s">
        <v>850</v>
      </c>
      <c r="O300" s="195" t="s">
        <v>832</v>
      </c>
      <c r="P300" s="195" t="s">
        <v>816</v>
      </c>
      <c r="Q300" s="195" t="s">
        <v>817</v>
      </c>
      <c r="R300" s="195" t="s">
        <v>817</v>
      </c>
      <c r="S300" s="195" t="s">
        <v>801</v>
      </c>
    </row>
    <row r="301" spans="1:19" s="192" customFormat="1" ht="11.25">
      <c r="A301" s="194" t="s">
        <v>53</v>
      </c>
      <c r="B301" s="194" t="s">
        <v>54</v>
      </c>
      <c r="C301" s="194" t="s">
        <v>55</v>
      </c>
      <c r="D301" s="194" t="s">
        <v>56</v>
      </c>
      <c r="E301" s="194" t="s">
        <v>57</v>
      </c>
      <c r="F301" s="194" t="s">
        <v>58</v>
      </c>
      <c r="G301" s="194" t="s">
        <v>59</v>
      </c>
      <c r="H301" s="194" t="s">
        <v>60</v>
      </c>
      <c r="I301" s="194" t="s">
        <v>61</v>
      </c>
      <c r="J301" s="194" t="s">
        <v>62</v>
      </c>
      <c r="K301" s="194" t="s">
        <v>63</v>
      </c>
      <c r="L301" s="194" t="s">
        <v>64</v>
      </c>
      <c r="M301" s="194" t="s">
        <v>65</v>
      </c>
      <c r="N301" s="194" t="s">
        <v>66</v>
      </c>
      <c r="O301" s="194" t="s">
        <v>67</v>
      </c>
      <c r="P301" s="194" t="s">
        <v>68</v>
      </c>
      <c r="Q301" s="194" t="s">
        <v>69</v>
      </c>
      <c r="R301" s="194" t="s">
        <v>70</v>
      </c>
      <c r="S301" s="194" t="s">
        <v>71</v>
      </c>
    </row>
    <row r="302" spans="1:19" s="192" customFormat="1" ht="11.25">
      <c r="A302" s="194" t="s">
        <v>3656</v>
      </c>
      <c r="B302" s="195" t="s">
        <v>798</v>
      </c>
      <c r="C302" s="195" t="s">
        <v>799</v>
      </c>
      <c r="D302" s="195" t="s">
        <v>800</v>
      </c>
      <c r="E302" s="195" t="s">
        <v>801</v>
      </c>
      <c r="F302" s="195" t="s">
        <v>802</v>
      </c>
      <c r="G302" s="195" t="s">
        <v>803</v>
      </c>
      <c r="H302" s="195" t="s">
        <v>804</v>
      </c>
      <c r="I302" s="195" t="s">
        <v>805</v>
      </c>
      <c r="J302" s="195" t="s">
        <v>806</v>
      </c>
      <c r="K302" s="195" t="s">
        <v>806</v>
      </c>
      <c r="L302" s="195" t="s">
        <v>807</v>
      </c>
      <c r="M302" s="195" t="s">
        <v>808</v>
      </c>
      <c r="N302" s="195" t="s">
        <v>809</v>
      </c>
      <c r="O302" s="195" t="s">
        <v>810</v>
      </c>
      <c r="P302" s="195" t="s">
        <v>811</v>
      </c>
      <c r="Q302" s="195" t="s">
        <v>812</v>
      </c>
      <c r="R302" s="195" t="s">
        <v>813</v>
      </c>
      <c r="S302" s="195" t="s">
        <v>812</v>
      </c>
    </row>
    <row r="303" spans="1:19" s="192" customFormat="1" ht="11.25">
      <c r="A303" s="194" t="s">
        <v>3657</v>
      </c>
      <c r="B303" s="195" t="s">
        <v>43</v>
      </c>
      <c r="C303" s="195" t="s">
        <v>43</v>
      </c>
      <c r="D303" s="195" t="s">
        <v>43</v>
      </c>
      <c r="E303" s="195" t="s">
        <v>43</v>
      </c>
      <c r="F303" s="195" t="s">
        <v>43</v>
      </c>
      <c r="G303" s="195" t="s">
        <v>43</v>
      </c>
      <c r="H303" s="195" t="s">
        <v>814</v>
      </c>
      <c r="I303" s="195" t="s">
        <v>807</v>
      </c>
      <c r="J303" s="195" t="s">
        <v>812</v>
      </c>
      <c r="K303" s="195" t="s">
        <v>806</v>
      </c>
      <c r="L303" s="195" t="s">
        <v>813</v>
      </c>
      <c r="M303" s="195" t="s">
        <v>803</v>
      </c>
      <c r="N303" s="195" t="s">
        <v>808</v>
      </c>
      <c r="O303" s="195" t="s">
        <v>815</v>
      </c>
      <c r="P303" s="195" t="s">
        <v>816</v>
      </c>
      <c r="Q303" s="195" t="s">
        <v>816</v>
      </c>
      <c r="R303" s="195" t="s">
        <v>817</v>
      </c>
      <c r="S303" s="195" t="s">
        <v>816</v>
      </c>
    </row>
    <row r="304" spans="1:19" s="192" customFormat="1" ht="11.25">
      <c r="A304" s="194" t="s">
        <v>0</v>
      </c>
      <c r="B304" s="195" t="s">
        <v>43</v>
      </c>
      <c r="C304" s="195" t="s">
        <v>43</v>
      </c>
      <c r="D304" s="195" t="s">
        <v>43</v>
      </c>
      <c r="E304" s="195" t="s">
        <v>43</v>
      </c>
      <c r="F304" s="195" t="s">
        <v>43</v>
      </c>
      <c r="G304" s="195" t="s">
        <v>43</v>
      </c>
      <c r="H304" s="195" t="s">
        <v>818</v>
      </c>
      <c r="I304" s="195" t="s">
        <v>819</v>
      </c>
      <c r="J304" s="195" t="s">
        <v>820</v>
      </c>
      <c r="K304" s="195" t="s">
        <v>821</v>
      </c>
      <c r="L304" s="195" t="s">
        <v>822</v>
      </c>
      <c r="M304" s="195" t="s">
        <v>822</v>
      </c>
      <c r="N304" s="195" t="s">
        <v>823</v>
      </c>
      <c r="O304" s="195" t="s">
        <v>813</v>
      </c>
      <c r="P304" s="195" t="s">
        <v>824</v>
      </c>
      <c r="Q304" s="195" t="s">
        <v>799</v>
      </c>
      <c r="R304" s="195" t="s">
        <v>825</v>
      </c>
      <c r="S304" s="195" t="s">
        <v>826</v>
      </c>
    </row>
    <row r="305" spans="1:19" s="192" customFormat="1" ht="11.25">
      <c r="A305" s="194" t="s">
        <v>2</v>
      </c>
      <c r="B305" s="195" t="s">
        <v>43</v>
      </c>
      <c r="C305" s="195" t="s">
        <v>43</v>
      </c>
      <c r="D305" s="195" t="s">
        <v>43</v>
      </c>
      <c r="E305" s="195" t="s">
        <v>43</v>
      </c>
      <c r="F305" s="195" t="s">
        <v>43</v>
      </c>
      <c r="G305" s="195" t="s">
        <v>43</v>
      </c>
      <c r="H305" s="195" t="s">
        <v>817</v>
      </c>
      <c r="I305" s="195" t="s">
        <v>816</v>
      </c>
      <c r="J305" s="195" t="s">
        <v>837</v>
      </c>
      <c r="K305" s="195" t="s">
        <v>817</v>
      </c>
      <c r="L305" s="195" t="s">
        <v>799</v>
      </c>
      <c r="M305" s="195" t="s">
        <v>838</v>
      </c>
      <c r="N305" s="195" t="s">
        <v>810</v>
      </c>
      <c r="O305" s="195" t="s">
        <v>824</v>
      </c>
      <c r="P305" s="195" t="s">
        <v>839</v>
      </c>
      <c r="Q305" s="195" t="s">
        <v>817</v>
      </c>
      <c r="R305" s="195" t="s">
        <v>840</v>
      </c>
      <c r="S305" s="195" t="s">
        <v>838</v>
      </c>
    </row>
    <row r="306" spans="1:19" s="192" customFormat="1" ht="11.25">
      <c r="A306" s="194" t="s">
        <v>3</v>
      </c>
      <c r="B306" s="195" t="s">
        <v>43</v>
      </c>
      <c r="C306" s="195" t="s">
        <v>43</v>
      </c>
      <c r="D306" s="195" t="s">
        <v>43</v>
      </c>
      <c r="E306" s="195" t="s">
        <v>43</v>
      </c>
      <c r="F306" s="195" t="s">
        <v>43</v>
      </c>
      <c r="G306" s="195" t="s">
        <v>43</v>
      </c>
      <c r="H306" s="195" t="s">
        <v>841</v>
      </c>
      <c r="I306" s="195" t="s">
        <v>842</v>
      </c>
      <c r="J306" s="195" t="s">
        <v>843</v>
      </c>
      <c r="K306" s="195" t="s">
        <v>801</v>
      </c>
      <c r="L306" s="195" t="s">
        <v>844</v>
      </c>
      <c r="M306" s="195" t="s">
        <v>845</v>
      </c>
      <c r="N306" s="195" t="s">
        <v>801</v>
      </c>
      <c r="O306" s="195" t="s">
        <v>804</v>
      </c>
      <c r="P306" s="195" t="s">
        <v>846</v>
      </c>
      <c r="Q306" s="195" t="s">
        <v>805</v>
      </c>
      <c r="R306" s="195" t="s">
        <v>804</v>
      </c>
      <c r="S306" s="195" t="s">
        <v>800</v>
      </c>
    </row>
    <row r="307" spans="1:19" s="192" customFormat="1" ht="11.25">
      <c r="A307" s="194" t="s">
        <v>4</v>
      </c>
      <c r="B307" s="195" t="s">
        <v>43</v>
      </c>
      <c r="C307" s="195" t="s">
        <v>43</v>
      </c>
      <c r="D307" s="195" t="s">
        <v>847</v>
      </c>
      <c r="E307" s="195" t="s">
        <v>821</v>
      </c>
      <c r="F307" s="195" t="s">
        <v>816</v>
      </c>
      <c r="G307" s="195" t="s">
        <v>808</v>
      </c>
      <c r="H307" s="195" t="s">
        <v>814</v>
      </c>
      <c r="I307" s="195" t="s">
        <v>832</v>
      </c>
      <c r="J307" s="195" t="s">
        <v>833</v>
      </c>
      <c r="K307" s="195" t="s">
        <v>806</v>
      </c>
      <c r="L307" s="195" t="s">
        <v>848</v>
      </c>
      <c r="M307" s="195" t="s">
        <v>810</v>
      </c>
      <c r="N307" s="195" t="s">
        <v>849</v>
      </c>
      <c r="O307" s="195" t="s">
        <v>810</v>
      </c>
      <c r="P307" s="195" t="s">
        <v>835</v>
      </c>
      <c r="Q307" s="195" t="s">
        <v>829</v>
      </c>
      <c r="R307" s="195" t="s">
        <v>814</v>
      </c>
      <c r="S307" s="195" t="s">
        <v>808</v>
      </c>
    </row>
    <row r="308" spans="1:19" s="192" customFormat="1" ht="11.25">
      <c r="A308" s="194" t="s">
        <v>5</v>
      </c>
      <c r="B308" s="195" t="s">
        <v>840</v>
      </c>
      <c r="C308" s="195" t="s">
        <v>802</v>
      </c>
      <c r="D308" s="195" t="s">
        <v>811</v>
      </c>
      <c r="E308" s="195" t="s">
        <v>829</v>
      </c>
      <c r="F308" s="195" t="s">
        <v>844</v>
      </c>
      <c r="G308" s="195" t="s">
        <v>809</v>
      </c>
      <c r="H308" s="195" t="s">
        <v>803</v>
      </c>
      <c r="I308" s="195" t="s">
        <v>803</v>
      </c>
      <c r="J308" s="195" t="s">
        <v>810</v>
      </c>
      <c r="K308" s="195" t="s">
        <v>811</v>
      </c>
      <c r="L308" s="195" t="s">
        <v>840</v>
      </c>
      <c r="M308" s="195" t="s">
        <v>850</v>
      </c>
      <c r="N308" s="195" t="s">
        <v>817</v>
      </c>
      <c r="O308" s="195" t="s">
        <v>815</v>
      </c>
      <c r="P308" s="195" t="s">
        <v>817</v>
      </c>
      <c r="Q308" s="195" t="s">
        <v>837</v>
      </c>
      <c r="R308" s="195" t="s">
        <v>803</v>
      </c>
      <c r="S308" s="195" t="s">
        <v>803</v>
      </c>
    </row>
    <row r="309" spans="1:19" s="192" customFormat="1" ht="11.25">
      <c r="A309" s="194" t="s">
        <v>6</v>
      </c>
      <c r="B309" s="195" t="s">
        <v>43</v>
      </c>
      <c r="C309" s="195" t="s">
        <v>43</v>
      </c>
      <c r="D309" s="195" t="s">
        <v>43</v>
      </c>
      <c r="E309" s="195" t="s">
        <v>43</v>
      </c>
      <c r="F309" s="195" t="s">
        <v>851</v>
      </c>
      <c r="G309" s="195" t="s">
        <v>852</v>
      </c>
      <c r="H309" s="195" t="s">
        <v>853</v>
      </c>
      <c r="I309" s="195" t="s">
        <v>854</v>
      </c>
      <c r="J309" s="195" t="s">
        <v>855</v>
      </c>
      <c r="K309" s="195" t="s">
        <v>856</v>
      </c>
      <c r="L309" s="195" t="s">
        <v>823</v>
      </c>
      <c r="M309" s="195" t="s">
        <v>857</v>
      </c>
      <c r="N309" s="195" t="s">
        <v>858</v>
      </c>
      <c r="O309" s="195" t="s">
        <v>827</v>
      </c>
      <c r="P309" s="195" t="s">
        <v>839</v>
      </c>
      <c r="Q309" s="195" t="s">
        <v>857</v>
      </c>
      <c r="R309" s="195" t="s">
        <v>859</v>
      </c>
      <c r="S309" s="195" t="s">
        <v>860</v>
      </c>
    </row>
    <row r="310" spans="1:19" s="192" customFormat="1" ht="11.25">
      <c r="A310" s="194" t="s">
        <v>7</v>
      </c>
      <c r="B310" s="195" t="s">
        <v>861</v>
      </c>
      <c r="C310" s="195" t="s">
        <v>862</v>
      </c>
      <c r="D310" s="195" t="s">
        <v>822</v>
      </c>
      <c r="E310" s="195" t="s">
        <v>846</v>
      </c>
      <c r="F310" s="195" t="s">
        <v>863</v>
      </c>
      <c r="G310" s="195" t="s">
        <v>845</v>
      </c>
      <c r="H310" s="195" t="s">
        <v>864</v>
      </c>
      <c r="I310" s="195" t="s">
        <v>816</v>
      </c>
      <c r="J310" s="195" t="s">
        <v>850</v>
      </c>
      <c r="K310" s="195" t="s">
        <v>865</v>
      </c>
      <c r="L310" s="195" t="s">
        <v>864</v>
      </c>
      <c r="M310" s="195" t="s">
        <v>866</v>
      </c>
      <c r="N310" s="195" t="s">
        <v>867</v>
      </c>
      <c r="O310" s="195" t="s">
        <v>868</v>
      </c>
      <c r="P310" s="195" t="s">
        <v>858</v>
      </c>
      <c r="Q310" s="195" t="s">
        <v>867</v>
      </c>
      <c r="R310" s="195" t="s">
        <v>858</v>
      </c>
      <c r="S310" s="195" t="s">
        <v>869</v>
      </c>
    </row>
    <row r="311" spans="1:19" s="192" customFormat="1" ht="11.25">
      <c r="A311" s="194" t="s">
        <v>9</v>
      </c>
      <c r="B311" s="195" t="s">
        <v>871</v>
      </c>
      <c r="C311" s="195" t="s">
        <v>813</v>
      </c>
      <c r="D311" s="195" t="s">
        <v>829</v>
      </c>
      <c r="E311" s="195" t="s">
        <v>803</v>
      </c>
      <c r="F311" s="195" t="s">
        <v>849</v>
      </c>
      <c r="G311" s="195" t="s">
        <v>872</v>
      </c>
      <c r="H311" s="195" t="s">
        <v>873</v>
      </c>
      <c r="I311" s="195" t="s">
        <v>812</v>
      </c>
      <c r="J311" s="195" t="s">
        <v>838</v>
      </c>
      <c r="K311" s="195" t="s">
        <v>804</v>
      </c>
      <c r="L311" s="195" t="s">
        <v>865</v>
      </c>
      <c r="M311" s="195" t="s">
        <v>840</v>
      </c>
      <c r="N311" s="195" t="s">
        <v>809</v>
      </c>
      <c r="O311" s="195" t="s">
        <v>874</v>
      </c>
      <c r="P311" s="195" t="s">
        <v>833</v>
      </c>
      <c r="Q311" s="195" t="s">
        <v>814</v>
      </c>
      <c r="R311" s="195" t="s">
        <v>809</v>
      </c>
      <c r="S311" s="195" t="s">
        <v>869</v>
      </c>
    </row>
    <row r="312" spans="1:19" s="192" customFormat="1" ht="11.25">
      <c r="A312" s="194" t="s">
        <v>10</v>
      </c>
      <c r="B312" s="195" t="s">
        <v>865</v>
      </c>
      <c r="C312" s="195" t="s">
        <v>850</v>
      </c>
      <c r="D312" s="195" t="s">
        <v>812</v>
      </c>
      <c r="E312" s="195" t="s">
        <v>844</v>
      </c>
      <c r="F312" s="195" t="s">
        <v>809</v>
      </c>
      <c r="G312" s="195" t="s">
        <v>809</v>
      </c>
      <c r="H312" s="195" t="s">
        <v>815</v>
      </c>
      <c r="I312" s="195" t="s">
        <v>835</v>
      </c>
      <c r="J312" s="195" t="s">
        <v>804</v>
      </c>
      <c r="K312" s="195" t="s">
        <v>875</v>
      </c>
      <c r="L312" s="195" t="s">
        <v>849</v>
      </c>
      <c r="M312" s="195" t="s">
        <v>803</v>
      </c>
      <c r="N312" s="195" t="s">
        <v>816</v>
      </c>
      <c r="O312" s="195" t="s">
        <v>808</v>
      </c>
      <c r="P312" s="195" t="s">
        <v>815</v>
      </c>
      <c r="Q312" s="195" t="s">
        <v>803</v>
      </c>
      <c r="R312" s="195" t="s">
        <v>816</v>
      </c>
      <c r="S312" s="195" t="s">
        <v>850</v>
      </c>
    </row>
    <row r="313" spans="1:19" s="192" customFormat="1" ht="11.25">
      <c r="A313" s="194" t="s">
        <v>11</v>
      </c>
      <c r="B313" s="195" t="s">
        <v>43</v>
      </c>
      <c r="C313" s="195" t="s">
        <v>43</v>
      </c>
      <c r="D313" s="195" t="s">
        <v>43</v>
      </c>
      <c r="E313" s="195" t="s">
        <v>43</v>
      </c>
      <c r="F313" s="195" t="s">
        <v>43</v>
      </c>
      <c r="G313" s="195" t="s">
        <v>43</v>
      </c>
      <c r="H313" s="195" t="s">
        <v>861</v>
      </c>
      <c r="I313" s="195" t="s">
        <v>876</v>
      </c>
      <c r="J313" s="195" t="s">
        <v>877</v>
      </c>
      <c r="K313" s="195" t="s">
        <v>840</v>
      </c>
      <c r="L313" s="195" t="s">
        <v>838</v>
      </c>
      <c r="M313" s="195" t="s">
        <v>798</v>
      </c>
      <c r="N313" s="195" t="s">
        <v>838</v>
      </c>
      <c r="O313" s="195" t="s">
        <v>821</v>
      </c>
      <c r="P313" s="195" t="s">
        <v>839</v>
      </c>
      <c r="Q313" s="195" t="s">
        <v>838</v>
      </c>
      <c r="R313" s="195" t="s">
        <v>869</v>
      </c>
      <c r="S313" s="195" t="s">
        <v>837</v>
      </c>
    </row>
    <row r="314" spans="1:19" s="192" customFormat="1" ht="11.25">
      <c r="A314" s="194" t="s">
        <v>12</v>
      </c>
      <c r="B314" s="195" t="s">
        <v>43</v>
      </c>
      <c r="C314" s="195" t="s">
        <v>43</v>
      </c>
      <c r="D314" s="195" t="s">
        <v>43</v>
      </c>
      <c r="E314" s="195" t="s">
        <v>43</v>
      </c>
      <c r="F314" s="195" t="s">
        <v>43</v>
      </c>
      <c r="G314" s="195" t="s">
        <v>43</v>
      </c>
      <c r="H314" s="195" t="s">
        <v>878</v>
      </c>
      <c r="I314" s="195" t="s">
        <v>879</v>
      </c>
      <c r="J314" s="195" t="s">
        <v>880</v>
      </c>
      <c r="K314" s="195" t="s">
        <v>842</v>
      </c>
      <c r="L314" s="195" t="s">
        <v>881</v>
      </c>
      <c r="M314" s="195" t="s">
        <v>882</v>
      </c>
      <c r="N314" s="195" t="s">
        <v>883</v>
      </c>
      <c r="O314" s="195" t="s">
        <v>871</v>
      </c>
      <c r="P314" s="195" t="s">
        <v>846</v>
      </c>
      <c r="Q314" s="195" t="s">
        <v>817</v>
      </c>
      <c r="R314" s="195" t="s">
        <v>858</v>
      </c>
      <c r="S314" s="195" t="s">
        <v>884</v>
      </c>
    </row>
    <row r="315" spans="1:19" s="192" customFormat="1" ht="11.25">
      <c r="A315" s="194" t="s">
        <v>13</v>
      </c>
      <c r="B315" s="195" t="s">
        <v>43</v>
      </c>
      <c r="C315" s="195" t="s">
        <v>43</v>
      </c>
      <c r="D315" s="195" t="s">
        <v>43</v>
      </c>
      <c r="E315" s="195" t="s">
        <v>43</v>
      </c>
      <c r="F315" s="195" t="s">
        <v>43</v>
      </c>
      <c r="G315" s="195" t="s">
        <v>43</v>
      </c>
      <c r="H315" s="195" t="s">
        <v>844</v>
      </c>
      <c r="I315" s="195" t="s">
        <v>799</v>
      </c>
      <c r="J315" s="195" t="s">
        <v>856</v>
      </c>
      <c r="K315" s="195" t="s">
        <v>858</v>
      </c>
      <c r="L315" s="195" t="s">
        <v>885</v>
      </c>
      <c r="M315" s="195" t="s">
        <v>886</v>
      </c>
      <c r="N315" s="195" t="s">
        <v>827</v>
      </c>
      <c r="O315" s="195" t="s">
        <v>850</v>
      </c>
      <c r="P315" s="195" t="s">
        <v>803</v>
      </c>
      <c r="Q315" s="195" t="s">
        <v>817</v>
      </c>
      <c r="R315" s="195" t="s">
        <v>838</v>
      </c>
      <c r="S315" s="195" t="s">
        <v>849</v>
      </c>
    </row>
    <row r="316" spans="1:19" s="192" customFormat="1" ht="11.25">
      <c r="A316" s="194" t="s">
        <v>15</v>
      </c>
      <c r="B316" s="195" t="s">
        <v>842</v>
      </c>
      <c r="C316" s="195" t="s">
        <v>891</v>
      </c>
      <c r="D316" s="195" t="s">
        <v>823</v>
      </c>
      <c r="E316" s="195" t="s">
        <v>863</v>
      </c>
      <c r="F316" s="195" t="s">
        <v>800</v>
      </c>
      <c r="G316" s="195" t="s">
        <v>847</v>
      </c>
      <c r="H316" s="195" t="s">
        <v>872</v>
      </c>
      <c r="I316" s="195" t="s">
        <v>865</v>
      </c>
      <c r="J316" s="195" t="s">
        <v>865</v>
      </c>
      <c r="K316" s="195" t="s">
        <v>813</v>
      </c>
      <c r="L316" s="195" t="s">
        <v>808</v>
      </c>
      <c r="M316" s="195" t="s">
        <v>840</v>
      </c>
      <c r="N316" s="195" t="s">
        <v>839</v>
      </c>
      <c r="O316" s="195" t="s">
        <v>798</v>
      </c>
      <c r="P316" s="195" t="s">
        <v>865</v>
      </c>
      <c r="Q316" s="195" t="s">
        <v>812</v>
      </c>
      <c r="R316" s="195" t="s">
        <v>813</v>
      </c>
      <c r="S316" s="195" t="s">
        <v>816</v>
      </c>
    </row>
    <row r="317" spans="1:19" s="192" customFormat="1" ht="11.25">
      <c r="A317" s="194" t="s">
        <v>16</v>
      </c>
      <c r="B317" s="195" t="s">
        <v>43</v>
      </c>
      <c r="C317" s="195" t="s">
        <v>43</v>
      </c>
      <c r="D317" s="195" t="s">
        <v>43</v>
      </c>
      <c r="E317" s="195" t="s">
        <v>43</v>
      </c>
      <c r="F317" s="195" t="s">
        <v>43</v>
      </c>
      <c r="G317" s="195" t="s">
        <v>43</v>
      </c>
      <c r="H317" s="195" t="s">
        <v>901</v>
      </c>
      <c r="I317" s="195" t="s">
        <v>880</v>
      </c>
      <c r="J317" s="195" t="s">
        <v>858</v>
      </c>
      <c r="K317" s="195" t="s">
        <v>900</v>
      </c>
      <c r="L317" s="195" t="s">
        <v>814</v>
      </c>
      <c r="M317" s="195" t="s">
        <v>874</v>
      </c>
      <c r="N317" s="195" t="s">
        <v>830</v>
      </c>
      <c r="O317" s="195" t="s">
        <v>902</v>
      </c>
      <c r="P317" s="195" t="s">
        <v>850</v>
      </c>
      <c r="Q317" s="195" t="s">
        <v>856</v>
      </c>
      <c r="R317" s="195" t="s">
        <v>855</v>
      </c>
      <c r="S317" s="195" t="s">
        <v>903</v>
      </c>
    </row>
    <row r="318" spans="1:19" s="192" customFormat="1" ht="11.25">
      <c r="A318" s="194" t="s">
        <v>17</v>
      </c>
      <c r="B318" s="195" t="s">
        <v>43</v>
      </c>
      <c r="C318" s="195" t="s">
        <v>43</v>
      </c>
      <c r="D318" s="195" t="s">
        <v>43</v>
      </c>
      <c r="E318" s="195" t="s">
        <v>43</v>
      </c>
      <c r="F318" s="195" t="s">
        <v>43</v>
      </c>
      <c r="G318" s="195" t="s">
        <v>43</v>
      </c>
      <c r="H318" s="195" t="s">
        <v>840</v>
      </c>
      <c r="I318" s="195" t="s">
        <v>904</v>
      </c>
      <c r="J318" s="195" t="s">
        <v>874</v>
      </c>
      <c r="K318" s="195" t="s">
        <v>857</v>
      </c>
      <c r="L318" s="195" t="s">
        <v>803</v>
      </c>
      <c r="M318" s="195" t="s">
        <v>836</v>
      </c>
      <c r="N318" s="195" t="s">
        <v>812</v>
      </c>
      <c r="O318" s="195" t="s">
        <v>905</v>
      </c>
      <c r="P318" s="195" t="s">
        <v>808</v>
      </c>
      <c r="Q318" s="195" t="s">
        <v>846</v>
      </c>
      <c r="R318" s="195" t="s">
        <v>828</v>
      </c>
      <c r="S318" s="195" t="s">
        <v>803</v>
      </c>
    </row>
    <row r="319" spans="1:19" s="192" customFormat="1" ht="11.25">
      <c r="A319" s="194" t="s">
        <v>18</v>
      </c>
      <c r="B319" s="195" t="s">
        <v>43</v>
      </c>
      <c r="C319" s="195" t="s">
        <v>906</v>
      </c>
      <c r="D319" s="195" t="s">
        <v>907</v>
      </c>
      <c r="E319" s="195" t="s">
        <v>908</v>
      </c>
      <c r="F319" s="195" t="s">
        <v>909</v>
      </c>
      <c r="G319" s="195" t="s">
        <v>910</v>
      </c>
      <c r="H319" s="195" t="s">
        <v>911</v>
      </c>
      <c r="I319" s="195" t="s">
        <v>912</v>
      </c>
      <c r="J319" s="195" t="s">
        <v>867</v>
      </c>
      <c r="K319" s="195" t="s">
        <v>858</v>
      </c>
      <c r="L319" s="195" t="s">
        <v>866</v>
      </c>
      <c r="M319" s="195" t="s">
        <v>811</v>
      </c>
      <c r="N319" s="195" t="s">
        <v>800</v>
      </c>
      <c r="O319" s="195" t="s">
        <v>800</v>
      </c>
      <c r="P319" s="195" t="s">
        <v>859</v>
      </c>
      <c r="Q319" s="195" t="s">
        <v>913</v>
      </c>
      <c r="R319" s="195" t="s">
        <v>914</v>
      </c>
      <c r="S319" s="195" t="s">
        <v>915</v>
      </c>
    </row>
    <row r="320" spans="1:19" s="192" customFormat="1" ht="11.25">
      <c r="A320" s="194" t="s">
        <v>19</v>
      </c>
      <c r="B320" s="195" t="s">
        <v>815</v>
      </c>
      <c r="C320" s="195" t="s">
        <v>798</v>
      </c>
      <c r="D320" s="195" t="s">
        <v>850</v>
      </c>
      <c r="E320" s="195" t="s">
        <v>815</v>
      </c>
      <c r="F320" s="195" t="s">
        <v>812</v>
      </c>
      <c r="G320" s="195" t="s">
        <v>812</v>
      </c>
      <c r="H320" s="195" t="s">
        <v>809</v>
      </c>
      <c r="I320" s="195" t="s">
        <v>865</v>
      </c>
      <c r="J320" s="195" t="s">
        <v>808</v>
      </c>
      <c r="K320" s="195" t="s">
        <v>813</v>
      </c>
      <c r="L320" s="195" t="s">
        <v>868</v>
      </c>
      <c r="M320" s="195" t="s">
        <v>824</v>
      </c>
      <c r="N320" s="195" t="s">
        <v>799</v>
      </c>
      <c r="O320" s="195" t="s">
        <v>870</v>
      </c>
      <c r="P320" s="195" t="s">
        <v>829</v>
      </c>
      <c r="Q320" s="195" t="s">
        <v>816</v>
      </c>
      <c r="R320" s="195" t="s">
        <v>811</v>
      </c>
      <c r="S320" s="195" t="s">
        <v>844</v>
      </c>
    </row>
    <row r="321" spans="1:19" s="192" customFormat="1" ht="11.25">
      <c r="A321" s="194" t="s">
        <v>21</v>
      </c>
      <c r="B321" s="195" t="s">
        <v>43</v>
      </c>
      <c r="C321" s="195" t="s">
        <v>43</v>
      </c>
      <c r="D321" s="195" t="s">
        <v>43</v>
      </c>
      <c r="E321" s="195" t="s">
        <v>43</v>
      </c>
      <c r="F321" s="195" t="s">
        <v>43</v>
      </c>
      <c r="G321" s="195" t="s">
        <v>43</v>
      </c>
      <c r="H321" s="195" t="s">
        <v>919</v>
      </c>
      <c r="I321" s="195" t="s">
        <v>920</v>
      </c>
      <c r="J321" s="195" t="s">
        <v>843</v>
      </c>
      <c r="K321" s="195" t="s">
        <v>905</v>
      </c>
      <c r="L321" s="195" t="s">
        <v>861</v>
      </c>
      <c r="M321" s="195" t="s">
        <v>864</v>
      </c>
      <c r="N321" s="195" t="s">
        <v>870</v>
      </c>
      <c r="O321" s="195" t="s">
        <v>806</v>
      </c>
      <c r="P321" s="195" t="s">
        <v>868</v>
      </c>
      <c r="Q321" s="195" t="s">
        <v>865</v>
      </c>
      <c r="R321" s="195" t="s">
        <v>844</v>
      </c>
      <c r="S321" s="195" t="s">
        <v>858</v>
      </c>
    </row>
    <row r="322" spans="1:19" s="192" customFormat="1" ht="11.25">
      <c r="A322" s="194" t="s">
        <v>22</v>
      </c>
      <c r="B322" s="195" t="s">
        <v>43</v>
      </c>
      <c r="C322" s="195" t="s">
        <v>43</v>
      </c>
      <c r="D322" s="195" t="s">
        <v>43</v>
      </c>
      <c r="E322" s="195" t="s">
        <v>43</v>
      </c>
      <c r="F322" s="195" t="s">
        <v>43</v>
      </c>
      <c r="G322" s="195" t="s">
        <v>43</v>
      </c>
      <c r="H322" s="195" t="s">
        <v>865</v>
      </c>
      <c r="I322" s="195" t="s">
        <v>799</v>
      </c>
      <c r="J322" s="195" t="s">
        <v>799</v>
      </c>
      <c r="K322" s="195" t="s">
        <v>839</v>
      </c>
      <c r="L322" s="195" t="s">
        <v>840</v>
      </c>
      <c r="M322" s="195" t="s">
        <v>821</v>
      </c>
      <c r="N322" s="195" t="s">
        <v>863</v>
      </c>
      <c r="O322" s="195" t="s">
        <v>869</v>
      </c>
      <c r="P322" s="195" t="s">
        <v>816</v>
      </c>
      <c r="Q322" s="195" t="s">
        <v>850</v>
      </c>
      <c r="R322" s="195" t="s">
        <v>801</v>
      </c>
      <c r="S322" s="195" t="s">
        <v>840</v>
      </c>
    </row>
    <row r="323" spans="1:19" s="192" customFormat="1" ht="11.25">
      <c r="A323" s="194" t="s">
        <v>23</v>
      </c>
      <c r="B323" s="195" t="s">
        <v>43</v>
      </c>
      <c r="C323" s="195" t="s">
        <v>43</v>
      </c>
      <c r="D323" s="195" t="s">
        <v>43</v>
      </c>
      <c r="E323" s="195" t="s">
        <v>43</v>
      </c>
      <c r="F323" s="195" t="s">
        <v>43</v>
      </c>
      <c r="G323" s="195" t="s">
        <v>43</v>
      </c>
      <c r="H323" s="195" t="s">
        <v>43</v>
      </c>
      <c r="I323" s="195" t="s">
        <v>43</v>
      </c>
      <c r="J323" s="195" t="s">
        <v>43</v>
      </c>
      <c r="K323" s="195" t="s">
        <v>921</v>
      </c>
      <c r="L323" s="195" t="s">
        <v>922</v>
      </c>
      <c r="M323" s="195" t="s">
        <v>923</v>
      </c>
      <c r="N323" s="195" t="s">
        <v>924</v>
      </c>
      <c r="O323" s="195" t="s">
        <v>925</v>
      </c>
      <c r="P323" s="195" t="s">
        <v>911</v>
      </c>
      <c r="Q323" s="195" t="s">
        <v>926</v>
      </c>
      <c r="R323" s="195" t="s">
        <v>927</v>
      </c>
      <c r="S323" s="195" t="s">
        <v>881</v>
      </c>
    </row>
    <row r="324" spans="1:19" s="192" customFormat="1" ht="11.25">
      <c r="A324" s="194" t="s">
        <v>24</v>
      </c>
      <c r="B324" s="195" t="s">
        <v>918</v>
      </c>
      <c r="C324" s="195" t="s">
        <v>890</v>
      </c>
      <c r="D324" s="195" t="s">
        <v>835</v>
      </c>
      <c r="E324" s="195" t="s">
        <v>869</v>
      </c>
      <c r="F324" s="195" t="s">
        <v>802</v>
      </c>
      <c r="G324" s="195" t="s">
        <v>821</v>
      </c>
      <c r="H324" s="195" t="s">
        <v>804</v>
      </c>
      <c r="I324" s="195" t="s">
        <v>844</v>
      </c>
      <c r="J324" s="195" t="s">
        <v>833</v>
      </c>
      <c r="K324" s="195" t="s">
        <v>804</v>
      </c>
      <c r="L324" s="195" t="s">
        <v>844</v>
      </c>
      <c r="M324" s="195" t="s">
        <v>817</v>
      </c>
      <c r="N324" s="195" t="s">
        <v>815</v>
      </c>
      <c r="O324" s="195" t="s">
        <v>808</v>
      </c>
      <c r="P324" s="195" t="s">
        <v>830</v>
      </c>
      <c r="Q324" s="195" t="s">
        <v>804</v>
      </c>
      <c r="R324" s="195" t="s">
        <v>811</v>
      </c>
      <c r="S324" s="195" t="s">
        <v>840</v>
      </c>
    </row>
    <row r="325" spans="1:19" s="192" customFormat="1" ht="11.25">
      <c r="A325" s="194" t="s">
        <v>25</v>
      </c>
      <c r="B325" s="195" t="s">
        <v>43</v>
      </c>
      <c r="C325" s="195" t="s">
        <v>928</v>
      </c>
      <c r="D325" s="195" t="s">
        <v>929</v>
      </c>
      <c r="E325" s="195" t="s">
        <v>930</v>
      </c>
      <c r="F325" s="195" t="s">
        <v>931</v>
      </c>
      <c r="G325" s="195" t="s">
        <v>932</v>
      </c>
      <c r="H325" s="195" t="s">
        <v>933</v>
      </c>
      <c r="I325" s="195" t="s">
        <v>825</v>
      </c>
      <c r="J325" s="195" t="s">
        <v>859</v>
      </c>
      <c r="K325" s="195" t="s">
        <v>856</v>
      </c>
      <c r="L325" s="195" t="s">
        <v>857</v>
      </c>
      <c r="M325" s="195" t="s">
        <v>918</v>
      </c>
      <c r="N325" s="195" t="s">
        <v>934</v>
      </c>
      <c r="O325" s="195" t="s">
        <v>889</v>
      </c>
      <c r="P325" s="195" t="s">
        <v>838</v>
      </c>
      <c r="Q325" s="195" t="s">
        <v>815</v>
      </c>
      <c r="R325" s="195" t="s">
        <v>803</v>
      </c>
      <c r="S325" s="195" t="s">
        <v>868</v>
      </c>
    </row>
    <row r="326" spans="1:19" s="192" customFormat="1" ht="11.25">
      <c r="A326" s="194" t="s">
        <v>26</v>
      </c>
      <c r="B326" s="195" t="s">
        <v>43</v>
      </c>
      <c r="C326" s="195" t="s">
        <v>43</v>
      </c>
      <c r="D326" s="195" t="s">
        <v>43</v>
      </c>
      <c r="E326" s="195" t="s">
        <v>911</v>
      </c>
      <c r="F326" s="195" t="s">
        <v>935</v>
      </c>
      <c r="G326" s="195" t="s">
        <v>903</v>
      </c>
      <c r="H326" s="195" t="s">
        <v>866</v>
      </c>
      <c r="I326" s="195" t="s">
        <v>936</v>
      </c>
      <c r="J326" s="195" t="s">
        <v>824</v>
      </c>
      <c r="K326" s="195" t="s">
        <v>937</v>
      </c>
      <c r="L326" s="195" t="s">
        <v>938</v>
      </c>
      <c r="M326" s="195" t="s">
        <v>847</v>
      </c>
      <c r="N326" s="195" t="s">
        <v>863</v>
      </c>
      <c r="O326" s="195" t="s">
        <v>857</v>
      </c>
      <c r="P326" s="195" t="s">
        <v>884</v>
      </c>
      <c r="Q326" s="195" t="s">
        <v>816</v>
      </c>
      <c r="R326" s="195" t="s">
        <v>837</v>
      </c>
      <c r="S326" s="195" t="s">
        <v>807</v>
      </c>
    </row>
    <row r="327" spans="1:19" s="192" customFormat="1" ht="11.25">
      <c r="A327" s="194" t="s">
        <v>28</v>
      </c>
      <c r="B327" s="195" t="s">
        <v>934</v>
      </c>
      <c r="C327" s="195" t="s">
        <v>855</v>
      </c>
      <c r="D327" s="195" t="s">
        <v>799</v>
      </c>
      <c r="E327" s="195" t="s">
        <v>837</v>
      </c>
      <c r="F327" s="195" t="s">
        <v>815</v>
      </c>
      <c r="G327" s="195" t="s">
        <v>802</v>
      </c>
      <c r="H327" s="195" t="s">
        <v>800</v>
      </c>
      <c r="I327" s="195" t="s">
        <v>801</v>
      </c>
      <c r="J327" s="195" t="s">
        <v>870</v>
      </c>
      <c r="K327" s="195" t="s">
        <v>812</v>
      </c>
      <c r="L327" s="195" t="s">
        <v>810</v>
      </c>
      <c r="M327" s="195" t="s">
        <v>812</v>
      </c>
      <c r="N327" s="195" t="s">
        <v>798</v>
      </c>
      <c r="O327" s="195" t="s">
        <v>798</v>
      </c>
      <c r="P327" s="195" t="s">
        <v>850</v>
      </c>
      <c r="Q327" s="195" t="s">
        <v>870</v>
      </c>
      <c r="R327" s="195" t="s">
        <v>865</v>
      </c>
      <c r="S327" s="195" t="s">
        <v>801</v>
      </c>
    </row>
    <row r="328" spans="1:19" s="192" customFormat="1" ht="11.25">
      <c r="A328" s="194" t="s">
        <v>27</v>
      </c>
      <c r="B328" s="195" t="s">
        <v>939</v>
      </c>
      <c r="C328" s="195" t="s">
        <v>940</v>
      </c>
      <c r="D328" s="195" t="s">
        <v>941</v>
      </c>
      <c r="E328" s="195" t="s">
        <v>942</v>
      </c>
      <c r="F328" s="195" t="s">
        <v>943</v>
      </c>
      <c r="G328" s="195" t="s">
        <v>944</v>
      </c>
      <c r="H328" s="195" t="s">
        <v>945</v>
      </c>
      <c r="I328" s="195" t="s">
        <v>946</v>
      </c>
      <c r="J328" s="195" t="s">
        <v>947</v>
      </c>
      <c r="K328" s="195" t="s">
        <v>948</v>
      </c>
      <c r="L328" s="195" t="s">
        <v>949</v>
      </c>
      <c r="M328" s="195" t="s">
        <v>950</v>
      </c>
      <c r="N328" s="195" t="s">
        <v>951</v>
      </c>
      <c r="O328" s="195" t="s">
        <v>952</v>
      </c>
      <c r="P328" s="195" t="s">
        <v>953</v>
      </c>
      <c r="Q328" s="195" t="s">
        <v>912</v>
      </c>
      <c r="R328" s="195" t="s">
        <v>954</v>
      </c>
      <c r="S328" s="195" t="s">
        <v>955</v>
      </c>
    </row>
    <row r="329" spans="1:19" s="192" customFormat="1" ht="11.25">
      <c r="A329" s="194" t="s">
        <v>14</v>
      </c>
      <c r="B329" s="195" t="s">
        <v>887</v>
      </c>
      <c r="C329" s="195" t="s">
        <v>842</v>
      </c>
      <c r="D329" s="195" t="s">
        <v>838</v>
      </c>
      <c r="E329" s="195" t="s">
        <v>813</v>
      </c>
      <c r="F329" s="195" t="s">
        <v>865</v>
      </c>
      <c r="G329" s="195" t="s">
        <v>840</v>
      </c>
      <c r="H329" s="195" t="s">
        <v>850</v>
      </c>
      <c r="I329" s="195" t="s">
        <v>837</v>
      </c>
      <c r="J329" s="195" t="s">
        <v>824</v>
      </c>
      <c r="K329" s="195" t="s">
        <v>839</v>
      </c>
      <c r="L329" s="195" t="s">
        <v>800</v>
      </c>
      <c r="M329" s="195" t="s">
        <v>888</v>
      </c>
      <c r="N329" s="195" t="s">
        <v>889</v>
      </c>
      <c r="O329" s="195" t="s">
        <v>833</v>
      </c>
      <c r="P329" s="195" t="s">
        <v>850</v>
      </c>
      <c r="Q329" s="195" t="s">
        <v>801</v>
      </c>
      <c r="R329" s="195" t="s">
        <v>890</v>
      </c>
      <c r="S329" s="195" t="s">
        <v>886</v>
      </c>
    </row>
    <row r="330" spans="1:19" s="192" customFormat="1" ht="11.25">
      <c r="A330" s="194" t="s">
        <v>20</v>
      </c>
      <c r="B330" s="195" t="s">
        <v>799</v>
      </c>
      <c r="C330" s="195" t="s">
        <v>870</v>
      </c>
      <c r="D330" s="195" t="s">
        <v>848</v>
      </c>
      <c r="E330" s="195" t="s">
        <v>817</v>
      </c>
      <c r="F330" s="195" t="s">
        <v>873</v>
      </c>
      <c r="G330" s="195" t="s">
        <v>840</v>
      </c>
      <c r="H330" s="195" t="s">
        <v>866</v>
      </c>
      <c r="I330" s="195" t="s">
        <v>801</v>
      </c>
      <c r="J330" s="195" t="s">
        <v>902</v>
      </c>
      <c r="K330" s="195" t="s">
        <v>856</v>
      </c>
      <c r="L330" s="195" t="s">
        <v>916</v>
      </c>
      <c r="M330" s="195" t="s">
        <v>811</v>
      </c>
      <c r="N330" s="195" t="s">
        <v>917</v>
      </c>
      <c r="O330" s="195" t="s">
        <v>840</v>
      </c>
      <c r="P330" s="195" t="s">
        <v>857</v>
      </c>
      <c r="Q330" s="195" t="s">
        <v>918</v>
      </c>
      <c r="R330" s="195" t="s">
        <v>825</v>
      </c>
      <c r="S330" s="195" t="s">
        <v>870</v>
      </c>
    </row>
    <row r="331" spans="1:19" s="192" customFormat="1" ht="11.25">
      <c r="A331" s="194" t="s">
        <v>1</v>
      </c>
      <c r="B331" s="195" t="s">
        <v>827</v>
      </c>
      <c r="C331" s="195" t="s">
        <v>828</v>
      </c>
      <c r="D331" s="195" t="s">
        <v>803</v>
      </c>
      <c r="E331" s="195" t="s">
        <v>816</v>
      </c>
      <c r="F331" s="195" t="s">
        <v>809</v>
      </c>
      <c r="G331" s="195" t="s">
        <v>829</v>
      </c>
      <c r="H331" s="195" t="s">
        <v>830</v>
      </c>
      <c r="I331" s="195" t="s">
        <v>831</v>
      </c>
      <c r="J331" s="195" t="s">
        <v>832</v>
      </c>
      <c r="K331" s="195" t="s">
        <v>833</v>
      </c>
      <c r="L331" s="195" t="s">
        <v>807</v>
      </c>
      <c r="M331" s="195" t="s">
        <v>834</v>
      </c>
      <c r="N331" s="195" t="s">
        <v>814</v>
      </c>
      <c r="O331" s="195" t="s">
        <v>835</v>
      </c>
      <c r="P331" s="195" t="s">
        <v>833</v>
      </c>
      <c r="Q331" s="195" t="s">
        <v>836</v>
      </c>
      <c r="R331" s="195" t="s">
        <v>811</v>
      </c>
      <c r="S331" s="195" t="s">
        <v>813</v>
      </c>
    </row>
    <row r="332" s="192" customFormat="1" ht="11.25">
      <c r="A332" s="191" t="s">
        <v>32</v>
      </c>
    </row>
    <row r="333" s="192" customFormat="1" ht="11.25">
      <c r="A333" s="192" t="s">
        <v>43</v>
      </c>
    </row>
    <row r="334" spans="1:2" s="192" customFormat="1" ht="11.25">
      <c r="A334" s="192" t="s">
        <v>44</v>
      </c>
      <c r="B334" s="193">
        <v>39986.86858796296</v>
      </c>
    </row>
    <row r="335" s="192" customFormat="1" ht="11.25"/>
    <row r="336" spans="1:2" s="192" customFormat="1" ht="11.25">
      <c r="A336" s="192" t="s">
        <v>45</v>
      </c>
      <c r="B336" s="192" t="s">
        <v>46</v>
      </c>
    </row>
    <row r="337" spans="1:2" s="192" customFormat="1" ht="11.25">
      <c r="A337" s="192" t="s">
        <v>3653</v>
      </c>
      <c r="B337" s="192" t="s">
        <v>33</v>
      </c>
    </row>
    <row r="338" spans="1:2" s="192" customFormat="1" ht="11.25">
      <c r="A338" s="192" t="s">
        <v>34</v>
      </c>
      <c r="B338" s="192" t="s">
        <v>35</v>
      </c>
    </row>
    <row r="339" spans="1:2" s="192" customFormat="1" ht="11.25">
      <c r="A339" s="192" t="s">
        <v>51</v>
      </c>
      <c r="B339" s="196" t="s">
        <v>36</v>
      </c>
    </row>
    <row r="340" s="192" customFormat="1" ht="11.25"/>
    <row r="341" spans="1:19" s="192" customFormat="1" ht="11.25">
      <c r="A341" s="194" t="s">
        <v>82</v>
      </c>
      <c r="B341" s="195" t="s">
        <v>43</v>
      </c>
      <c r="C341" s="195" t="s">
        <v>43</v>
      </c>
      <c r="D341" s="195" t="s">
        <v>43</v>
      </c>
      <c r="E341" s="195" t="s">
        <v>43</v>
      </c>
      <c r="F341" s="195" t="s">
        <v>43</v>
      </c>
      <c r="G341" s="195" t="s">
        <v>43</v>
      </c>
      <c r="H341" s="195" t="s">
        <v>849</v>
      </c>
      <c r="I341" s="195" t="s">
        <v>961</v>
      </c>
      <c r="J341" s="195" t="s">
        <v>961</v>
      </c>
      <c r="K341" s="195" t="s">
        <v>956</v>
      </c>
      <c r="L341" s="195" t="s">
        <v>864</v>
      </c>
      <c r="M341" s="195" t="s">
        <v>967</v>
      </c>
      <c r="N341" s="195" t="s">
        <v>1031</v>
      </c>
      <c r="O341" s="195" t="s">
        <v>801</v>
      </c>
      <c r="P341" s="195" t="s">
        <v>1019</v>
      </c>
      <c r="Q341" s="195" t="s">
        <v>1033</v>
      </c>
      <c r="R341" s="195" t="s">
        <v>813</v>
      </c>
      <c r="S341" s="195" t="s">
        <v>883</v>
      </c>
    </row>
    <row r="342" spans="1:19" s="192" customFormat="1" ht="11.25">
      <c r="A342" s="194" t="s">
        <v>53</v>
      </c>
      <c r="B342" s="194" t="s">
        <v>54</v>
      </c>
      <c r="C342" s="194" t="s">
        <v>55</v>
      </c>
      <c r="D342" s="194" t="s">
        <v>56</v>
      </c>
      <c r="E342" s="194" t="s">
        <v>57</v>
      </c>
      <c r="F342" s="194" t="s">
        <v>58</v>
      </c>
      <c r="G342" s="194" t="s">
        <v>59</v>
      </c>
      <c r="H342" s="194" t="s">
        <v>60</v>
      </c>
      <c r="I342" s="194" t="s">
        <v>61</v>
      </c>
      <c r="J342" s="194" t="s">
        <v>62</v>
      </c>
      <c r="K342" s="194" t="s">
        <v>63</v>
      </c>
      <c r="L342" s="194" t="s">
        <v>64</v>
      </c>
      <c r="M342" s="194" t="s">
        <v>65</v>
      </c>
      <c r="N342" s="194" t="s">
        <v>66</v>
      </c>
      <c r="O342" s="194" t="s">
        <v>67</v>
      </c>
      <c r="P342" s="194" t="s">
        <v>68</v>
      </c>
      <c r="Q342" s="194" t="s">
        <v>69</v>
      </c>
      <c r="R342" s="194" t="s">
        <v>70</v>
      </c>
      <c r="S342" s="194" t="s">
        <v>71</v>
      </c>
    </row>
    <row r="343" spans="1:19" s="192" customFormat="1" ht="11.25">
      <c r="A343" s="194" t="s">
        <v>72</v>
      </c>
      <c r="B343" s="195" t="s">
        <v>865</v>
      </c>
      <c r="C343" s="195" t="s">
        <v>832</v>
      </c>
      <c r="D343" s="195" t="s">
        <v>956</v>
      </c>
      <c r="E343" s="195" t="s">
        <v>957</v>
      </c>
      <c r="F343" s="195" t="s">
        <v>872</v>
      </c>
      <c r="G343" s="195" t="s">
        <v>958</v>
      </c>
      <c r="H343" s="195" t="s">
        <v>959</v>
      </c>
      <c r="I343" s="195" t="s">
        <v>844</v>
      </c>
      <c r="J343" s="195" t="s">
        <v>960</v>
      </c>
      <c r="K343" s="195" t="s">
        <v>961</v>
      </c>
      <c r="L343" s="195" t="s">
        <v>856</v>
      </c>
      <c r="M343" s="195" t="s">
        <v>882</v>
      </c>
      <c r="N343" s="195" t="s">
        <v>813</v>
      </c>
      <c r="O343" s="195" t="s">
        <v>893</v>
      </c>
      <c r="P343" s="195" t="s">
        <v>962</v>
      </c>
      <c r="Q343" s="195" t="s">
        <v>963</v>
      </c>
      <c r="R343" s="195" t="s">
        <v>964</v>
      </c>
      <c r="S343" s="195" t="s">
        <v>858</v>
      </c>
    </row>
    <row r="344" spans="1:19" s="192" customFormat="1" ht="11.25">
      <c r="A344" s="194" t="s">
        <v>73</v>
      </c>
      <c r="B344" s="195" t="s">
        <v>43</v>
      </c>
      <c r="C344" s="195" t="s">
        <v>43</v>
      </c>
      <c r="D344" s="195" t="s">
        <v>43</v>
      </c>
      <c r="E344" s="195" t="s">
        <v>43</v>
      </c>
      <c r="F344" s="195" t="s">
        <v>43</v>
      </c>
      <c r="G344" s="195" t="s">
        <v>43</v>
      </c>
      <c r="H344" s="195" t="s">
        <v>800</v>
      </c>
      <c r="I344" s="195" t="s">
        <v>865</v>
      </c>
      <c r="J344" s="195" t="s">
        <v>957</v>
      </c>
      <c r="K344" s="195" t="s">
        <v>965</v>
      </c>
      <c r="L344" s="195" t="s">
        <v>882</v>
      </c>
      <c r="M344" s="195" t="s">
        <v>827</v>
      </c>
      <c r="N344" s="195" t="s">
        <v>966</v>
      </c>
      <c r="O344" s="195" t="s">
        <v>967</v>
      </c>
      <c r="P344" s="195" t="s">
        <v>968</v>
      </c>
      <c r="Q344" s="195" t="s">
        <v>969</v>
      </c>
      <c r="R344" s="195" t="s">
        <v>799</v>
      </c>
      <c r="S344" s="195" t="s">
        <v>812</v>
      </c>
    </row>
    <row r="345" spans="1:19" s="192" customFormat="1" ht="11.25">
      <c r="A345" s="194" t="s">
        <v>74</v>
      </c>
      <c r="B345" s="195" t="s">
        <v>43</v>
      </c>
      <c r="C345" s="195" t="s">
        <v>43</v>
      </c>
      <c r="D345" s="195" t="s">
        <v>43</v>
      </c>
      <c r="E345" s="195" t="s">
        <v>43</v>
      </c>
      <c r="F345" s="195" t="s">
        <v>43</v>
      </c>
      <c r="G345" s="195" t="s">
        <v>43</v>
      </c>
      <c r="H345" s="195" t="s">
        <v>970</v>
      </c>
      <c r="I345" s="195" t="s">
        <v>971</v>
      </c>
      <c r="J345" s="195" t="s">
        <v>972</v>
      </c>
      <c r="K345" s="195" t="s">
        <v>973</v>
      </c>
      <c r="L345" s="195" t="s">
        <v>955</v>
      </c>
      <c r="M345" s="195" t="s">
        <v>822</v>
      </c>
      <c r="N345" s="195" t="s">
        <v>974</v>
      </c>
      <c r="O345" s="195" t="s">
        <v>800</v>
      </c>
      <c r="P345" s="195" t="s">
        <v>836</v>
      </c>
      <c r="Q345" s="195" t="s">
        <v>798</v>
      </c>
      <c r="R345" s="195" t="s">
        <v>975</v>
      </c>
      <c r="S345" s="195" t="s">
        <v>976</v>
      </c>
    </row>
    <row r="346" spans="1:19" s="192" customFormat="1" ht="11.25">
      <c r="A346" s="194" t="s">
        <v>76</v>
      </c>
      <c r="B346" s="195" t="s">
        <v>43</v>
      </c>
      <c r="C346" s="195" t="s">
        <v>43</v>
      </c>
      <c r="D346" s="195" t="s">
        <v>43</v>
      </c>
      <c r="E346" s="195" t="s">
        <v>43</v>
      </c>
      <c r="F346" s="195" t="s">
        <v>43</v>
      </c>
      <c r="G346" s="195" t="s">
        <v>43</v>
      </c>
      <c r="H346" s="195" t="s">
        <v>992</v>
      </c>
      <c r="I346" s="195" t="s">
        <v>934</v>
      </c>
      <c r="J346" s="195" t="s">
        <v>877</v>
      </c>
      <c r="K346" s="195" t="s">
        <v>963</v>
      </c>
      <c r="L346" s="195" t="s">
        <v>847</v>
      </c>
      <c r="M346" s="195" t="s">
        <v>912</v>
      </c>
      <c r="N346" s="195" t="s">
        <v>982</v>
      </c>
      <c r="O346" s="195" t="s">
        <v>867</v>
      </c>
      <c r="P346" s="195" t="s">
        <v>958</v>
      </c>
      <c r="Q346" s="195" t="s">
        <v>815</v>
      </c>
      <c r="R346" s="195" t="s">
        <v>812</v>
      </c>
      <c r="S346" s="195" t="s">
        <v>808</v>
      </c>
    </row>
    <row r="347" spans="1:19" s="192" customFormat="1" ht="11.25">
      <c r="A347" s="194" t="s">
        <v>77</v>
      </c>
      <c r="B347" s="195" t="s">
        <v>43</v>
      </c>
      <c r="C347" s="195" t="s">
        <v>43</v>
      </c>
      <c r="D347" s="195" t="s">
        <v>43</v>
      </c>
      <c r="E347" s="195" t="s">
        <v>43</v>
      </c>
      <c r="F347" s="195" t="s">
        <v>43</v>
      </c>
      <c r="G347" s="195" t="s">
        <v>43</v>
      </c>
      <c r="H347" s="195" t="s">
        <v>854</v>
      </c>
      <c r="I347" s="195" t="s">
        <v>993</v>
      </c>
      <c r="J347" s="195" t="s">
        <v>863</v>
      </c>
      <c r="K347" s="195" t="s">
        <v>994</v>
      </c>
      <c r="L347" s="195" t="s">
        <v>816</v>
      </c>
      <c r="M347" s="195" t="s">
        <v>926</v>
      </c>
      <c r="N347" s="195" t="s">
        <v>995</v>
      </c>
      <c r="O347" s="195" t="s">
        <v>996</v>
      </c>
      <c r="P347" s="195" t="s">
        <v>886</v>
      </c>
      <c r="Q347" s="195" t="s">
        <v>997</v>
      </c>
      <c r="R347" s="195" t="s">
        <v>998</v>
      </c>
      <c r="S347" s="195" t="s">
        <v>999</v>
      </c>
    </row>
    <row r="348" spans="1:19" s="192" customFormat="1" ht="11.25">
      <c r="A348" s="194" t="s">
        <v>78</v>
      </c>
      <c r="B348" s="195" t="s">
        <v>43</v>
      </c>
      <c r="C348" s="195" t="s">
        <v>43</v>
      </c>
      <c r="D348" s="195" t="s">
        <v>864</v>
      </c>
      <c r="E348" s="195" t="s">
        <v>893</v>
      </c>
      <c r="F348" s="195" t="s">
        <v>1000</v>
      </c>
      <c r="G348" s="195" t="s">
        <v>810</v>
      </c>
      <c r="H348" s="195" t="s">
        <v>835</v>
      </c>
      <c r="I348" s="195" t="s">
        <v>917</v>
      </c>
      <c r="J348" s="195" t="s">
        <v>838</v>
      </c>
      <c r="K348" s="195" t="s">
        <v>1001</v>
      </c>
      <c r="L348" s="195" t="s">
        <v>905</v>
      </c>
      <c r="M348" s="195" t="s">
        <v>855</v>
      </c>
      <c r="N348" s="195" t="s">
        <v>1002</v>
      </c>
      <c r="O348" s="195" t="s">
        <v>1003</v>
      </c>
      <c r="P348" s="195" t="s">
        <v>1004</v>
      </c>
      <c r="Q348" s="195" t="s">
        <v>1005</v>
      </c>
      <c r="R348" s="195" t="s">
        <v>822</v>
      </c>
      <c r="S348" s="195" t="s">
        <v>1006</v>
      </c>
    </row>
    <row r="349" spans="1:19" s="192" customFormat="1" ht="11.25">
      <c r="A349" s="194" t="s">
        <v>79</v>
      </c>
      <c r="B349" s="195" t="s">
        <v>1007</v>
      </c>
      <c r="C349" s="195" t="s">
        <v>1008</v>
      </c>
      <c r="D349" s="195" t="s">
        <v>1009</v>
      </c>
      <c r="E349" s="195" t="s">
        <v>1010</v>
      </c>
      <c r="F349" s="195" t="s">
        <v>836</v>
      </c>
      <c r="G349" s="195" t="s">
        <v>842</v>
      </c>
      <c r="H349" s="195" t="s">
        <v>805</v>
      </c>
      <c r="I349" s="195" t="s">
        <v>1011</v>
      </c>
      <c r="J349" s="195" t="s">
        <v>1012</v>
      </c>
      <c r="K349" s="195" t="s">
        <v>959</v>
      </c>
      <c r="L349" s="195" t="s">
        <v>914</v>
      </c>
      <c r="M349" s="195" t="s">
        <v>934</v>
      </c>
      <c r="N349" s="195" t="s">
        <v>1013</v>
      </c>
      <c r="O349" s="195" t="s">
        <v>1014</v>
      </c>
      <c r="P349" s="195" t="s">
        <v>812</v>
      </c>
      <c r="Q349" s="195" t="s">
        <v>1012</v>
      </c>
      <c r="R349" s="195" t="s">
        <v>1015</v>
      </c>
      <c r="S349" s="195" t="s">
        <v>871</v>
      </c>
    </row>
    <row r="350" spans="1:19" s="192" customFormat="1" ht="11.25">
      <c r="A350" s="194" t="s">
        <v>80</v>
      </c>
      <c r="B350" s="195" t="s">
        <v>43</v>
      </c>
      <c r="C350" s="195" t="s">
        <v>43</v>
      </c>
      <c r="D350" s="195" t="s">
        <v>43</v>
      </c>
      <c r="E350" s="195" t="s">
        <v>43</v>
      </c>
      <c r="F350" s="195" t="s">
        <v>1016</v>
      </c>
      <c r="G350" s="195" t="s">
        <v>1017</v>
      </c>
      <c r="H350" s="195" t="s">
        <v>1018</v>
      </c>
      <c r="I350" s="195" t="s">
        <v>1019</v>
      </c>
      <c r="J350" s="195" t="s">
        <v>1020</v>
      </c>
      <c r="K350" s="195" t="s">
        <v>1021</v>
      </c>
      <c r="L350" s="195" t="s">
        <v>862</v>
      </c>
      <c r="M350" s="195" t="s">
        <v>1022</v>
      </c>
      <c r="N350" s="195" t="s">
        <v>979</v>
      </c>
      <c r="O350" s="195" t="s">
        <v>975</v>
      </c>
      <c r="P350" s="195" t="s">
        <v>1023</v>
      </c>
      <c r="Q350" s="195" t="s">
        <v>1024</v>
      </c>
      <c r="R350" s="195" t="s">
        <v>855</v>
      </c>
      <c r="S350" s="195" t="s">
        <v>1025</v>
      </c>
    </row>
    <row r="351" spans="1:19" s="192" customFormat="1" ht="11.25">
      <c r="A351" s="194" t="s">
        <v>81</v>
      </c>
      <c r="B351" s="195" t="s">
        <v>846</v>
      </c>
      <c r="C351" s="195" t="s">
        <v>896</v>
      </c>
      <c r="D351" s="195" t="s">
        <v>1026</v>
      </c>
      <c r="E351" s="195" t="s">
        <v>891</v>
      </c>
      <c r="F351" s="195" t="s">
        <v>1027</v>
      </c>
      <c r="G351" s="195" t="s">
        <v>891</v>
      </c>
      <c r="H351" s="195" t="s">
        <v>902</v>
      </c>
      <c r="I351" s="195" t="s">
        <v>982</v>
      </c>
      <c r="J351" s="195" t="s">
        <v>830</v>
      </c>
      <c r="K351" s="195" t="s">
        <v>902</v>
      </c>
      <c r="L351" s="195" t="s">
        <v>902</v>
      </c>
      <c r="M351" s="195" t="s">
        <v>937</v>
      </c>
      <c r="N351" s="195" t="s">
        <v>833</v>
      </c>
      <c r="O351" s="195" t="s">
        <v>884</v>
      </c>
      <c r="P351" s="195" t="s">
        <v>875</v>
      </c>
      <c r="Q351" s="195" t="s">
        <v>864</v>
      </c>
      <c r="R351" s="195" t="s">
        <v>1019</v>
      </c>
      <c r="S351" s="195" t="s">
        <v>866</v>
      </c>
    </row>
    <row r="352" spans="1:19" s="192" customFormat="1" ht="11.25">
      <c r="A352" s="194" t="s">
        <v>83</v>
      </c>
      <c r="B352" s="195" t="s">
        <v>799</v>
      </c>
      <c r="C352" s="195" t="s">
        <v>1034</v>
      </c>
      <c r="D352" s="195" t="s">
        <v>1035</v>
      </c>
      <c r="E352" s="195" t="s">
        <v>1036</v>
      </c>
      <c r="F352" s="195" t="s">
        <v>848</v>
      </c>
      <c r="G352" s="195" t="s">
        <v>857</v>
      </c>
      <c r="H352" s="195" t="s">
        <v>896</v>
      </c>
      <c r="I352" s="195" t="s">
        <v>968</v>
      </c>
      <c r="J352" s="195" t="s">
        <v>800</v>
      </c>
      <c r="K352" s="195" t="s">
        <v>846</v>
      </c>
      <c r="L352" s="195" t="s">
        <v>870</v>
      </c>
      <c r="M352" s="195" t="s">
        <v>831</v>
      </c>
      <c r="N352" s="195" t="s">
        <v>874</v>
      </c>
      <c r="O352" s="195" t="s">
        <v>801</v>
      </c>
      <c r="P352" s="195" t="s">
        <v>900</v>
      </c>
      <c r="Q352" s="195" t="s">
        <v>1031</v>
      </c>
      <c r="R352" s="195" t="s">
        <v>1005</v>
      </c>
      <c r="S352" s="195" t="s">
        <v>1037</v>
      </c>
    </row>
    <row r="353" spans="1:19" s="192" customFormat="1" ht="11.25">
      <c r="A353" s="194" t="s">
        <v>84</v>
      </c>
      <c r="B353" s="195" t="s">
        <v>899</v>
      </c>
      <c r="C353" s="195" t="s">
        <v>1038</v>
      </c>
      <c r="D353" s="195" t="s">
        <v>1039</v>
      </c>
      <c r="E353" s="195" t="s">
        <v>1040</v>
      </c>
      <c r="F353" s="195" t="s">
        <v>1006</v>
      </c>
      <c r="G353" s="195" t="s">
        <v>835</v>
      </c>
      <c r="H353" s="195" t="s">
        <v>1041</v>
      </c>
      <c r="I353" s="195" t="s">
        <v>834</v>
      </c>
      <c r="J353" s="195" t="s">
        <v>803</v>
      </c>
      <c r="K353" s="195" t="s">
        <v>974</v>
      </c>
      <c r="L353" s="195" t="s">
        <v>836</v>
      </c>
      <c r="M353" s="195" t="s">
        <v>934</v>
      </c>
      <c r="N353" s="195" t="s">
        <v>1042</v>
      </c>
      <c r="O353" s="195" t="s">
        <v>933</v>
      </c>
      <c r="P353" s="195" t="s">
        <v>1043</v>
      </c>
      <c r="Q353" s="195" t="s">
        <v>870</v>
      </c>
      <c r="R353" s="195" t="s">
        <v>1011</v>
      </c>
      <c r="S353" s="195" t="s">
        <v>1044</v>
      </c>
    </row>
    <row r="354" spans="1:19" s="192" customFormat="1" ht="11.25">
      <c r="A354" s="194" t="s">
        <v>85</v>
      </c>
      <c r="B354" s="195" t="s">
        <v>43</v>
      </c>
      <c r="C354" s="195" t="s">
        <v>43</v>
      </c>
      <c r="D354" s="195" t="s">
        <v>43</v>
      </c>
      <c r="E354" s="195" t="s">
        <v>43</v>
      </c>
      <c r="F354" s="195" t="s">
        <v>43</v>
      </c>
      <c r="G354" s="195" t="s">
        <v>43</v>
      </c>
      <c r="H354" s="195" t="s">
        <v>43</v>
      </c>
      <c r="I354" s="195" t="s">
        <v>43</v>
      </c>
      <c r="J354" s="195" t="s">
        <v>43</v>
      </c>
      <c r="K354" s="195" t="s">
        <v>43</v>
      </c>
      <c r="L354" s="195" t="s">
        <v>43</v>
      </c>
      <c r="M354" s="195" t="s">
        <v>828</v>
      </c>
      <c r="N354" s="195" t="s">
        <v>840</v>
      </c>
      <c r="O354" s="195" t="s">
        <v>1045</v>
      </c>
      <c r="P354" s="195" t="s">
        <v>974</v>
      </c>
      <c r="Q354" s="195" t="s">
        <v>800</v>
      </c>
      <c r="R354" s="195" t="s">
        <v>858</v>
      </c>
      <c r="S354" s="195" t="s">
        <v>993</v>
      </c>
    </row>
    <row r="355" spans="1:19" s="192" customFormat="1" ht="11.25">
      <c r="A355" s="194" t="s">
        <v>86</v>
      </c>
      <c r="B355" s="195" t="s">
        <v>43</v>
      </c>
      <c r="C355" s="195" t="s">
        <v>43</v>
      </c>
      <c r="D355" s="195" t="s">
        <v>1046</v>
      </c>
      <c r="E355" s="195" t="s">
        <v>919</v>
      </c>
      <c r="F355" s="195" t="s">
        <v>1047</v>
      </c>
      <c r="G355" s="195" t="s">
        <v>1048</v>
      </c>
      <c r="H355" s="195" t="s">
        <v>1049</v>
      </c>
      <c r="I355" s="195" t="s">
        <v>854</v>
      </c>
      <c r="J355" s="195" t="s">
        <v>1050</v>
      </c>
      <c r="K355" s="195" t="s">
        <v>1051</v>
      </c>
      <c r="L355" s="195" t="s">
        <v>1052</v>
      </c>
      <c r="M355" s="195" t="s">
        <v>1029</v>
      </c>
      <c r="N355" s="195" t="s">
        <v>1053</v>
      </c>
      <c r="O355" s="195" t="s">
        <v>809</v>
      </c>
      <c r="P355" s="195" t="s">
        <v>1054</v>
      </c>
      <c r="Q355" s="195" t="s">
        <v>1036</v>
      </c>
      <c r="R355" s="195" t="s">
        <v>1055</v>
      </c>
      <c r="S355" s="195" t="s">
        <v>1056</v>
      </c>
    </row>
    <row r="356" spans="1:19" s="192" customFormat="1" ht="11.25">
      <c r="A356" s="194" t="s">
        <v>87</v>
      </c>
      <c r="B356" s="195" t="s">
        <v>43</v>
      </c>
      <c r="C356" s="195" t="s">
        <v>43</v>
      </c>
      <c r="D356" s="195" t="s">
        <v>43</v>
      </c>
      <c r="E356" s="195" t="s">
        <v>43</v>
      </c>
      <c r="F356" s="195" t="s">
        <v>43</v>
      </c>
      <c r="G356" s="195" t="s">
        <v>43</v>
      </c>
      <c r="H356" s="195" t="s">
        <v>974</v>
      </c>
      <c r="I356" s="195" t="s">
        <v>980</v>
      </c>
      <c r="J356" s="195" t="s">
        <v>809</v>
      </c>
      <c r="K356" s="195" t="s">
        <v>981</v>
      </c>
      <c r="L356" s="195" t="s">
        <v>841</v>
      </c>
      <c r="M356" s="195" t="s">
        <v>900</v>
      </c>
      <c r="N356" s="195" t="s">
        <v>833</v>
      </c>
      <c r="O356" s="195" t="s">
        <v>892</v>
      </c>
      <c r="P356" s="195" t="s">
        <v>808</v>
      </c>
      <c r="Q356" s="195" t="s">
        <v>892</v>
      </c>
      <c r="R356" s="195" t="s">
        <v>1057</v>
      </c>
      <c r="S356" s="195" t="s">
        <v>1058</v>
      </c>
    </row>
    <row r="357" spans="1:19" s="192" customFormat="1" ht="11.25">
      <c r="A357" s="194" t="s">
        <v>89</v>
      </c>
      <c r="B357" s="195" t="s">
        <v>837</v>
      </c>
      <c r="C357" s="195" t="s">
        <v>808</v>
      </c>
      <c r="D357" s="195" t="s">
        <v>897</v>
      </c>
      <c r="E357" s="195" t="s">
        <v>831</v>
      </c>
      <c r="F357" s="195" t="s">
        <v>863</v>
      </c>
      <c r="G357" s="195" t="s">
        <v>884</v>
      </c>
      <c r="H357" s="195" t="s">
        <v>866</v>
      </c>
      <c r="I357" s="195" t="s">
        <v>904</v>
      </c>
      <c r="J357" s="195" t="s">
        <v>1064</v>
      </c>
      <c r="K357" s="195" t="s">
        <v>983</v>
      </c>
      <c r="L357" s="195" t="s">
        <v>814</v>
      </c>
      <c r="M357" s="195" t="s">
        <v>838</v>
      </c>
      <c r="N357" s="195" t="s">
        <v>801</v>
      </c>
      <c r="O357" s="195" t="s">
        <v>1065</v>
      </c>
      <c r="P357" s="195" t="s">
        <v>1066</v>
      </c>
      <c r="Q357" s="195" t="s">
        <v>1026</v>
      </c>
      <c r="R357" s="195" t="s">
        <v>814</v>
      </c>
      <c r="S357" s="195" t="s">
        <v>810</v>
      </c>
    </row>
    <row r="358" spans="1:19" s="192" customFormat="1" ht="11.25">
      <c r="A358" s="194" t="s">
        <v>90</v>
      </c>
      <c r="B358" s="195" t="s">
        <v>43</v>
      </c>
      <c r="C358" s="195" t="s">
        <v>1067</v>
      </c>
      <c r="D358" s="195" t="s">
        <v>1068</v>
      </c>
      <c r="E358" s="195" t="s">
        <v>1069</v>
      </c>
      <c r="F358" s="195" t="s">
        <v>1070</v>
      </c>
      <c r="G358" s="195" t="s">
        <v>1071</v>
      </c>
      <c r="H358" s="195" t="s">
        <v>1072</v>
      </c>
      <c r="I358" s="195" t="s">
        <v>874</v>
      </c>
      <c r="J358" s="195" t="s">
        <v>810</v>
      </c>
      <c r="K358" s="195" t="s">
        <v>1064</v>
      </c>
      <c r="L358" s="195" t="s">
        <v>1073</v>
      </c>
      <c r="M358" s="195" t="s">
        <v>1060</v>
      </c>
      <c r="N358" s="195" t="s">
        <v>1057</v>
      </c>
      <c r="O358" s="195" t="s">
        <v>956</v>
      </c>
      <c r="P358" s="195" t="s">
        <v>866</v>
      </c>
      <c r="Q358" s="195" t="s">
        <v>1074</v>
      </c>
      <c r="R358" s="195" t="s">
        <v>1075</v>
      </c>
      <c r="S358" s="195" t="s">
        <v>882</v>
      </c>
    </row>
    <row r="359" spans="1:19" s="192" customFormat="1" ht="11.25">
      <c r="A359" s="194" t="s">
        <v>91</v>
      </c>
      <c r="B359" s="195" t="s">
        <v>961</v>
      </c>
      <c r="C359" s="195" t="s">
        <v>1076</v>
      </c>
      <c r="D359" s="195" t="s">
        <v>1077</v>
      </c>
      <c r="E359" s="195" t="s">
        <v>870</v>
      </c>
      <c r="F359" s="195" t="s">
        <v>855</v>
      </c>
      <c r="G359" s="195" t="s">
        <v>900</v>
      </c>
      <c r="H359" s="195" t="s">
        <v>959</v>
      </c>
      <c r="I359" s="195" t="s">
        <v>1078</v>
      </c>
      <c r="J359" s="195" t="s">
        <v>1028</v>
      </c>
      <c r="K359" s="195" t="s">
        <v>972</v>
      </c>
      <c r="L359" s="195" t="s">
        <v>891</v>
      </c>
      <c r="M359" s="195" t="s">
        <v>1079</v>
      </c>
      <c r="N359" s="195" t="s">
        <v>956</v>
      </c>
      <c r="O359" s="195" t="s">
        <v>953</v>
      </c>
      <c r="P359" s="195" t="s">
        <v>904</v>
      </c>
      <c r="Q359" s="195" t="s">
        <v>1008</v>
      </c>
      <c r="R359" s="195" t="s">
        <v>862</v>
      </c>
      <c r="S359" s="195" t="s">
        <v>1080</v>
      </c>
    </row>
    <row r="360" spans="1:19" s="192" customFormat="1" ht="11.25">
      <c r="A360" s="194" t="s">
        <v>92</v>
      </c>
      <c r="B360" s="195" t="s">
        <v>43</v>
      </c>
      <c r="C360" s="195" t="s">
        <v>1081</v>
      </c>
      <c r="D360" s="195" t="s">
        <v>1082</v>
      </c>
      <c r="E360" s="195" t="s">
        <v>1083</v>
      </c>
      <c r="F360" s="195" t="s">
        <v>1084</v>
      </c>
      <c r="G360" s="195" t="s">
        <v>836</v>
      </c>
      <c r="H360" s="195" t="s">
        <v>903</v>
      </c>
      <c r="I360" s="195" t="s">
        <v>1085</v>
      </c>
      <c r="J360" s="195" t="s">
        <v>1086</v>
      </c>
      <c r="K360" s="195" t="s">
        <v>843</v>
      </c>
      <c r="L360" s="195" t="s">
        <v>1087</v>
      </c>
      <c r="M360" s="195" t="s">
        <v>811</v>
      </c>
      <c r="N360" s="195" t="s">
        <v>1088</v>
      </c>
      <c r="O360" s="195" t="s">
        <v>809</v>
      </c>
      <c r="P360" s="195" t="s">
        <v>1089</v>
      </c>
      <c r="Q360" s="195" t="s">
        <v>899</v>
      </c>
      <c r="R360" s="195" t="s">
        <v>1090</v>
      </c>
      <c r="S360" s="195" t="s">
        <v>1091</v>
      </c>
    </row>
    <row r="361" spans="1:19" s="192" customFormat="1" ht="11.25">
      <c r="A361" s="194" t="s">
        <v>94</v>
      </c>
      <c r="B361" s="195" t="s">
        <v>957</v>
      </c>
      <c r="C361" s="195" t="s">
        <v>806</v>
      </c>
      <c r="D361" s="195" t="s">
        <v>957</v>
      </c>
      <c r="E361" s="195" t="s">
        <v>1093</v>
      </c>
      <c r="F361" s="195" t="s">
        <v>869</v>
      </c>
      <c r="G361" s="195" t="s">
        <v>831</v>
      </c>
      <c r="H361" s="195" t="s">
        <v>804</v>
      </c>
      <c r="I361" s="195" t="s">
        <v>846</v>
      </c>
      <c r="J361" s="195" t="s">
        <v>1011</v>
      </c>
      <c r="K361" s="195" t="s">
        <v>1094</v>
      </c>
      <c r="L361" s="195" t="s">
        <v>857</v>
      </c>
      <c r="M361" s="195" t="s">
        <v>826</v>
      </c>
      <c r="N361" s="195" t="s">
        <v>959</v>
      </c>
      <c r="O361" s="195" t="s">
        <v>892</v>
      </c>
      <c r="P361" s="195" t="s">
        <v>1095</v>
      </c>
      <c r="Q361" s="195" t="s">
        <v>808</v>
      </c>
      <c r="R361" s="195" t="s">
        <v>1053</v>
      </c>
      <c r="S361" s="195" t="s">
        <v>1096</v>
      </c>
    </row>
    <row r="362" spans="1:19" s="192" customFormat="1" ht="11.25">
      <c r="A362" s="194" t="s">
        <v>96</v>
      </c>
      <c r="B362" s="195" t="s">
        <v>43</v>
      </c>
      <c r="C362" s="195" t="s">
        <v>43</v>
      </c>
      <c r="D362" s="195" t="s">
        <v>43</v>
      </c>
      <c r="E362" s="195" t="s">
        <v>43</v>
      </c>
      <c r="F362" s="195" t="s">
        <v>43</v>
      </c>
      <c r="G362" s="195" t="s">
        <v>43</v>
      </c>
      <c r="H362" s="195" t="s">
        <v>1102</v>
      </c>
      <c r="I362" s="195" t="s">
        <v>1065</v>
      </c>
      <c r="J362" s="195" t="s">
        <v>813</v>
      </c>
      <c r="K362" s="195" t="s">
        <v>958</v>
      </c>
      <c r="L362" s="195" t="s">
        <v>1078</v>
      </c>
      <c r="M362" s="195" t="s">
        <v>809</v>
      </c>
      <c r="N362" s="195" t="s">
        <v>1101</v>
      </c>
      <c r="O362" s="195" t="s">
        <v>961</v>
      </c>
      <c r="P362" s="195" t="s">
        <v>901</v>
      </c>
      <c r="Q362" s="195" t="s">
        <v>956</v>
      </c>
      <c r="R362" s="195" t="s">
        <v>868</v>
      </c>
      <c r="S362" s="195" t="s">
        <v>1053</v>
      </c>
    </row>
    <row r="363" spans="1:19" s="192" customFormat="1" ht="11.25">
      <c r="A363" s="194" t="s">
        <v>97</v>
      </c>
      <c r="B363" s="195" t="s">
        <v>43</v>
      </c>
      <c r="C363" s="195" t="s">
        <v>43</v>
      </c>
      <c r="D363" s="195" t="s">
        <v>43</v>
      </c>
      <c r="E363" s="195" t="s">
        <v>43</v>
      </c>
      <c r="F363" s="195" t="s">
        <v>43</v>
      </c>
      <c r="G363" s="195" t="s">
        <v>43</v>
      </c>
      <c r="H363" s="195" t="s">
        <v>962</v>
      </c>
      <c r="I363" s="195" t="s">
        <v>899</v>
      </c>
      <c r="J363" s="195" t="s">
        <v>863</v>
      </c>
      <c r="K363" s="195" t="s">
        <v>1103</v>
      </c>
      <c r="L363" s="195" t="s">
        <v>955</v>
      </c>
      <c r="M363" s="195" t="s">
        <v>868</v>
      </c>
      <c r="N363" s="195" t="s">
        <v>957</v>
      </c>
      <c r="O363" s="195" t="s">
        <v>817</v>
      </c>
      <c r="P363" s="195" t="s">
        <v>1104</v>
      </c>
      <c r="Q363" s="195" t="s">
        <v>1060</v>
      </c>
      <c r="R363" s="195" t="s">
        <v>833</v>
      </c>
      <c r="S363" s="195" t="s">
        <v>1008</v>
      </c>
    </row>
    <row r="364" spans="1:19" s="192" customFormat="1" ht="11.25">
      <c r="A364" s="194" t="s">
        <v>98</v>
      </c>
      <c r="B364" s="195" t="s">
        <v>43</v>
      </c>
      <c r="C364" s="195" t="s">
        <v>43</v>
      </c>
      <c r="D364" s="195" t="s">
        <v>43</v>
      </c>
      <c r="E364" s="195" t="s">
        <v>43</v>
      </c>
      <c r="F364" s="195" t="s">
        <v>43</v>
      </c>
      <c r="G364" s="195" t="s">
        <v>43</v>
      </c>
      <c r="H364" s="195" t="s">
        <v>43</v>
      </c>
      <c r="I364" s="195" t="s">
        <v>43</v>
      </c>
      <c r="J364" s="195" t="s">
        <v>43</v>
      </c>
      <c r="K364" s="195" t="s">
        <v>1105</v>
      </c>
      <c r="L364" s="195" t="s">
        <v>1106</v>
      </c>
      <c r="M364" s="195" t="s">
        <v>1107</v>
      </c>
      <c r="N364" s="195" t="s">
        <v>1108</v>
      </c>
      <c r="O364" s="195" t="s">
        <v>1109</v>
      </c>
      <c r="P364" s="195" t="s">
        <v>1110</v>
      </c>
      <c r="Q364" s="195" t="s">
        <v>1030</v>
      </c>
      <c r="R364" s="195" t="s">
        <v>862</v>
      </c>
      <c r="S364" s="195" t="s">
        <v>975</v>
      </c>
    </row>
    <row r="365" spans="1:19" s="192" customFormat="1" ht="11.25">
      <c r="A365" s="194" t="s">
        <v>99</v>
      </c>
      <c r="B365" s="195" t="s">
        <v>1073</v>
      </c>
      <c r="C365" s="195" t="s">
        <v>904</v>
      </c>
      <c r="D365" s="195" t="s">
        <v>981</v>
      </c>
      <c r="E365" s="195" t="s">
        <v>981</v>
      </c>
      <c r="F365" s="195" t="s">
        <v>1075</v>
      </c>
      <c r="G365" s="195" t="s">
        <v>1024</v>
      </c>
      <c r="H365" s="195" t="s">
        <v>1098</v>
      </c>
      <c r="I365" s="195" t="s">
        <v>893</v>
      </c>
      <c r="J365" s="195" t="s">
        <v>799</v>
      </c>
      <c r="K365" s="195" t="s">
        <v>1011</v>
      </c>
      <c r="L365" s="195" t="s">
        <v>1111</v>
      </c>
      <c r="M365" s="195" t="s">
        <v>874</v>
      </c>
      <c r="N365" s="195" t="s">
        <v>1028</v>
      </c>
      <c r="O365" s="195" t="s">
        <v>803</v>
      </c>
      <c r="P365" s="195" t="s">
        <v>1041</v>
      </c>
      <c r="Q365" s="195" t="s">
        <v>1112</v>
      </c>
      <c r="R365" s="195" t="s">
        <v>1113</v>
      </c>
      <c r="S365" s="195" t="s">
        <v>1114</v>
      </c>
    </row>
    <row r="366" spans="1:19" s="192" customFormat="1" ht="11.25">
      <c r="A366" s="194" t="s">
        <v>100</v>
      </c>
      <c r="B366" s="195" t="s">
        <v>43</v>
      </c>
      <c r="C366" s="195" t="s">
        <v>944</v>
      </c>
      <c r="D366" s="195" t="s">
        <v>1115</v>
      </c>
      <c r="E366" s="195" t="s">
        <v>1047</v>
      </c>
      <c r="F366" s="195" t="s">
        <v>903</v>
      </c>
      <c r="G366" s="195" t="s">
        <v>1049</v>
      </c>
      <c r="H366" s="195" t="s">
        <v>864</v>
      </c>
      <c r="I366" s="195" t="s">
        <v>938</v>
      </c>
      <c r="J366" s="195" t="s">
        <v>861</v>
      </c>
      <c r="K366" s="195" t="s">
        <v>893</v>
      </c>
      <c r="L366" s="195" t="s">
        <v>825</v>
      </c>
      <c r="M366" s="195" t="s">
        <v>863</v>
      </c>
      <c r="N366" s="195" t="s">
        <v>886</v>
      </c>
      <c r="O366" s="195" t="s">
        <v>865</v>
      </c>
      <c r="P366" s="195" t="s">
        <v>872</v>
      </c>
      <c r="Q366" s="195" t="s">
        <v>934</v>
      </c>
      <c r="R366" s="195" t="s">
        <v>900</v>
      </c>
      <c r="S366" s="195" t="s">
        <v>1116</v>
      </c>
    </row>
    <row r="367" spans="1:19" s="192" customFormat="1" ht="11.25">
      <c r="A367" s="194" t="s">
        <v>101</v>
      </c>
      <c r="B367" s="195" t="s">
        <v>43</v>
      </c>
      <c r="C367" s="195" t="s">
        <v>43</v>
      </c>
      <c r="D367" s="195" t="s">
        <v>43</v>
      </c>
      <c r="E367" s="195" t="s">
        <v>43</v>
      </c>
      <c r="F367" s="195" t="s">
        <v>1117</v>
      </c>
      <c r="G367" s="195" t="s">
        <v>996</v>
      </c>
      <c r="H367" s="195" t="s">
        <v>903</v>
      </c>
      <c r="I367" s="195" t="s">
        <v>981</v>
      </c>
      <c r="J367" s="195" t="s">
        <v>1050</v>
      </c>
      <c r="K367" s="195" t="s">
        <v>866</v>
      </c>
      <c r="L367" s="195" t="s">
        <v>813</v>
      </c>
      <c r="M367" s="195" t="s">
        <v>807</v>
      </c>
      <c r="N367" s="195" t="s">
        <v>895</v>
      </c>
      <c r="O367" s="195" t="s">
        <v>1118</v>
      </c>
      <c r="P367" s="195" t="s">
        <v>850</v>
      </c>
      <c r="Q367" s="195" t="s">
        <v>1103</v>
      </c>
      <c r="R367" s="195" t="s">
        <v>896</v>
      </c>
      <c r="S367" s="195" t="s">
        <v>813</v>
      </c>
    </row>
    <row r="368" spans="1:19" s="192" customFormat="1" ht="11.25">
      <c r="A368" s="194" t="s">
        <v>103</v>
      </c>
      <c r="B368" s="195" t="s">
        <v>865</v>
      </c>
      <c r="C368" s="195" t="s">
        <v>1103</v>
      </c>
      <c r="D368" s="195" t="s">
        <v>844</v>
      </c>
      <c r="E368" s="195" t="s">
        <v>919</v>
      </c>
      <c r="F368" s="195" t="s">
        <v>800</v>
      </c>
      <c r="G368" s="195" t="s">
        <v>880</v>
      </c>
      <c r="H368" s="195" t="s">
        <v>804</v>
      </c>
      <c r="I368" s="195" t="s">
        <v>1132</v>
      </c>
      <c r="J368" s="195" t="s">
        <v>1095</v>
      </c>
      <c r="K368" s="195" t="s">
        <v>1011</v>
      </c>
      <c r="L368" s="195" t="s">
        <v>1133</v>
      </c>
      <c r="M368" s="195" t="s">
        <v>861</v>
      </c>
      <c r="N368" s="195" t="s">
        <v>962</v>
      </c>
      <c r="O368" s="195" t="s">
        <v>1053</v>
      </c>
      <c r="P368" s="195" t="s">
        <v>882</v>
      </c>
      <c r="Q368" s="195" t="s">
        <v>1134</v>
      </c>
      <c r="R368" s="195" t="s">
        <v>798</v>
      </c>
      <c r="S368" s="195" t="s">
        <v>912</v>
      </c>
    </row>
    <row r="369" spans="1:19" s="192" customFormat="1" ht="11.25">
      <c r="A369" s="194" t="s">
        <v>102</v>
      </c>
      <c r="B369" s="195" t="s">
        <v>1119</v>
      </c>
      <c r="C369" s="195" t="s">
        <v>1120</v>
      </c>
      <c r="D369" s="195" t="s">
        <v>1121</v>
      </c>
      <c r="E369" s="195" t="s">
        <v>1122</v>
      </c>
      <c r="F369" s="195" t="s">
        <v>1123</v>
      </c>
      <c r="G369" s="195" t="s">
        <v>1124</v>
      </c>
      <c r="H369" s="195" t="s">
        <v>1125</v>
      </c>
      <c r="I369" s="195" t="s">
        <v>1126</v>
      </c>
      <c r="J369" s="195" t="s">
        <v>1127</v>
      </c>
      <c r="K369" s="195" t="s">
        <v>1128</v>
      </c>
      <c r="L369" s="195" t="s">
        <v>1129</v>
      </c>
      <c r="M369" s="195" t="s">
        <v>930</v>
      </c>
      <c r="N369" s="195" t="s">
        <v>1130</v>
      </c>
      <c r="O369" s="195" t="s">
        <v>1131</v>
      </c>
      <c r="P369" s="195" t="s">
        <v>1113</v>
      </c>
      <c r="Q369" s="195" t="s">
        <v>862</v>
      </c>
      <c r="R369" s="195" t="s">
        <v>813</v>
      </c>
      <c r="S369" s="195" t="s">
        <v>913</v>
      </c>
    </row>
    <row r="370" spans="1:19" s="192" customFormat="1" ht="11.25">
      <c r="A370" s="194" t="s">
        <v>88</v>
      </c>
      <c r="B370" s="195" t="s">
        <v>1046</v>
      </c>
      <c r="C370" s="195" t="s">
        <v>1059</v>
      </c>
      <c r="D370" s="195" t="s">
        <v>1060</v>
      </c>
      <c r="E370" s="195" t="s">
        <v>958</v>
      </c>
      <c r="F370" s="195" t="s">
        <v>905</v>
      </c>
      <c r="G370" s="195" t="s">
        <v>826</v>
      </c>
      <c r="H370" s="195" t="s">
        <v>834</v>
      </c>
      <c r="I370" s="195" t="s">
        <v>858</v>
      </c>
      <c r="J370" s="195" t="s">
        <v>1061</v>
      </c>
      <c r="K370" s="195" t="s">
        <v>821</v>
      </c>
      <c r="L370" s="195" t="s">
        <v>840</v>
      </c>
      <c r="M370" s="195" t="s">
        <v>1062</v>
      </c>
      <c r="N370" s="195" t="s">
        <v>868</v>
      </c>
      <c r="O370" s="195" t="s">
        <v>1001</v>
      </c>
      <c r="P370" s="195" t="s">
        <v>1063</v>
      </c>
      <c r="Q370" s="195" t="s">
        <v>43</v>
      </c>
      <c r="R370" s="195" t="s">
        <v>43</v>
      </c>
      <c r="S370" s="195" t="s">
        <v>43</v>
      </c>
    </row>
    <row r="371" spans="1:19" s="192" customFormat="1" ht="11.25">
      <c r="A371" s="194" t="s">
        <v>95</v>
      </c>
      <c r="B371" s="195" t="s">
        <v>821</v>
      </c>
      <c r="C371" s="195" t="s">
        <v>1073</v>
      </c>
      <c r="D371" s="195" t="s">
        <v>984</v>
      </c>
      <c r="E371" s="195" t="s">
        <v>1097</v>
      </c>
      <c r="F371" s="195" t="s">
        <v>813</v>
      </c>
      <c r="G371" s="195" t="s">
        <v>875</v>
      </c>
      <c r="H371" s="195" t="s">
        <v>956</v>
      </c>
      <c r="I371" s="195" t="s">
        <v>815</v>
      </c>
      <c r="J371" s="195" t="s">
        <v>914</v>
      </c>
      <c r="K371" s="195" t="s">
        <v>961</v>
      </c>
      <c r="L371" s="195" t="s">
        <v>888</v>
      </c>
      <c r="M371" s="195" t="s">
        <v>1098</v>
      </c>
      <c r="N371" s="195" t="s">
        <v>1099</v>
      </c>
      <c r="O371" s="195" t="s">
        <v>1100</v>
      </c>
      <c r="P371" s="195" t="s">
        <v>802</v>
      </c>
      <c r="Q371" s="195" t="s">
        <v>843</v>
      </c>
      <c r="R371" s="195" t="s">
        <v>903</v>
      </c>
      <c r="S371" s="195" t="s">
        <v>1101</v>
      </c>
    </row>
    <row r="372" spans="1:19" s="192" customFormat="1" ht="11.25">
      <c r="A372" s="194" t="s">
        <v>75</v>
      </c>
      <c r="B372" s="195" t="s">
        <v>803</v>
      </c>
      <c r="C372" s="195" t="s">
        <v>811</v>
      </c>
      <c r="D372" s="195" t="s">
        <v>977</v>
      </c>
      <c r="E372" s="195" t="s">
        <v>978</v>
      </c>
      <c r="F372" s="195" t="s">
        <v>806</v>
      </c>
      <c r="G372" s="195" t="s">
        <v>979</v>
      </c>
      <c r="H372" s="195" t="s">
        <v>980</v>
      </c>
      <c r="I372" s="195" t="s">
        <v>850</v>
      </c>
      <c r="J372" s="195" t="s">
        <v>958</v>
      </c>
      <c r="K372" s="195" t="s">
        <v>981</v>
      </c>
      <c r="L372" s="195" t="s">
        <v>897</v>
      </c>
      <c r="M372" s="195" t="s">
        <v>982</v>
      </c>
      <c r="N372" s="195" t="s">
        <v>896</v>
      </c>
      <c r="O372" s="195" t="s">
        <v>867</v>
      </c>
      <c r="P372" s="195" t="s">
        <v>897</v>
      </c>
      <c r="Q372" s="195" t="s">
        <v>983</v>
      </c>
      <c r="R372" s="195" t="s">
        <v>799</v>
      </c>
      <c r="S372" s="195" t="s">
        <v>984</v>
      </c>
    </row>
    <row r="373" s="192" customFormat="1" ht="11.25">
      <c r="A373" s="191" t="s">
        <v>32</v>
      </c>
    </row>
    <row r="374" s="192" customFormat="1" ht="11.25">
      <c r="A374" s="192" t="s">
        <v>43</v>
      </c>
    </row>
    <row r="375" spans="1:2" s="192" customFormat="1" ht="11.25">
      <c r="A375" s="192" t="s">
        <v>44</v>
      </c>
      <c r="B375" s="193">
        <v>39986.86858796296</v>
      </c>
    </row>
    <row r="376" s="192" customFormat="1" ht="11.25"/>
    <row r="377" spans="1:2" s="192" customFormat="1" ht="11.25">
      <c r="A377" s="192" t="s">
        <v>45</v>
      </c>
      <c r="B377" s="192" t="s">
        <v>46</v>
      </c>
    </row>
    <row r="378" spans="1:2" s="192" customFormat="1" ht="11.25">
      <c r="A378" s="192" t="s">
        <v>3653</v>
      </c>
      <c r="B378" s="192" t="s">
        <v>33</v>
      </c>
    </row>
    <row r="379" spans="1:2" s="192" customFormat="1" ht="11.25">
      <c r="A379" s="192" t="s">
        <v>34</v>
      </c>
      <c r="B379" s="192" t="s">
        <v>37</v>
      </c>
    </row>
    <row r="380" spans="1:2" s="192" customFormat="1" ht="11.25">
      <c r="A380" s="192" t="s">
        <v>51</v>
      </c>
      <c r="B380" s="196" t="s">
        <v>36</v>
      </c>
    </row>
    <row r="381" s="192" customFormat="1" ht="11.25"/>
    <row r="382" spans="1:19" s="192" customFormat="1" ht="11.25">
      <c r="A382" s="194" t="s">
        <v>82</v>
      </c>
      <c r="B382" s="195" t="s">
        <v>43</v>
      </c>
      <c r="C382" s="195" t="s">
        <v>43</v>
      </c>
      <c r="D382" s="195" t="s">
        <v>43</v>
      </c>
      <c r="E382" s="195" t="s">
        <v>43</v>
      </c>
      <c r="F382" s="195" t="s">
        <v>43</v>
      </c>
      <c r="G382" s="195" t="s">
        <v>43</v>
      </c>
      <c r="H382" s="195" t="s">
        <v>801</v>
      </c>
      <c r="I382" s="195" t="s">
        <v>813</v>
      </c>
      <c r="J382" s="195" t="s">
        <v>835</v>
      </c>
      <c r="K382" s="195" t="s">
        <v>805</v>
      </c>
      <c r="L382" s="195" t="s">
        <v>808</v>
      </c>
      <c r="M382" s="195" t="s">
        <v>833</v>
      </c>
      <c r="N382" s="195" t="s">
        <v>804</v>
      </c>
      <c r="O382" s="195" t="s">
        <v>895</v>
      </c>
      <c r="P382" s="195" t="s">
        <v>807</v>
      </c>
      <c r="Q382" s="195" t="s">
        <v>815</v>
      </c>
      <c r="R382" s="195" t="s">
        <v>813</v>
      </c>
      <c r="S382" s="195" t="s">
        <v>870</v>
      </c>
    </row>
    <row r="383" spans="1:19" s="192" customFormat="1" ht="11.25">
      <c r="A383" s="194" t="s">
        <v>53</v>
      </c>
      <c r="B383" s="194" t="s">
        <v>54</v>
      </c>
      <c r="C383" s="194" t="s">
        <v>55</v>
      </c>
      <c r="D383" s="194" t="s">
        <v>56</v>
      </c>
      <c r="E383" s="194" t="s">
        <v>57</v>
      </c>
      <c r="F383" s="194" t="s">
        <v>58</v>
      </c>
      <c r="G383" s="194" t="s">
        <v>59</v>
      </c>
      <c r="H383" s="194" t="s">
        <v>60</v>
      </c>
      <c r="I383" s="194" t="s">
        <v>61</v>
      </c>
      <c r="J383" s="194" t="s">
        <v>62</v>
      </c>
      <c r="K383" s="194" t="s">
        <v>63</v>
      </c>
      <c r="L383" s="194" t="s">
        <v>64</v>
      </c>
      <c r="M383" s="194" t="s">
        <v>65</v>
      </c>
      <c r="N383" s="194" t="s">
        <v>66</v>
      </c>
      <c r="O383" s="194" t="s">
        <v>67</v>
      </c>
      <c r="P383" s="194" t="s">
        <v>68</v>
      </c>
      <c r="Q383" s="194" t="s">
        <v>69</v>
      </c>
      <c r="R383" s="194" t="s">
        <v>70</v>
      </c>
      <c r="S383" s="194" t="s">
        <v>71</v>
      </c>
    </row>
    <row r="384" spans="1:19" s="192" customFormat="1" ht="11.25">
      <c r="A384" s="194" t="s">
        <v>72</v>
      </c>
      <c r="B384" s="195" t="s">
        <v>815</v>
      </c>
      <c r="C384" s="195" t="s">
        <v>850</v>
      </c>
      <c r="D384" s="195" t="s">
        <v>802</v>
      </c>
      <c r="E384" s="195" t="s">
        <v>832</v>
      </c>
      <c r="F384" s="195" t="s">
        <v>829</v>
      </c>
      <c r="G384" s="195" t="s">
        <v>803</v>
      </c>
      <c r="H384" s="195" t="s">
        <v>814</v>
      </c>
      <c r="I384" s="195" t="s">
        <v>830</v>
      </c>
      <c r="J384" s="195" t="s">
        <v>830</v>
      </c>
      <c r="K384" s="195" t="s">
        <v>873</v>
      </c>
      <c r="L384" s="195" t="s">
        <v>830</v>
      </c>
      <c r="M384" s="195" t="s">
        <v>892</v>
      </c>
      <c r="N384" s="195" t="s">
        <v>832</v>
      </c>
      <c r="O384" s="195" t="s">
        <v>806</v>
      </c>
      <c r="P384" s="195" t="s">
        <v>830</v>
      </c>
      <c r="Q384" s="195" t="s">
        <v>844</v>
      </c>
      <c r="R384" s="195" t="s">
        <v>834</v>
      </c>
      <c r="S384" s="195" t="s">
        <v>849</v>
      </c>
    </row>
    <row r="385" spans="1:19" s="192" customFormat="1" ht="11.25">
      <c r="A385" s="194" t="s">
        <v>73</v>
      </c>
      <c r="B385" s="195" t="s">
        <v>43</v>
      </c>
      <c r="C385" s="195" t="s">
        <v>43</v>
      </c>
      <c r="D385" s="195" t="s">
        <v>43</v>
      </c>
      <c r="E385" s="195" t="s">
        <v>43</v>
      </c>
      <c r="F385" s="195" t="s">
        <v>43</v>
      </c>
      <c r="G385" s="195" t="s">
        <v>43</v>
      </c>
      <c r="H385" s="195" t="s">
        <v>896</v>
      </c>
      <c r="I385" s="195" t="s">
        <v>893</v>
      </c>
      <c r="J385" s="195" t="s">
        <v>848</v>
      </c>
      <c r="K385" s="195" t="s">
        <v>897</v>
      </c>
      <c r="L385" s="195" t="s">
        <v>829</v>
      </c>
      <c r="M385" s="195" t="s">
        <v>893</v>
      </c>
      <c r="N385" s="195" t="s">
        <v>813</v>
      </c>
      <c r="O385" s="195" t="s">
        <v>1135</v>
      </c>
      <c r="P385" s="195" t="s">
        <v>835</v>
      </c>
      <c r="Q385" s="195" t="s">
        <v>844</v>
      </c>
      <c r="R385" s="195" t="s">
        <v>813</v>
      </c>
      <c r="S385" s="195" t="s">
        <v>892</v>
      </c>
    </row>
    <row r="386" spans="1:19" s="192" customFormat="1" ht="11.25">
      <c r="A386" s="194" t="s">
        <v>74</v>
      </c>
      <c r="B386" s="195" t="s">
        <v>43</v>
      </c>
      <c r="C386" s="195" t="s">
        <v>43</v>
      </c>
      <c r="D386" s="195" t="s">
        <v>43</v>
      </c>
      <c r="E386" s="195" t="s">
        <v>43</v>
      </c>
      <c r="F386" s="195" t="s">
        <v>43</v>
      </c>
      <c r="G386" s="195" t="s">
        <v>43</v>
      </c>
      <c r="H386" s="195" t="s">
        <v>1136</v>
      </c>
      <c r="I386" s="195" t="s">
        <v>1137</v>
      </c>
      <c r="J386" s="195" t="s">
        <v>1138</v>
      </c>
      <c r="K386" s="195" t="s">
        <v>838</v>
      </c>
      <c r="L386" s="195" t="s">
        <v>889</v>
      </c>
      <c r="M386" s="195" t="s">
        <v>847</v>
      </c>
      <c r="N386" s="195" t="s">
        <v>804</v>
      </c>
      <c r="O386" s="195" t="s">
        <v>834</v>
      </c>
      <c r="P386" s="195" t="s">
        <v>877</v>
      </c>
      <c r="Q386" s="195" t="s">
        <v>798</v>
      </c>
      <c r="R386" s="195" t="s">
        <v>888</v>
      </c>
      <c r="S386" s="195" t="s">
        <v>815</v>
      </c>
    </row>
    <row r="387" spans="1:19" s="192" customFormat="1" ht="11.25">
      <c r="A387" s="194" t="s">
        <v>76</v>
      </c>
      <c r="B387" s="195" t="s">
        <v>43</v>
      </c>
      <c r="C387" s="195" t="s">
        <v>43</v>
      </c>
      <c r="D387" s="195" t="s">
        <v>43</v>
      </c>
      <c r="E387" s="195" t="s">
        <v>43</v>
      </c>
      <c r="F387" s="195" t="s">
        <v>43</v>
      </c>
      <c r="G387" s="195" t="s">
        <v>43</v>
      </c>
      <c r="H387" s="195" t="s">
        <v>799</v>
      </c>
      <c r="I387" s="195" t="s">
        <v>849</v>
      </c>
      <c r="J387" s="195" t="s">
        <v>837</v>
      </c>
      <c r="K387" s="195" t="s">
        <v>812</v>
      </c>
      <c r="L387" s="195" t="s">
        <v>846</v>
      </c>
      <c r="M387" s="195" t="s">
        <v>870</v>
      </c>
      <c r="N387" s="195" t="s">
        <v>830</v>
      </c>
      <c r="O387" s="195" t="s">
        <v>849</v>
      </c>
      <c r="P387" s="195" t="s">
        <v>877</v>
      </c>
      <c r="Q387" s="195" t="s">
        <v>870</v>
      </c>
      <c r="R387" s="195" t="s">
        <v>814</v>
      </c>
      <c r="S387" s="195" t="s">
        <v>875</v>
      </c>
    </row>
    <row r="388" spans="1:19" s="192" customFormat="1" ht="11.25">
      <c r="A388" s="194" t="s">
        <v>77</v>
      </c>
      <c r="B388" s="195" t="s">
        <v>43</v>
      </c>
      <c r="C388" s="195" t="s">
        <v>43</v>
      </c>
      <c r="D388" s="195" t="s">
        <v>43</v>
      </c>
      <c r="E388" s="195" t="s">
        <v>43</v>
      </c>
      <c r="F388" s="195" t="s">
        <v>43</v>
      </c>
      <c r="G388" s="195" t="s">
        <v>43</v>
      </c>
      <c r="H388" s="195" t="s">
        <v>933</v>
      </c>
      <c r="I388" s="195" t="s">
        <v>1006</v>
      </c>
      <c r="J388" s="195" t="s">
        <v>1139</v>
      </c>
      <c r="K388" s="195" t="s">
        <v>1028</v>
      </c>
      <c r="L388" s="195" t="s">
        <v>960</v>
      </c>
      <c r="M388" s="195" t="s">
        <v>882</v>
      </c>
      <c r="N388" s="195" t="s">
        <v>917</v>
      </c>
      <c r="O388" s="195" t="s">
        <v>870</v>
      </c>
      <c r="P388" s="195" t="s">
        <v>868</v>
      </c>
      <c r="Q388" s="195" t="s">
        <v>983</v>
      </c>
      <c r="R388" s="195" t="s">
        <v>958</v>
      </c>
      <c r="S388" s="195" t="s">
        <v>865</v>
      </c>
    </row>
    <row r="389" spans="1:19" s="192" customFormat="1" ht="11.25">
      <c r="A389" s="194" t="s">
        <v>78</v>
      </c>
      <c r="B389" s="195" t="s">
        <v>43</v>
      </c>
      <c r="C389" s="195" t="s">
        <v>43</v>
      </c>
      <c r="D389" s="195" t="s">
        <v>869</v>
      </c>
      <c r="E389" s="195" t="s">
        <v>815</v>
      </c>
      <c r="F389" s="195" t="s">
        <v>805</v>
      </c>
      <c r="G389" s="195" t="s">
        <v>865</v>
      </c>
      <c r="H389" s="195" t="s">
        <v>807</v>
      </c>
      <c r="I389" s="195" t="s">
        <v>900</v>
      </c>
      <c r="J389" s="195" t="s">
        <v>816</v>
      </c>
      <c r="K389" s="195" t="s">
        <v>894</v>
      </c>
      <c r="L389" s="195" t="s">
        <v>1064</v>
      </c>
      <c r="M389" s="195" t="s">
        <v>829</v>
      </c>
      <c r="N389" s="195" t="s">
        <v>815</v>
      </c>
      <c r="O389" s="195" t="s">
        <v>836</v>
      </c>
      <c r="P389" s="195" t="s">
        <v>806</v>
      </c>
      <c r="Q389" s="195" t="s">
        <v>900</v>
      </c>
      <c r="R389" s="195" t="s">
        <v>874</v>
      </c>
      <c r="S389" s="195" t="s">
        <v>804</v>
      </c>
    </row>
    <row r="390" spans="1:19" s="192" customFormat="1" ht="11.25">
      <c r="A390" s="194" t="s">
        <v>79</v>
      </c>
      <c r="B390" s="195" t="s">
        <v>876</v>
      </c>
      <c r="C390" s="195" t="s">
        <v>798</v>
      </c>
      <c r="D390" s="195" t="s">
        <v>798</v>
      </c>
      <c r="E390" s="195" t="s">
        <v>844</v>
      </c>
      <c r="F390" s="195" t="s">
        <v>961</v>
      </c>
      <c r="G390" s="195" t="s">
        <v>831</v>
      </c>
      <c r="H390" s="195" t="s">
        <v>885</v>
      </c>
      <c r="I390" s="195" t="s">
        <v>832</v>
      </c>
      <c r="J390" s="195" t="s">
        <v>873</v>
      </c>
      <c r="K390" s="195" t="s">
        <v>816</v>
      </c>
      <c r="L390" s="195" t="s">
        <v>882</v>
      </c>
      <c r="M390" s="195" t="s">
        <v>875</v>
      </c>
      <c r="N390" s="195" t="s">
        <v>799</v>
      </c>
      <c r="O390" s="195" t="s">
        <v>806</v>
      </c>
      <c r="P390" s="195" t="s">
        <v>804</v>
      </c>
      <c r="Q390" s="195" t="s">
        <v>1140</v>
      </c>
      <c r="R390" s="195" t="s">
        <v>826</v>
      </c>
      <c r="S390" s="195" t="s">
        <v>870</v>
      </c>
    </row>
    <row r="391" spans="1:19" s="192" customFormat="1" ht="11.25">
      <c r="A391" s="194" t="s">
        <v>80</v>
      </c>
      <c r="B391" s="195" t="s">
        <v>43</v>
      </c>
      <c r="C391" s="195" t="s">
        <v>43</v>
      </c>
      <c r="D391" s="195" t="s">
        <v>43</v>
      </c>
      <c r="E391" s="195" t="s">
        <v>43</v>
      </c>
      <c r="F391" s="195" t="s">
        <v>1141</v>
      </c>
      <c r="G391" s="195" t="s">
        <v>1047</v>
      </c>
      <c r="H391" s="195" t="s">
        <v>1142</v>
      </c>
      <c r="I391" s="195" t="s">
        <v>860</v>
      </c>
      <c r="J391" s="195" t="s">
        <v>817</v>
      </c>
      <c r="K391" s="195" t="s">
        <v>856</v>
      </c>
      <c r="L391" s="195" t="s">
        <v>807</v>
      </c>
      <c r="M391" s="195" t="s">
        <v>877</v>
      </c>
      <c r="N391" s="195" t="s">
        <v>864</v>
      </c>
      <c r="O391" s="195" t="s">
        <v>840</v>
      </c>
      <c r="P391" s="195" t="s">
        <v>895</v>
      </c>
      <c r="Q391" s="195" t="s">
        <v>808</v>
      </c>
      <c r="R391" s="195" t="s">
        <v>845</v>
      </c>
      <c r="S391" s="195" t="s">
        <v>934</v>
      </c>
    </row>
    <row r="392" spans="1:19" s="192" customFormat="1" ht="11.25">
      <c r="A392" s="194" t="s">
        <v>81</v>
      </c>
      <c r="B392" s="195" t="s">
        <v>868</v>
      </c>
      <c r="C392" s="195" t="s">
        <v>866</v>
      </c>
      <c r="D392" s="195" t="s">
        <v>840</v>
      </c>
      <c r="E392" s="195" t="s">
        <v>821</v>
      </c>
      <c r="F392" s="195" t="s">
        <v>812</v>
      </c>
      <c r="G392" s="195" t="s">
        <v>877</v>
      </c>
      <c r="H392" s="195" t="s">
        <v>869</v>
      </c>
      <c r="I392" s="195" t="s">
        <v>844</v>
      </c>
      <c r="J392" s="195" t="s">
        <v>873</v>
      </c>
      <c r="K392" s="195" t="s">
        <v>873</v>
      </c>
      <c r="L392" s="195" t="s">
        <v>812</v>
      </c>
      <c r="M392" s="195" t="s">
        <v>808</v>
      </c>
      <c r="N392" s="195" t="s">
        <v>837</v>
      </c>
      <c r="O392" s="195" t="s">
        <v>870</v>
      </c>
      <c r="P392" s="195" t="s">
        <v>839</v>
      </c>
      <c r="Q392" s="195" t="s">
        <v>846</v>
      </c>
      <c r="R392" s="195" t="s">
        <v>800</v>
      </c>
      <c r="S392" s="195" t="s">
        <v>838</v>
      </c>
    </row>
    <row r="393" spans="1:19" s="192" customFormat="1" ht="11.25">
      <c r="A393" s="194" t="s">
        <v>83</v>
      </c>
      <c r="B393" s="195" t="s">
        <v>834</v>
      </c>
      <c r="C393" s="195" t="s">
        <v>959</v>
      </c>
      <c r="D393" s="195" t="s">
        <v>816</v>
      </c>
      <c r="E393" s="195" t="s">
        <v>864</v>
      </c>
      <c r="F393" s="195" t="s">
        <v>874</v>
      </c>
      <c r="G393" s="195" t="s">
        <v>1140</v>
      </c>
      <c r="H393" s="195" t="s">
        <v>1143</v>
      </c>
      <c r="I393" s="195" t="s">
        <v>873</v>
      </c>
      <c r="J393" s="195" t="s">
        <v>827</v>
      </c>
      <c r="K393" s="195" t="s">
        <v>1029</v>
      </c>
      <c r="L393" s="195" t="s">
        <v>904</v>
      </c>
      <c r="M393" s="195" t="s">
        <v>831</v>
      </c>
      <c r="N393" s="195" t="s">
        <v>1060</v>
      </c>
      <c r="O393" s="195" t="s">
        <v>992</v>
      </c>
      <c r="P393" s="195" t="s">
        <v>1051</v>
      </c>
      <c r="Q393" s="195" t="s">
        <v>1057</v>
      </c>
      <c r="R393" s="195" t="s">
        <v>892</v>
      </c>
      <c r="S393" s="195" t="s">
        <v>902</v>
      </c>
    </row>
    <row r="394" spans="1:19" s="192" customFormat="1" ht="11.25">
      <c r="A394" s="194" t="s">
        <v>84</v>
      </c>
      <c r="B394" s="195" t="s">
        <v>817</v>
      </c>
      <c r="C394" s="195" t="s">
        <v>812</v>
      </c>
      <c r="D394" s="195" t="s">
        <v>815</v>
      </c>
      <c r="E394" s="195" t="s">
        <v>1135</v>
      </c>
      <c r="F394" s="195" t="s">
        <v>917</v>
      </c>
      <c r="G394" s="195" t="s">
        <v>829</v>
      </c>
      <c r="H394" s="195" t="s">
        <v>892</v>
      </c>
      <c r="I394" s="195" t="s">
        <v>805</v>
      </c>
      <c r="J394" s="195" t="s">
        <v>874</v>
      </c>
      <c r="K394" s="195" t="s">
        <v>1028</v>
      </c>
      <c r="L394" s="195" t="s">
        <v>836</v>
      </c>
      <c r="M394" s="195" t="s">
        <v>894</v>
      </c>
      <c r="N394" s="195" t="s">
        <v>848</v>
      </c>
      <c r="O394" s="195" t="s">
        <v>982</v>
      </c>
      <c r="P394" s="195" t="s">
        <v>892</v>
      </c>
      <c r="Q394" s="195" t="s">
        <v>873</v>
      </c>
      <c r="R394" s="195" t="s">
        <v>830</v>
      </c>
      <c r="S394" s="195" t="s">
        <v>808</v>
      </c>
    </row>
    <row r="395" spans="1:19" s="192" customFormat="1" ht="11.25">
      <c r="A395" s="194" t="s">
        <v>85</v>
      </c>
      <c r="B395" s="195" t="s">
        <v>43</v>
      </c>
      <c r="C395" s="195" t="s">
        <v>43</v>
      </c>
      <c r="D395" s="195" t="s">
        <v>43</v>
      </c>
      <c r="E395" s="195" t="s">
        <v>43</v>
      </c>
      <c r="F395" s="195" t="s">
        <v>43</v>
      </c>
      <c r="G395" s="195" t="s">
        <v>43</v>
      </c>
      <c r="H395" s="195" t="s">
        <v>43</v>
      </c>
      <c r="I395" s="195" t="s">
        <v>43</v>
      </c>
      <c r="J395" s="195" t="s">
        <v>43</v>
      </c>
      <c r="K395" s="195" t="s">
        <v>43</v>
      </c>
      <c r="L395" s="195" t="s">
        <v>43</v>
      </c>
      <c r="M395" s="195" t="s">
        <v>810</v>
      </c>
      <c r="N395" s="195" t="s">
        <v>1020</v>
      </c>
      <c r="O395" s="195" t="s">
        <v>813</v>
      </c>
      <c r="P395" s="195" t="s">
        <v>822</v>
      </c>
      <c r="Q395" s="195" t="s">
        <v>959</v>
      </c>
      <c r="R395" s="195" t="s">
        <v>877</v>
      </c>
      <c r="S395" s="195" t="s">
        <v>850</v>
      </c>
    </row>
    <row r="396" spans="1:19" s="192" customFormat="1" ht="11.25">
      <c r="A396" s="194" t="s">
        <v>86</v>
      </c>
      <c r="B396" s="195" t="s">
        <v>43</v>
      </c>
      <c r="C396" s="195" t="s">
        <v>43</v>
      </c>
      <c r="D396" s="195" t="s">
        <v>1022</v>
      </c>
      <c r="E396" s="195" t="s">
        <v>1144</v>
      </c>
      <c r="F396" s="195" t="s">
        <v>1044</v>
      </c>
      <c r="G396" s="195" t="s">
        <v>1018</v>
      </c>
      <c r="H396" s="195" t="s">
        <v>1145</v>
      </c>
      <c r="I396" s="195" t="s">
        <v>976</v>
      </c>
      <c r="J396" s="195" t="s">
        <v>964</v>
      </c>
      <c r="K396" s="195" t="s">
        <v>802</v>
      </c>
      <c r="L396" s="195" t="s">
        <v>863</v>
      </c>
      <c r="M396" s="195" t="s">
        <v>1114</v>
      </c>
      <c r="N396" s="195" t="s">
        <v>856</v>
      </c>
      <c r="O396" s="195" t="s">
        <v>828</v>
      </c>
      <c r="P396" s="195" t="s">
        <v>905</v>
      </c>
      <c r="Q396" s="195" t="s">
        <v>837</v>
      </c>
      <c r="R396" s="195" t="s">
        <v>840</v>
      </c>
      <c r="S396" s="195" t="s">
        <v>896</v>
      </c>
    </row>
    <row r="397" spans="1:19" s="192" customFormat="1" ht="11.25">
      <c r="A397" s="194" t="s">
        <v>87</v>
      </c>
      <c r="B397" s="195" t="s">
        <v>43</v>
      </c>
      <c r="C397" s="195" t="s">
        <v>43</v>
      </c>
      <c r="D397" s="195" t="s">
        <v>43</v>
      </c>
      <c r="E397" s="195" t="s">
        <v>43</v>
      </c>
      <c r="F397" s="195" t="s">
        <v>43</v>
      </c>
      <c r="G397" s="195" t="s">
        <v>43</v>
      </c>
      <c r="H397" s="195" t="s">
        <v>808</v>
      </c>
      <c r="I397" s="195" t="s">
        <v>800</v>
      </c>
      <c r="J397" s="195" t="s">
        <v>883</v>
      </c>
      <c r="K397" s="195" t="s">
        <v>840</v>
      </c>
      <c r="L397" s="195" t="s">
        <v>892</v>
      </c>
      <c r="M397" s="195" t="s">
        <v>870</v>
      </c>
      <c r="N397" s="195" t="s">
        <v>810</v>
      </c>
      <c r="O397" s="195" t="s">
        <v>1026</v>
      </c>
      <c r="P397" s="195" t="s">
        <v>1005</v>
      </c>
      <c r="Q397" s="195" t="s">
        <v>982</v>
      </c>
      <c r="R397" s="195" t="s">
        <v>897</v>
      </c>
      <c r="S397" s="195" t="s">
        <v>958</v>
      </c>
    </row>
    <row r="398" spans="1:19" s="192" customFormat="1" ht="11.25">
      <c r="A398" s="194" t="s">
        <v>89</v>
      </c>
      <c r="B398" s="195" t="s">
        <v>863</v>
      </c>
      <c r="C398" s="195" t="s">
        <v>846</v>
      </c>
      <c r="D398" s="195" t="s">
        <v>837</v>
      </c>
      <c r="E398" s="195" t="s">
        <v>847</v>
      </c>
      <c r="F398" s="195" t="s">
        <v>829</v>
      </c>
      <c r="G398" s="195" t="s">
        <v>827</v>
      </c>
      <c r="H398" s="195" t="s">
        <v>867</v>
      </c>
      <c r="I398" s="195" t="s">
        <v>850</v>
      </c>
      <c r="J398" s="195" t="s">
        <v>801</v>
      </c>
      <c r="K398" s="195" t="s">
        <v>831</v>
      </c>
      <c r="L398" s="195" t="s">
        <v>834</v>
      </c>
      <c r="M398" s="195" t="s">
        <v>869</v>
      </c>
      <c r="N398" s="195" t="s">
        <v>808</v>
      </c>
      <c r="O398" s="195" t="s">
        <v>813</v>
      </c>
      <c r="P398" s="195" t="s">
        <v>811</v>
      </c>
      <c r="Q398" s="195" t="s">
        <v>810</v>
      </c>
      <c r="R398" s="195" t="s">
        <v>810</v>
      </c>
      <c r="S398" s="195" t="s">
        <v>858</v>
      </c>
    </row>
    <row r="399" spans="1:19" s="192" customFormat="1" ht="11.25">
      <c r="A399" s="194" t="s">
        <v>90</v>
      </c>
      <c r="B399" s="195" t="s">
        <v>43</v>
      </c>
      <c r="C399" s="195" t="s">
        <v>1146</v>
      </c>
      <c r="D399" s="195" t="s">
        <v>1147</v>
      </c>
      <c r="E399" s="195" t="s">
        <v>1148</v>
      </c>
      <c r="F399" s="195" t="s">
        <v>909</v>
      </c>
      <c r="G399" s="195" t="s">
        <v>1149</v>
      </c>
      <c r="H399" s="195" t="s">
        <v>1150</v>
      </c>
      <c r="I399" s="195" t="s">
        <v>1151</v>
      </c>
      <c r="J399" s="195" t="s">
        <v>1028</v>
      </c>
      <c r="K399" s="195" t="s">
        <v>894</v>
      </c>
      <c r="L399" s="195" t="s">
        <v>872</v>
      </c>
      <c r="M399" s="195" t="s">
        <v>982</v>
      </c>
      <c r="N399" s="195" t="s">
        <v>1057</v>
      </c>
      <c r="O399" s="195" t="s">
        <v>892</v>
      </c>
      <c r="P399" s="195" t="s">
        <v>905</v>
      </c>
      <c r="Q399" s="195" t="s">
        <v>886</v>
      </c>
      <c r="R399" s="195" t="s">
        <v>807</v>
      </c>
      <c r="S399" s="195" t="s">
        <v>821</v>
      </c>
    </row>
    <row r="400" spans="1:19" s="192" customFormat="1" ht="11.25">
      <c r="A400" s="194" t="s">
        <v>91</v>
      </c>
      <c r="B400" s="195" t="s">
        <v>1104</v>
      </c>
      <c r="C400" s="195" t="s">
        <v>1009</v>
      </c>
      <c r="D400" s="195" t="s">
        <v>1064</v>
      </c>
      <c r="E400" s="195" t="s">
        <v>1008</v>
      </c>
      <c r="F400" s="195" t="s">
        <v>835</v>
      </c>
      <c r="G400" s="195" t="s">
        <v>849</v>
      </c>
      <c r="H400" s="195" t="s">
        <v>1152</v>
      </c>
      <c r="I400" s="195" t="s">
        <v>812</v>
      </c>
      <c r="J400" s="195" t="s">
        <v>832</v>
      </c>
      <c r="K400" s="195" t="s">
        <v>957</v>
      </c>
      <c r="L400" s="195" t="s">
        <v>831</v>
      </c>
      <c r="M400" s="195" t="s">
        <v>799</v>
      </c>
      <c r="N400" s="195" t="s">
        <v>1057</v>
      </c>
      <c r="O400" s="195" t="s">
        <v>858</v>
      </c>
      <c r="P400" s="195" t="s">
        <v>893</v>
      </c>
      <c r="Q400" s="195" t="s">
        <v>815</v>
      </c>
      <c r="R400" s="195" t="s">
        <v>890</v>
      </c>
      <c r="S400" s="195" t="s">
        <v>903</v>
      </c>
    </row>
    <row r="401" spans="1:19" s="192" customFormat="1" ht="11.25">
      <c r="A401" s="194" t="s">
        <v>92</v>
      </c>
      <c r="B401" s="195" t="s">
        <v>43</v>
      </c>
      <c r="C401" s="195" t="s">
        <v>1153</v>
      </c>
      <c r="D401" s="195" t="s">
        <v>1154</v>
      </c>
      <c r="E401" s="195" t="s">
        <v>1155</v>
      </c>
      <c r="F401" s="195" t="s">
        <v>1156</v>
      </c>
      <c r="G401" s="195" t="s">
        <v>931</v>
      </c>
      <c r="H401" s="195" t="s">
        <v>1157</v>
      </c>
      <c r="I401" s="195" t="s">
        <v>876</v>
      </c>
      <c r="J401" s="195" t="s">
        <v>965</v>
      </c>
      <c r="K401" s="195" t="s">
        <v>897</v>
      </c>
      <c r="L401" s="195" t="s">
        <v>803</v>
      </c>
      <c r="M401" s="195" t="s">
        <v>809</v>
      </c>
      <c r="N401" s="195" t="s">
        <v>830</v>
      </c>
      <c r="O401" s="195" t="s">
        <v>807</v>
      </c>
      <c r="P401" s="195" t="s">
        <v>883</v>
      </c>
      <c r="Q401" s="195" t="s">
        <v>937</v>
      </c>
      <c r="R401" s="195" t="s">
        <v>903</v>
      </c>
      <c r="S401" s="195" t="s">
        <v>1158</v>
      </c>
    </row>
    <row r="402" spans="1:19" s="192" customFormat="1" ht="11.25">
      <c r="A402" s="194" t="s">
        <v>94</v>
      </c>
      <c r="B402" s="195" t="s">
        <v>850</v>
      </c>
      <c r="C402" s="195" t="s">
        <v>803</v>
      </c>
      <c r="D402" s="195" t="s">
        <v>900</v>
      </c>
      <c r="E402" s="195" t="s">
        <v>807</v>
      </c>
      <c r="F402" s="195" t="s">
        <v>900</v>
      </c>
      <c r="G402" s="195" t="s">
        <v>865</v>
      </c>
      <c r="H402" s="195" t="s">
        <v>805</v>
      </c>
      <c r="I402" s="195" t="s">
        <v>850</v>
      </c>
      <c r="J402" s="195" t="s">
        <v>833</v>
      </c>
      <c r="K402" s="195" t="s">
        <v>895</v>
      </c>
      <c r="L402" s="195" t="s">
        <v>872</v>
      </c>
      <c r="M402" s="195" t="s">
        <v>869</v>
      </c>
      <c r="N402" s="195" t="s">
        <v>836</v>
      </c>
      <c r="O402" s="195" t="s">
        <v>799</v>
      </c>
      <c r="P402" s="195" t="s">
        <v>892</v>
      </c>
      <c r="Q402" s="195" t="s">
        <v>871</v>
      </c>
      <c r="R402" s="195" t="s">
        <v>868</v>
      </c>
      <c r="S402" s="195" t="s">
        <v>870</v>
      </c>
    </row>
    <row r="403" spans="1:19" s="192" customFormat="1" ht="11.25">
      <c r="A403" s="194" t="s">
        <v>96</v>
      </c>
      <c r="B403" s="195" t="s">
        <v>43</v>
      </c>
      <c r="C403" s="195" t="s">
        <v>43</v>
      </c>
      <c r="D403" s="195" t="s">
        <v>43</v>
      </c>
      <c r="E403" s="195" t="s">
        <v>43</v>
      </c>
      <c r="F403" s="195" t="s">
        <v>43</v>
      </c>
      <c r="G403" s="195" t="s">
        <v>43</v>
      </c>
      <c r="H403" s="195" t="s">
        <v>998</v>
      </c>
      <c r="I403" s="195" t="s">
        <v>998</v>
      </c>
      <c r="J403" s="195" t="s">
        <v>1088</v>
      </c>
      <c r="K403" s="195" t="s">
        <v>857</v>
      </c>
      <c r="L403" s="195" t="s">
        <v>800</v>
      </c>
      <c r="M403" s="195" t="s">
        <v>848</v>
      </c>
      <c r="N403" s="195" t="s">
        <v>802</v>
      </c>
      <c r="O403" s="195" t="s">
        <v>816</v>
      </c>
      <c r="P403" s="195" t="s">
        <v>1114</v>
      </c>
      <c r="Q403" s="195" t="s">
        <v>805</v>
      </c>
      <c r="R403" s="195" t="s">
        <v>978</v>
      </c>
      <c r="S403" s="195" t="s">
        <v>808</v>
      </c>
    </row>
    <row r="404" spans="1:19" s="192" customFormat="1" ht="11.25">
      <c r="A404" s="194" t="s">
        <v>97</v>
      </c>
      <c r="B404" s="195" t="s">
        <v>43</v>
      </c>
      <c r="C404" s="195" t="s">
        <v>43</v>
      </c>
      <c r="D404" s="195" t="s">
        <v>43</v>
      </c>
      <c r="E404" s="195" t="s">
        <v>43</v>
      </c>
      <c r="F404" s="195" t="s">
        <v>43</v>
      </c>
      <c r="G404" s="195" t="s">
        <v>43</v>
      </c>
      <c r="H404" s="195" t="s">
        <v>873</v>
      </c>
      <c r="I404" s="195" t="s">
        <v>830</v>
      </c>
      <c r="J404" s="195" t="s">
        <v>802</v>
      </c>
      <c r="K404" s="195" t="s">
        <v>839</v>
      </c>
      <c r="L404" s="195" t="s">
        <v>848</v>
      </c>
      <c r="M404" s="195" t="s">
        <v>811</v>
      </c>
      <c r="N404" s="195" t="s">
        <v>869</v>
      </c>
      <c r="O404" s="195" t="s">
        <v>831</v>
      </c>
      <c r="P404" s="195" t="s">
        <v>804</v>
      </c>
      <c r="Q404" s="195" t="s">
        <v>836</v>
      </c>
      <c r="R404" s="195" t="s">
        <v>809</v>
      </c>
      <c r="S404" s="195" t="s">
        <v>821</v>
      </c>
    </row>
    <row r="405" spans="1:19" s="192" customFormat="1" ht="11.25">
      <c r="A405" s="194" t="s">
        <v>98</v>
      </c>
      <c r="B405" s="195" t="s">
        <v>43</v>
      </c>
      <c r="C405" s="195" t="s">
        <v>43</v>
      </c>
      <c r="D405" s="195" t="s">
        <v>43</v>
      </c>
      <c r="E405" s="195" t="s">
        <v>43</v>
      </c>
      <c r="F405" s="195" t="s">
        <v>43</v>
      </c>
      <c r="G405" s="195" t="s">
        <v>43</v>
      </c>
      <c r="H405" s="195" t="s">
        <v>43</v>
      </c>
      <c r="I405" s="195" t="s">
        <v>43</v>
      </c>
      <c r="J405" s="195" t="s">
        <v>43</v>
      </c>
      <c r="K405" s="195" t="s">
        <v>1166</v>
      </c>
      <c r="L405" s="195" t="s">
        <v>1167</v>
      </c>
      <c r="M405" s="195" t="s">
        <v>1168</v>
      </c>
      <c r="N405" s="195" t="s">
        <v>932</v>
      </c>
      <c r="O405" s="195" t="s">
        <v>1044</v>
      </c>
      <c r="P405" s="195" t="s">
        <v>1023</v>
      </c>
      <c r="Q405" s="195" t="s">
        <v>1159</v>
      </c>
      <c r="R405" s="195" t="s">
        <v>1169</v>
      </c>
      <c r="S405" s="195" t="s">
        <v>1053</v>
      </c>
    </row>
    <row r="406" spans="1:19" s="192" customFormat="1" ht="11.25">
      <c r="A406" s="194" t="s">
        <v>99</v>
      </c>
      <c r="B406" s="195" t="s">
        <v>827</v>
      </c>
      <c r="C406" s="195" t="s">
        <v>839</v>
      </c>
      <c r="D406" s="195" t="s">
        <v>814</v>
      </c>
      <c r="E406" s="195" t="s">
        <v>808</v>
      </c>
      <c r="F406" s="195" t="s">
        <v>810</v>
      </c>
      <c r="G406" s="195" t="s">
        <v>886</v>
      </c>
      <c r="H406" s="195" t="s">
        <v>992</v>
      </c>
      <c r="I406" s="195" t="s">
        <v>1028</v>
      </c>
      <c r="J406" s="195" t="s">
        <v>1051</v>
      </c>
      <c r="K406" s="195" t="s">
        <v>1033</v>
      </c>
      <c r="L406" s="195" t="s">
        <v>900</v>
      </c>
      <c r="M406" s="195" t="s">
        <v>814</v>
      </c>
      <c r="N406" s="195" t="s">
        <v>1060</v>
      </c>
      <c r="O406" s="195" t="s">
        <v>902</v>
      </c>
      <c r="P406" s="195" t="s">
        <v>1096</v>
      </c>
      <c r="Q406" s="195" t="s">
        <v>874</v>
      </c>
      <c r="R406" s="195" t="s">
        <v>815</v>
      </c>
      <c r="S406" s="195" t="s">
        <v>868</v>
      </c>
    </row>
    <row r="407" spans="1:19" s="192" customFormat="1" ht="11.25">
      <c r="A407" s="194" t="s">
        <v>100</v>
      </c>
      <c r="B407" s="195" t="s">
        <v>43</v>
      </c>
      <c r="C407" s="195" t="s">
        <v>1170</v>
      </c>
      <c r="D407" s="195" t="s">
        <v>1171</v>
      </c>
      <c r="E407" s="195" t="s">
        <v>1172</v>
      </c>
      <c r="F407" s="195" t="s">
        <v>1173</v>
      </c>
      <c r="G407" s="195" t="s">
        <v>862</v>
      </c>
      <c r="H407" s="195" t="s">
        <v>1169</v>
      </c>
      <c r="I407" s="195" t="s">
        <v>1140</v>
      </c>
      <c r="J407" s="195" t="s">
        <v>913</v>
      </c>
      <c r="K407" s="195" t="s">
        <v>855</v>
      </c>
      <c r="L407" s="195" t="s">
        <v>801</v>
      </c>
      <c r="M407" s="195" t="s">
        <v>964</v>
      </c>
      <c r="N407" s="195" t="s">
        <v>863</v>
      </c>
      <c r="O407" s="195" t="s">
        <v>868</v>
      </c>
      <c r="P407" s="195" t="s">
        <v>814</v>
      </c>
      <c r="Q407" s="195" t="s">
        <v>896</v>
      </c>
      <c r="R407" s="195" t="s">
        <v>831</v>
      </c>
      <c r="S407" s="195" t="s">
        <v>817</v>
      </c>
    </row>
    <row r="408" spans="1:19" s="192" customFormat="1" ht="11.25">
      <c r="A408" s="194" t="s">
        <v>101</v>
      </c>
      <c r="B408" s="195" t="s">
        <v>43</v>
      </c>
      <c r="C408" s="195" t="s">
        <v>43</v>
      </c>
      <c r="D408" s="195" t="s">
        <v>43</v>
      </c>
      <c r="E408" s="195" t="s">
        <v>43</v>
      </c>
      <c r="F408" s="195" t="s">
        <v>1174</v>
      </c>
      <c r="G408" s="195" t="s">
        <v>993</v>
      </c>
      <c r="H408" s="195" t="s">
        <v>1060</v>
      </c>
      <c r="I408" s="195" t="s">
        <v>824</v>
      </c>
      <c r="J408" s="195" t="s">
        <v>900</v>
      </c>
      <c r="K408" s="195" t="s">
        <v>1015</v>
      </c>
      <c r="L408" s="195" t="s">
        <v>1157</v>
      </c>
      <c r="M408" s="195" t="s">
        <v>849</v>
      </c>
      <c r="N408" s="195" t="s">
        <v>1011</v>
      </c>
      <c r="O408" s="195" t="s">
        <v>808</v>
      </c>
      <c r="P408" s="195" t="s">
        <v>900</v>
      </c>
      <c r="Q408" s="195" t="s">
        <v>894</v>
      </c>
      <c r="R408" s="195" t="s">
        <v>808</v>
      </c>
      <c r="S408" s="195" t="s">
        <v>894</v>
      </c>
    </row>
    <row r="409" spans="1:19" s="192" customFormat="1" ht="11.25">
      <c r="A409" s="194" t="s">
        <v>103</v>
      </c>
      <c r="B409" s="195" t="s">
        <v>975</v>
      </c>
      <c r="C409" s="195" t="s">
        <v>838</v>
      </c>
      <c r="D409" s="195" t="s">
        <v>835</v>
      </c>
      <c r="E409" s="195" t="s">
        <v>812</v>
      </c>
      <c r="F409" s="195" t="s">
        <v>816</v>
      </c>
      <c r="G409" s="195" t="s">
        <v>858</v>
      </c>
      <c r="H409" s="195" t="s">
        <v>866</v>
      </c>
      <c r="I409" s="195" t="s">
        <v>807</v>
      </c>
      <c r="J409" s="195" t="s">
        <v>961</v>
      </c>
      <c r="K409" s="195" t="s">
        <v>896</v>
      </c>
      <c r="L409" s="195" t="s">
        <v>811</v>
      </c>
      <c r="M409" s="195" t="s">
        <v>832</v>
      </c>
      <c r="N409" s="195" t="s">
        <v>874</v>
      </c>
      <c r="O409" s="195" t="s">
        <v>873</v>
      </c>
      <c r="P409" s="195" t="s">
        <v>810</v>
      </c>
      <c r="Q409" s="195" t="s">
        <v>827</v>
      </c>
      <c r="R409" s="195" t="s">
        <v>824</v>
      </c>
      <c r="S409" s="195" t="s">
        <v>811</v>
      </c>
    </row>
    <row r="410" spans="1:19" s="192" customFormat="1" ht="11.25">
      <c r="A410" s="194" t="s">
        <v>102</v>
      </c>
      <c r="B410" s="195" t="s">
        <v>1175</v>
      </c>
      <c r="C410" s="195" t="s">
        <v>1176</v>
      </c>
      <c r="D410" s="195" t="s">
        <v>1177</v>
      </c>
      <c r="E410" s="195" t="s">
        <v>1178</v>
      </c>
      <c r="F410" s="195" t="s">
        <v>1179</v>
      </c>
      <c r="G410" s="195" t="s">
        <v>1180</v>
      </c>
      <c r="H410" s="195" t="s">
        <v>1181</v>
      </c>
      <c r="I410" s="195" t="s">
        <v>945</v>
      </c>
      <c r="J410" s="195" t="s">
        <v>1182</v>
      </c>
      <c r="K410" s="195" t="s">
        <v>922</v>
      </c>
      <c r="L410" s="195" t="s">
        <v>1183</v>
      </c>
      <c r="M410" s="195" t="s">
        <v>1184</v>
      </c>
      <c r="N410" s="195" t="s">
        <v>1185</v>
      </c>
      <c r="O410" s="195" t="s">
        <v>976</v>
      </c>
      <c r="P410" s="195" t="s">
        <v>1006</v>
      </c>
      <c r="Q410" s="195" t="s">
        <v>856</v>
      </c>
      <c r="R410" s="195" t="s">
        <v>1065</v>
      </c>
      <c r="S410" s="195" t="s">
        <v>846</v>
      </c>
    </row>
    <row r="411" spans="1:19" s="192" customFormat="1" ht="11.25">
      <c r="A411" s="194" t="s">
        <v>88</v>
      </c>
      <c r="B411" s="195" t="s">
        <v>816</v>
      </c>
      <c r="C411" s="195" t="s">
        <v>803</v>
      </c>
      <c r="D411" s="195" t="s">
        <v>805</v>
      </c>
      <c r="E411" s="195" t="s">
        <v>821</v>
      </c>
      <c r="F411" s="195" t="s">
        <v>862</v>
      </c>
      <c r="G411" s="195" t="s">
        <v>809</v>
      </c>
      <c r="H411" s="195" t="s">
        <v>805</v>
      </c>
      <c r="I411" s="195" t="s">
        <v>964</v>
      </c>
      <c r="J411" s="195" t="s">
        <v>800</v>
      </c>
      <c r="K411" s="195" t="s">
        <v>977</v>
      </c>
      <c r="L411" s="195" t="s">
        <v>894</v>
      </c>
      <c r="M411" s="195" t="s">
        <v>1072</v>
      </c>
      <c r="N411" s="195" t="s">
        <v>1002</v>
      </c>
      <c r="O411" s="195" t="s">
        <v>1011</v>
      </c>
      <c r="P411" s="195" t="s">
        <v>894</v>
      </c>
      <c r="Q411" s="195" t="s">
        <v>43</v>
      </c>
      <c r="R411" s="195" t="s">
        <v>43</v>
      </c>
      <c r="S411" s="195" t="s">
        <v>43</v>
      </c>
    </row>
    <row r="412" spans="1:19" s="192" customFormat="1" ht="11.25">
      <c r="A412" s="194" t="s">
        <v>95</v>
      </c>
      <c r="B412" s="195" t="s">
        <v>1140</v>
      </c>
      <c r="C412" s="195" t="s">
        <v>898</v>
      </c>
      <c r="D412" s="195" t="s">
        <v>1143</v>
      </c>
      <c r="E412" s="195" t="s">
        <v>801</v>
      </c>
      <c r="F412" s="195" t="s">
        <v>1057</v>
      </c>
      <c r="G412" s="195" t="s">
        <v>823</v>
      </c>
      <c r="H412" s="195" t="s">
        <v>1160</v>
      </c>
      <c r="I412" s="195" t="s">
        <v>821</v>
      </c>
      <c r="J412" s="195" t="s">
        <v>966</v>
      </c>
      <c r="K412" s="195" t="s">
        <v>1161</v>
      </c>
      <c r="L412" s="195" t="s">
        <v>1162</v>
      </c>
      <c r="M412" s="195" t="s">
        <v>1008</v>
      </c>
      <c r="N412" s="195" t="s">
        <v>1100</v>
      </c>
      <c r="O412" s="195" t="s">
        <v>858</v>
      </c>
      <c r="P412" s="195" t="s">
        <v>1163</v>
      </c>
      <c r="Q412" s="195" t="s">
        <v>1164</v>
      </c>
      <c r="R412" s="195" t="s">
        <v>1165</v>
      </c>
      <c r="S412" s="195" t="s">
        <v>873</v>
      </c>
    </row>
    <row r="413" spans="1:19" s="192" customFormat="1" ht="11.25">
      <c r="A413" s="194" t="s">
        <v>75</v>
      </c>
      <c r="B413" s="195" t="s">
        <v>865</v>
      </c>
      <c r="C413" s="195" t="s">
        <v>839</v>
      </c>
      <c r="D413" s="195" t="s">
        <v>814</v>
      </c>
      <c r="E413" s="195" t="s">
        <v>807</v>
      </c>
      <c r="F413" s="195" t="s">
        <v>849</v>
      </c>
      <c r="G413" s="195" t="s">
        <v>899</v>
      </c>
      <c r="H413" s="195" t="s">
        <v>968</v>
      </c>
      <c r="I413" s="195" t="s">
        <v>968</v>
      </c>
      <c r="J413" s="195" t="s">
        <v>875</v>
      </c>
      <c r="K413" s="195" t="s">
        <v>836</v>
      </c>
      <c r="L413" s="195" t="s">
        <v>832</v>
      </c>
      <c r="M413" s="195" t="s">
        <v>835</v>
      </c>
      <c r="N413" s="195" t="s">
        <v>902</v>
      </c>
      <c r="O413" s="195" t="s">
        <v>874</v>
      </c>
      <c r="P413" s="195" t="s">
        <v>834</v>
      </c>
      <c r="Q413" s="195" t="s">
        <v>806</v>
      </c>
      <c r="R413" s="195" t="s">
        <v>811</v>
      </c>
      <c r="S413" s="195" t="s">
        <v>812</v>
      </c>
    </row>
    <row r="414" s="192" customFormat="1" ht="11.25">
      <c r="A414" s="191" t="s">
        <v>32</v>
      </c>
    </row>
    <row r="415" s="192" customFormat="1" ht="11.25">
      <c r="A415" s="192" t="s">
        <v>43</v>
      </c>
    </row>
    <row r="416" spans="1:2" s="192" customFormat="1" ht="11.25">
      <c r="A416" s="192" t="s">
        <v>44</v>
      </c>
      <c r="B416" s="193">
        <v>39986.86858796296</v>
      </c>
    </row>
    <row r="417" s="192" customFormat="1" ht="11.25"/>
    <row r="418" spans="1:2" s="192" customFormat="1" ht="11.25">
      <c r="A418" s="192" t="s">
        <v>45</v>
      </c>
      <c r="B418" s="192" t="s">
        <v>46</v>
      </c>
    </row>
    <row r="419" spans="1:2" s="192" customFormat="1" ht="11.25">
      <c r="A419" s="192" t="s">
        <v>3653</v>
      </c>
      <c r="B419" s="192" t="s">
        <v>33</v>
      </c>
    </row>
    <row r="420" spans="1:2" s="192" customFormat="1" ht="11.25">
      <c r="A420" s="192" t="s">
        <v>34</v>
      </c>
      <c r="B420" s="192" t="s">
        <v>38</v>
      </c>
    </row>
    <row r="421" spans="1:2" s="192" customFormat="1" ht="11.25">
      <c r="A421" s="192" t="s">
        <v>51</v>
      </c>
      <c r="B421" s="196" t="s">
        <v>36</v>
      </c>
    </row>
    <row r="422" s="192" customFormat="1" ht="11.25"/>
    <row r="423" spans="1:19" s="192" customFormat="1" ht="11.25">
      <c r="A423" s="194" t="s">
        <v>82</v>
      </c>
      <c r="B423" s="195" t="s">
        <v>43</v>
      </c>
      <c r="C423" s="195" t="s">
        <v>43</v>
      </c>
      <c r="D423" s="195" t="s">
        <v>43</v>
      </c>
      <c r="E423" s="195" t="s">
        <v>43</v>
      </c>
      <c r="F423" s="195" t="s">
        <v>43</v>
      </c>
      <c r="G423" s="195" t="s">
        <v>43</v>
      </c>
      <c r="H423" s="195" t="s">
        <v>839</v>
      </c>
      <c r="I423" s="195" t="s">
        <v>798</v>
      </c>
      <c r="J423" s="195" t="s">
        <v>835</v>
      </c>
      <c r="K423" s="195" t="s">
        <v>800</v>
      </c>
      <c r="L423" s="195" t="s">
        <v>869</v>
      </c>
      <c r="M423" s="195" t="s">
        <v>850</v>
      </c>
      <c r="N423" s="195" t="s">
        <v>799</v>
      </c>
      <c r="O423" s="195" t="s">
        <v>807</v>
      </c>
      <c r="P423" s="195" t="s">
        <v>802</v>
      </c>
      <c r="Q423" s="195" t="s">
        <v>812</v>
      </c>
      <c r="R423" s="195" t="s">
        <v>803</v>
      </c>
      <c r="S423" s="195" t="s">
        <v>865</v>
      </c>
    </row>
    <row r="424" spans="1:19" s="192" customFormat="1" ht="11.25">
      <c r="A424" s="194" t="s">
        <v>53</v>
      </c>
      <c r="B424" s="194" t="s">
        <v>54</v>
      </c>
      <c r="C424" s="194" t="s">
        <v>55</v>
      </c>
      <c r="D424" s="194" t="s">
        <v>56</v>
      </c>
      <c r="E424" s="194" t="s">
        <v>57</v>
      </c>
      <c r="F424" s="194" t="s">
        <v>58</v>
      </c>
      <c r="G424" s="194" t="s">
        <v>59</v>
      </c>
      <c r="H424" s="194" t="s">
        <v>60</v>
      </c>
      <c r="I424" s="194" t="s">
        <v>61</v>
      </c>
      <c r="J424" s="194" t="s">
        <v>62</v>
      </c>
      <c r="K424" s="194" t="s">
        <v>63</v>
      </c>
      <c r="L424" s="194" t="s">
        <v>64</v>
      </c>
      <c r="M424" s="194" t="s">
        <v>65</v>
      </c>
      <c r="N424" s="194" t="s">
        <v>66</v>
      </c>
      <c r="O424" s="194" t="s">
        <v>67</v>
      </c>
      <c r="P424" s="194" t="s">
        <v>68</v>
      </c>
      <c r="Q424" s="194" t="s">
        <v>69</v>
      </c>
      <c r="R424" s="194" t="s">
        <v>70</v>
      </c>
      <c r="S424" s="194" t="s">
        <v>71</v>
      </c>
    </row>
    <row r="425" spans="1:19" s="192" customFormat="1" ht="11.25">
      <c r="A425" s="194" t="s">
        <v>72</v>
      </c>
      <c r="B425" s="195" t="s">
        <v>827</v>
      </c>
      <c r="C425" s="195" t="s">
        <v>889</v>
      </c>
      <c r="D425" s="195" t="s">
        <v>885</v>
      </c>
      <c r="E425" s="195" t="s">
        <v>1065</v>
      </c>
      <c r="F425" s="195" t="s">
        <v>886</v>
      </c>
      <c r="G425" s="195" t="s">
        <v>845</v>
      </c>
      <c r="H425" s="195" t="s">
        <v>808</v>
      </c>
      <c r="I425" s="195" t="s">
        <v>807</v>
      </c>
      <c r="J425" s="195" t="s">
        <v>848</v>
      </c>
      <c r="K425" s="195" t="s">
        <v>893</v>
      </c>
      <c r="L425" s="195" t="s">
        <v>873</v>
      </c>
      <c r="M425" s="195" t="s">
        <v>869</v>
      </c>
      <c r="N425" s="195" t="s">
        <v>810</v>
      </c>
      <c r="O425" s="195" t="s">
        <v>810</v>
      </c>
      <c r="P425" s="195" t="s">
        <v>807</v>
      </c>
      <c r="Q425" s="195" t="s">
        <v>821</v>
      </c>
      <c r="R425" s="195" t="s">
        <v>813</v>
      </c>
      <c r="S425" s="195" t="s">
        <v>807</v>
      </c>
    </row>
    <row r="426" spans="1:19" s="192" customFormat="1" ht="11.25">
      <c r="A426" s="194" t="s">
        <v>73</v>
      </c>
      <c r="B426" s="195" t="s">
        <v>43</v>
      </c>
      <c r="C426" s="195" t="s">
        <v>43</v>
      </c>
      <c r="D426" s="195" t="s">
        <v>43</v>
      </c>
      <c r="E426" s="195" t="s">
        <v>43</v>
      </c>
      <c r="F426" s="195" t="s">
        <v>43</v>
      </c>
      <c r="G426" s="195" t="s">
        <v>43</v>
      </c>
      <c r="H426" s="195" t="s">
        <v>805</v>
      </c>
      <c r="I426" s="195" t="s">
        <v>873</v>
      </c>
      <c r="J426" s="195" t="s">
        <v>870</v>
      </c>
      <c r="K426" s="195" t="s">
        <v>848</v>
      </c>
      <c r="L426" s="195" t="s">
        <v>800</v>
      </c>
      <c r="M426" s="195" t="s">
        <v>801</v>
      </c>
      <c r="N426" s="195" t="s">
        <v>830</v>
      </c>
      <c r="O426" s="195" t="s">
        <v>829</v>
      </c>
      <c r="P426" s="195" t="s">
        <v>850</v>
      </c>
      <c r="Q426" s="195" t="s">
        <v>831</v>
      </c>
      <c r="R426" s="195" t="s">
        <v>810</v>
      </c>
      <c r="S426" s="195" t="s">
        <v>867</v>
      </c>
    </row>
    <row r="427" spans="1:19" s="192" customFormat="1" ht="11.25">
      <c r="A427" s="194" t="s">
        <v>74</v>
      </c>
      <c r="B427" s="195" t="s">
        <v>43</v>
      </c>
      <c r="C427" s="195" t="s">
        <v>43</v>
      </c>
      <c r="D427" s="195" t="s">
        <v>43</v>
      </c>
      <c r="E427" s="195" t="s">
        <v>43</v>
      </c>
      <c r="F427" s="195" t="s">
        <v>43</v>
      </c>
      <c r="G427" s="195" t="s">
        <v>43</v>
      </c>
      <c r="H427" s="195" t="s">
        <v>1186</v>
      </c>
      <c r="I427" s="195" t="s">
        <v>1187</v>
      </c>
      <c r="J427" s="195" t="s">
        <v>1188</v>
      </c>
      <c r="K427" s="195" t="s">
        <v>1092</v>
      </c>
      <c r="L427" s="195" t="s">
        <v>868</v>
      </c>
      <c r="M427" s="195" t="s">
        <v>842</v>
      </c>
      <c r="N427" s="195" t="s">
        <v>828</v>
      </c>
      <c r="O427" s="195" t="s">
        <v>1031</v>
      </c>
      <c r="P427" s="195" t="s">
        <v>798</v>
      </c>
      <c r="Q427" s="195" t="s">
        <v>865</v>
      </c>
      <c r="R427" s="195" t="s">
        <v>967</v>
      </c>
      <c r="S427" s="195" t="s">
        <v>905</v>
      </c>
    </row>
    <row r="428" spans="1:19" s="192" customFormat="1" ht="11.25">
      <c r="A428" s="194" t="s">
        <v>76</v>
      </c>
      <c r="B428" s="195" t="s">
        <v>43</v>
      </c>
      <c r="C428" s="195" t="s">
        <v>43</v>
      </c>
      <c r="D428" s="195" t="s">
        <v>43</v>
      </c>
      <c r="E428" s="195" t="s">
        <v>43</v>
      </c>
      <c r="F428" s="195" t="s">
        <v>43</v>
      </c>
      <c r="G428" s="195" t="s">
        <v>43</v>
      </c>
      <c r="H428" s="195" t="s">
        <v>863</v>
      </c>
      <c r="I428" s="195" t="s">
        <v>802</v>
      </c>
      <c r="J428" s="195" t="s">
        <v>837</v>
      </c>
      <c r="K428" s="195" t="s">
        <v>872</v>
      </c>
      <c r="L428" s="195" t="s">
        <v>835</v>
      </c>
      <c r="M428" s="195" t="s">
        <v>835</v>
      </c>
      <c r="N428" s="195" t="s">
        <v>875</v>
      </c>
      <c r="O428" s="195" t="s">
        <v>955</v>
      </c>
      <c r="P428" s="195" t="s">
        <v>886</v>
      </c>
      <c r="Q428" s="195" t="s">
        <v>869</v>
      </c>
      <c r="R428" s="195" t="s">
        <v>868</v>
      </c>
      <c r="S428" s="195" t="s">
        <v>839</v>
      </c>
    </row>
    <row r="429" spans="1:19" s="192" customFormat="1" ht="11.25">
      <c r="A429" s="194" t="s">
        <v>77</v>
      </c>
      <c r="B429" s="195" t="s">
        <v>43</v>
      </c>
      <c r="C429" s="195" t="s">
        <v>43</v>
      </c>
      <c r="D429" s="195" t="s">
        <v>43</v>
      </c>
      <c r="E429" s="195" t="s">
        <v>43</v>
      </c>
      <c r="F429" s="195" t="s">
        <v>43</v>
      </c>
      <c r="G429" s="195" t="s">
        <v>43</v>
      </c>
      <c r="H429" s="195" t="s">
        <v>1055</v>
      </c>
      <c r="I429" s="195" t="s">
        <v>1189</v>
      </c>
      <c r="J429" s="195" t="s">
        <v>1190</v>
      </c>
      <c r="K429" s="195" t="s">
        <v>868</v>
      </c>
      <c r="L429" s="195" t="s">
        <v>844</v>
      </c>
      <c r="M429" s="195" t="s">
        <v>847</v>
      </c>
      <c r="N429" s="195" t="s">
        <v>884</v>
      </c>
      <c r="O429" s="195" t="s">
        <v>821</v>
      </c>
      <c r="P429" s="195" t="s">
        <v>839</v>
      </c>
      <c r="Q429" s="195" t="s">
        <v>892</v>
      </c>
      <c r="R429" s="195" t="s">
        <v>863</v>
      </c>
      <c r="S429" s="195" t="s">
        <v>872</v>
      </c>
    </row>
    <row r="430" spans="1:19" s="192" customFormat="1" ht="11.25">
      <c r="A430" s="194" t="s">
        <v>78</v>
      </c>
      <c r="B430" s="195" t="s">
        <v>43</v>
      </c>
      <c r="C430" s="195" t="s">
        <v>43</v>
      </c>
      <c r="D430" s="195" t="s">
        <v>885</v>
      </c>
      <c r="E430" s="195" t="s">
        <v>824</v>
      </c>
      <c r="F430" s="195" t="s">
        <v>840</v>
      </c>
      <c r="G430" s="195" t="s">
        <v>874</v>
      </c>
      <c r="H430" s="195" t="s">
        <v>893</v>
      </c>
      <c r="I430" s="195" t="s">
        <v>834</v>
      </c>
      <c r="J430" s="195" t="s">
        <v>895</v>
      </c>
      <c r="K430" s="195" t="s">
        <v>798</v>
      </c>
      <c r="L430" s="195" t="s">
        <v>1008</v>
      </c>
      <c r="M430" s="195" t="s">
        <v>849</v>
      </c>
      <c r="N430" s="195" t="s">
        <v>808</v>
      </c>
      <c r="O430" s="195" t="s">
        <v>802</v>
      </c>
      <c r="P430" s="195" t="s">
        <v>865</v>
      </c>
      <c r="Q430" s="195" t="s">
        <v>810</v>
      </c>
      <c r="R430" s="195" t="s">
        <v>810</v>
      </c>
      <c r="S430" s="195" t="s">
        <v>893</v>
      </c>
    </row>
    <row r="431" spans="1:19" s="192" customFormat="1" ht="11.25">
      <c r="A431" s="194" t="s">
        <v>79</v>
      </c>
      <c r="B431" s="195" t="s">
        <v>836</v>
      </c>
      <c r="C431" s="195" t="s">
        <v>868</v>
      </c>
      <c r="D431" s="195" t="s">
        <v>837</v>
      </c>
      <c r="E431" s="195" t="s">
        <v>816</v>
      </c>
      <c r="F431" s="195" t="s">
        <v>846</v>
      </c>
      <c r="G431" s="195" t="s">
        <v>816</v>
      </c>
      <c r="H431" s="195" t="s">
        <v>834</v>
      </c>
      <c r="I431" s="195" t="s">
        <v>835</v>
      </c>
      <c r="J431" s="195" t="s">
        <v>835</v>
      </c>
      <c r="K431" s="195" t="s">
        <v>809</v>
      </c>
      <c r="L431" s="195" t="s">
        <v>800</v>
      </c>
      <c r="M431" s="195" t="s">
        <v>840</v>
      </c>
      <c r="N431" s="195" t="s">
        <v>849</v>
      </c>
      <c r="O431" s="195" t="s">
        <v>865</v>
      </c>
      <c r="P431" s="195" t="s">
        <v>815</v>
      </c>
      <c r="Q431" s="195" t="s">
        <v>808</v>
      </c>
      <c r="R431" s="195" t="s">
        <v>812</v>
      </c>
      <c r="S431" s="195" t="s">
        <v>817</v>
      </c>
    </row>
    <row r="432" spans="1:19" s="192" customFormat="1" ht="11.25">
      <c r="A432" s="194" t="s">
        <v>80</v>
      </c>
      <c r="B432" s="195" t="s">
        <v>43</v>
      </c>
      <c r="C432" s="195" t="s">
        <v>43</v>
      </c>
      <c r="D432" s="195" t="s">
        <v>43</v>
      </c>
      <c r="E432" s="195" t="s">
        <v>43</v>
      </c>
      <c r="F432" s="195" t="s">
        <v>1191</v>
      </c>
      <c r="G432" s="195" t="s">
        <v>1192</v>
      </c>
      <c r="H432" s="195" t="s">
        <v>1193</v>
      </c>
      <c r="I432" s="195" t="s">
        <v>1024</v>
      </c>
      <c r="J432" s="195" t="s">
        <v>903</v>
      </c>
      <c r="K432" s="195" t="s">
        <v>903</v>
      </c>
      <c r="L432" s="195" t="s">
        <v>834</v>
      </c>
      <c r="M432" s="195" t="s">
        <v>856</v>
      </c>
      <c r="N432" s="195" t="s">
        <v>813</v>
      </c>
      <c r="O432" s="195" t="s">
        <v>857</v>
      </c>
      <c r="P432" s="195" t="s">
        <v>850</v>
      </c>
      <c r="Q432" s="195" t="s">
        <v>863</v>
      </c>
      <c r="R432" s="195" t="s">
        <v>842</v>
      </c>
      <c r="S432" s="195" t="s">
        <v>1144</v>
      </c>
    </row>
    <row r="433" spans="1:19" s="192" customFormat="1" ht="11.25">
      <c r="A433" s="194" t="s">
        <v>81</v>
      </c>
      <c r="B433" s="195" t="s">
        <v>1194</v>
      </c>
      <c r="C433" s="195" t="s">
        <v>1194</v>
      </c>
      <c r="D433" s="195" t="s">
        <v>998</v>
      </c>
      <c r="E433" s="195" t="s">
        <v>826</v>
      </c>
      <c r="F433" s="195" t="s">
        <v>872</v>
      </c>
      <c r="G433" s="195" t="s">
        <v>824</v>
      </c>
      <c r="H433" s="195" t="s">
        <v>868</v>
      </c>
      <c r="I433" s="195" t="s">
        <v>800</v>
      </c>
      <c r="J433" s="195" t="s">
        <v>812</v>
      </c>
      <c r="K433" s="195" t="s">
        <v>810</v>
      </c>
      <c r="L433" s="195" t="s">
        <v>827</v>
      </c>
      <c r="M433" s="195" t="s">
        <v>885</v>
      </c>
      <c r="N433" s="195" t="s">
        <v>975</v>
      </c>
      <c r="O433" s="195" t="s">
        <v>868</v>
      </c>
      <c r="P433" s="195" t="s">
        <v>840</v>
      </c>
      <c r="Q433" s="195" t="s">
        <v>865</v>
      </c>
      <c r="R433" s="195" t="s">
        <v>801</v>
      </c>
      <c r="S433" s="195" t="s">
        <v>846</v>
      </c>
    </row>
    <row r="434" spans="1:19" s="192" customFormat="1" ht="11.25">
      <c r="A434" s="194" t="s">
        <v>83</v>
      </c>
      <c r="B434" s="195" t="s">
        <v>1144</v>
      </c>
      <c r="C434" s="195" t="s">
        <v>822</v>
      </c>
      <c r="D434" s="195" t="s">
        <v>812</v>
      </c>
      <c r="E434" s="195" t="s">
        <v>936</v>
      </c>
      <c r="F434" s="195" t="s">
        <v>917</v>
      </c>
      <c r="G434" s="195" t="s">
        <v>799</v>
      </c>
      <c r="H434" s="195" t="s">
        <v>829</v>
      </c>
      <c r="I434" s="195" t="s">
        <v>868</v>
      </c>
      <c r="J434" s="195" t="s">
        <v>828</v>
      </c>
      <c r="K434" s="195" t="s">
        <v>870</v>
      </c>
      <c r="L434" s="195" t="s">
        <v>938</v>
      </c>
      <c r="M434" s="195" t="s">
        <v>866</v>
      </c>
      <c r="N434" s="195" t="s">
        <v>867</v>
      </c>
      <c r="O434" s="195" t="s">
        <v>902</v>
      </c>
      <c r="P434" s="195" t="s">
        <v>858</v>
      </c>
      <c r="Q434" s="195" t="s">
        <v>811</v>
      </c>
      <c r="R434" s="195" t="s">
        <v>821</v>
      </c>
      <c r="S434" s="195" t="s">
        <v>871</v>
      </c>
    </row>
    <row r="435" spans="1:19" s="192" customFormat="1" ht="11.25">
      <c r="A435" s="194" t="s">
        <v>84</v>
      </c>
      <c r="B435" s="195" t="s">
        <v>863</v>
      </c>
      <c r="C435" s="195" t="s">
        <v>864</v>
      </c>
      <c r="D435" s="195" t="s">
        <v>821</v>
      </c>
      <c r="E435" s="195" t="s">
        <v>816</v>
      </c>
      <c r="F435" s="195" t="s">
        <v>813</v>
      </c>
      <c r="G435" s="195" t="s">
        <v>804</v>
      </c>
      <c r="H435" s="195" t="s">
        <v>817</v>
      </c>
      <c r="I435" s="195" t="s">
        <v>803</v>
      </c>
      <c r="J435" s="195" t="s">
        <v>807</v>
      </c>
      <c r="K435" s="195" t="s">
        <v>844</v>
      </c>
      <c r="L435" s="195" t="s">
        <v>868</v>
      </c>
      <c r="M435" s="195" t="s">
        <v>802</v>
      </c>
      <c r="N435" s="195" t="s">
        <v>798</v>
      </c>
      <c r="O435" s="195" t="s">
        <v>815</v>
      </c>
      <c r="P435" s="195" t="s">
        <v>812</v>
      </c>
      <c r="Q435" s="195" t="s">
        <v>802</v>
      </c>
      <c r="R435" s="195" t="s">
        <v>798</v>
      </c>
      <c r="S435" s="195" t="s">
        <v>802</v>
      </c>
    </row>
    <row r="436" spans="1:19" s="192" customFormat="1" ht="11.25">
      <c r="A436" s="194" t="s">
        <v>85</v>
      </c>
      <c r="B436" s="195" t="s">
        <v>43</v>
      </c>
      <c r="C436" s="195" t="s">
        <v>43</v>
      </c>
      <c r="D436" s="195" t="s">
        <v>43</v>
      </c>
      <c r="E436" s="195" t="s">
        <v>43</v>
      </c>
      <c r="F436" s="195" t="s">
        <v>43</v>
      </c>
      <c r="G436" s="195" t="s">
        <v>43</v>
      </c>
      <c r="H436" s="195" t="s">
        <v>43</v>
      </c>
      <c r="I436" s="195" t="s">
        <v>43</v>
      </c>
      <c r="J436" s="195" t="s">
        <v>43</v>
      </c>
      <c r="K436" s="195" t="s">
        <v>43</v>
      </c>
      <c r="L436" s="195" t="s">
        <v>43</v>
      </c>
      <c r="M436" s="195" t="s">
        <v>867</v>
      </c>
      <c r="N436" s="195" t="s">
        <v>885</v>
      </c>
      <c r="O436" s="195" t="s">
        <v>936</v>
      </c>
      <c r="P436" s="195" t="s">
        <v>912</v>
      </c>
      <c r="Q436" s="195" t="s">
        <v>821</v>
      </c>
      <c r="R436" s="195" t="s">
        <v>850</v>
      </c>
      <c r="S436" s="195" t="s">
        <v>877</v>
      </c>
    </row>
    <row r="437" spans="1:19" s="192" customFormat="1" ht="11.25">
      <c r="A437" s="194" t="s">
        <v>86</v>
      </c>
      <c r="B437" s="195" t="s">
        <v>43</v>
      </c>
      <c r="C437" s="195" t="s">
        <v>43</v>
      </c>
      <c r="D437" s="195" t="s">
        <v>1195</v>
      </c>
      <c r="E437" s="195" t="s">
        <v>1196</v>
      </c>
      <c r="F437" s="195" t="s">
        <v>952</v>
      </c>
      <c r="G437" s="195" t="s">
        <v>1197</v>
      </c>
      <c r="H437" s="195" t="s">
        <v>1198</v>
      </c>
      <c r="I437" s="195" t="s">
        <v>1199</v>
      </c>
      <c r="J437" s="195" t="s">
        <v>1075</v>
      </c>
      <c r="K437" s="195" t="s">
        <v>1163</v>
      </c>
      <c r="L437" s="195" t="s">
        <v>1140</v>
      </c>
      <c r="M437" s="195" t="s">
        <v>1078</v>
      </c>
      <c r="N437" s="195" t="s">
        <v>1006</v>
      </c>
      <c r="O437" s="195" t="s">
        <v>850</v>
      </c>
      <c r="P437" s="195" t="s">
        <v>936</v>
      </c>
      <c r="Q437" s="195" t="s">
        <v>863</v>
      </c>
      <c r="R437" s="195" t="s">
        <v>847</v>
      </c>
      <c r="S437" s="195" t="s">
        <v>847</v>
      </c>
    </row>
    <row r="438" spans="1:19" s="192" customFormat="1" ht="11.25">
      <c r="A438" s="194" t="s">
        <v>87</v>
      </c>
      <c r="B438" s="195" t="s">
        <v>43</v>
      </c>
      <c r="C438" s="195" t="s">
        <v>43</v>
      </c>
      <c r="D438" s="195" t="s">
        <v>43</v>
      </c>
      <c r="E438" s="195" t="s">
        <v>43</v>
      </c>
      <c r="F438" s="195" t="s">
        <v>43</v>
      </c>
      <c r="G438" s="195" t="s">
        <v>43</v>
      </c>
      <c r="H438" s="195" t="s">
        <v>839</v>
      </c>
      <c r="I438" s="195" t="s">
        <v>800</v>
      </c>
      <c r="J438" s="195" t="s">
        <v>1027</v>
      </c>
      <c r="K438" s="195" t="s">
        <v>821</v>
      </c>
      <c r="L438" s="195" t="s">
        <v>953</v>
      </c>
      <c r="M438" s="195" t="s">
        <v>1194</v>
      </c>
      <c r="N438" s="195" t="s">
        <v>832</v>
      </c>
      <c r="O438" s="195" t="s">
        <v>828</v>
      </c>
      <c r="P438" s="195" t="s">
        <v>896</v>
      </c>
      <c r="Q438" s="195" t="s">
        <v>800</v>
      </c>
      <c r="R438" s="195" t="s">
        <v>827</v>
      </c>
      <c r="S438" s="195" t="s">
        <v>829</v>
      </c>
    </row>
    <row r="439" spans="1:19" s="192" customFormat="1" ht="11.25">
      <c r="A439" s="194" t="s">
        <v>89</v>
      </c>
      <c r="B439" s="195" t="s">
        <v>1169</v>
      </c>
      <c r="C439" s="195" t="s">
        <v>890</v>
      </c>
      <c r="D439" s="195" t="s">
        <v>855</v>
      </c>
      <c r="E439" s="195" t="s">
        <v>846</v>
      </c>
      <c r="F439" s="195" t="s">
        <v>876</v>
      </c>
      <c r="G439" s="195" t="s">
        <v>1088</v>
      </c>
      <c r="H439" s="195" t="s">
        <v>967</v>
      </c>
      <c r="I439" s="195" t="s">
        <v>808</v>
      </c>
      <c r="J439" s="195" t="s">
        <v>800</v>
      </c>
      <c r="K439" s="195" t="s">
        <v>827</v>
      </c>
      <c r="L439" s="195" t="s">
        <v>821</v>
      </c>
      <c r="M439" s="195" t="s">
        <v>864</v>
      </c>
      <c r="N439" s="195" t="s">
        <v>868</v>
      </c>
      <c r="O439" s="195" t="s">
        <v>886</v>
      </c>
      <c r="P439" s="195" t="s">
        <v>864</v>
      </c>
      <c r="Q439" s="195" t="s">
        <v>801</v>
      </c>
      <c r="R439" s="195" t="s">
        <v>833</v>
      </c>
      <c r="S439" s="195" t="s">
        <v>798</v>
      </c>
    </row>
    <row r="440" spans="1:19" s="192" customFormat="1" ht="11.25">
      <c r="A440" s="194" t="s">
        <v>90</v>
      </c>
      <c r="B440" s="195" t="s">
        <v>43</v>
      </c>
      <c r="C440" s="195" t="s">
        <v>1200</v>
      </c>
      <c r="D440" s="195" t="s">
        <v>1201</v>
      </c>
      <c r="E440" s="195" t="s">
        <v>1202</v>
      </c>
      <c r="F440" s="195" t="s">
        <v>1203</v>
      </c>
      <c r="G440" s="195" t="s">
        <v>1204</v>
      </c>
      <c r="H440" s="195" t="s">
        <v>1080</v>
      </c>
      <c r="I440" s="195" t="s">
        <v>937</v>
      </c>
      <c r="J440" s="195" t="s">
        <v>867</v>
      </c>
      <c r="K440" s="195" t="s">
        <v>1028</v>
      </c>
      <c r="L440" s="195" t="s">
        <v>815</v>
      </c>
      <c r="M440" s="195" t="s">
        <v>805</v>
      </c>
      <c r="N440" s="195" t="s">
        <v>817</v>
      </c>
      <c r="O440" s="195" t="s">
        <v>848</v>
      </c>
      <c r="P440" s="195" t="s">
        <v>838</v>
      </c>
      <c r="Q440" s="195" t="s">
        <v>887</v>
      </c>
      <c r="R440" s="195" t="s">
        <v>1027</v>
      </c>
      <c r="S440" s="195" t="s">
        <v>1205</v>
      </c>
    </row>
    <row r="441" spans="1:19" s="192" customFormat="1" ht="11.25">
      <c r="A441" s="194" t="s">
        <v>91</v>
      </c>
      <c r="B441" s="195" t="s">
        <v>849</v>
      </c>
      <c r="C441" s="195" t="s">
        <v>1169</v>
      </c>
      <c r="D441" s="195" t="s">
        <v>866</v>
      </c>
      <c r="E441" s="195" t="s">
        <v>1057</v>
      </c>
      <c r="F441" s="195" t="s">
        <v>1206</v>
      </c>
      <c r="G441" s="195" t="s">
        <v>937</v>
      </c>
      <c r="H441" s="195" t="s">
        <v>955</v>
      </c>
      <c r="I441" s="195" t="s">
        <v>1063</v>
      </c>
      <c r="J441" s="195" t="s">
        <v>815</v>
      </c>
      <c r="K441" s="195" t="s">
        <v>1207</v>
      </c>
      <c r="L441" s="195" t="s">
        <v>866</v>
      </c>
      <c r="M441" s="195" t="s">
        <v>996</v>
      </c>
      <c r="N441" s="195" t="s">
        <v>821</v>
      </c>
      <c r="O441" s="195" t="s">
        <v>913</v>
      </c>
      <c r="P441" s="195" t="s">
        <v>810</v>
      </c>
      <c r="Q441" s="195" t="s">
        <v>842</v>
      </c>
      <c r="R441" s="195" t="s">
        <v>937</v>
      </c>
      <c r="S441" s="195" t="s">
        <v>961</v>
      </c>
    </row>
    <row r="442" spans="1:19" s="192" customFormat="1" ht="11.25">
      <c r="A442" s="194" t="s">
        <v>92</v>
      </c>
      <c r="B442" s="195" t="s">
        <v>43</v>
      </c>
      <c r="C442" s="195" t="s">
        <v>1136</v>
      </c>
      <c r="D442" s="195" t="s">
        <v>1208</v>
      </c>
      <c r="E442" s="195" t="s">
        <v>1209</v>
      </c>
      <c r="F442" s="195" t="s">
        <v>1210</v>
      </c>
      <c r="G442" s="195" t="s">
        <v>876</v>
      </c>
      <c r="H442" s="195" t="s">
        <v>876</v>
      </c>
      <c r="I442" s="195" t="s">
        <v>1078</v>
      </c>
      <c r="J442" s="195" t="s">
        <v>1189</v>
      </c>
      <c r="K442" s="195" t="s">
        <v>1159</v>
      </c>
      <c r="L442" s="195" t="s">
        <v>967</v>
      </c>
      <c r="M442" s="195" t="s">
        <v>1211</v>
      </c>
      <c r="N442" s="195" t="s">
        <v>937</v>
      </c>
      <c r="O442" s="195" t="s">
        <v>865</v>
      </c>
      <c r="P442" s="195" t="s">
        <v>883</v>
      </c>
      <c r="Q442" s="195" t="s">
        <v>1049</v>
      </c>
      <c r="R442" s="195" t="s">
        <v>843</v>
      </c>
      <c r="S442" s="195" t="s">
        <v>1212</v>
      </c>
    </row>
    <row r="443" spans="1:19" s="192" customFormat="1" ht="11.25">
      <c r="A443" s="194" t="s">
        <v>94</v>
      </c>
      <c r="B443" s="195" t="s">
        <v>968</v>
      </c>
      <c r="C443" s="195" t="s">
        <v>857</v>
      </c>
      <c r="D443" s="195" t="s">
        <v>800</v>
      </c>
      <c r="E443" s="195" t="s">
        <v>803</v>
      </c>
      <c r="F443" s="195" t="s">
        <v>872</v>
      </c>
      <c r="G443" s="195" t="s">
        <v>814</v>
      </c>
      <c r="H443" s="195" t="s">
        <v>865</v>
      </c>
      <c r="I443" s="195" t="s">
        <v>803</v>
      </c>
      <c r="J443" s="195" t="s">
        <v>802</v>
      </c>
      <c r="K443" s="195" t="s">
        <v>863</v>
      </c>
      <c r="L443" s="195" t="s">
        <v>828</v>
      </c>
      <c r="M443" s="195" t="s">
        <v>867</v>
      </c>
      <c r="N443" s="195" t="s">
        <v>840</v>
      </c>
      <c r="O443" s="195" t="s">
        <v>837</v>
      </c>
      <c r="P443" s="195" t="s">
        <v>815</v>
      </c>
      <c r="Q443" s="195" t="s">
        <v>800</v>
      </c>
      <c r="R443" s="195" t="s">
        <v>829</v>
      </c>
      <c r="S443" s="195" t="s">
        <v>817</v>
      </c>
    </row>
    <row r="444" spans="1:19" s="192" customFormat="1" ht="11.25">
      <c r="A444" s="194" t="s">
        <v>96</v>
      </c>
      <c r="B444" s="195" t="s">
        <v>43</v>
      </c>
      <c r="C444" s="195" t="s">
        <v>43</v>
      </c>
      <c r="D444" s="195" t="s">
        <v>43</v>
      </c>
      <c r="E444" s="195" t="s">
        <v>43</v>
      </c>
      <c r="F444" s="195" t="s">
        <v>43</v>
      </c>
      <c r="G444" s="195" t="s">
        <v>43</v>
      </c>
      <c r="H444" s="195" t="s">
        <v>1213</v>
      </c>
      <c r="I444" s="195" t="s">
        <v>1048</v>
      </c>
      <c r="J444" s="195" t="s">
        <v>1214</v>
      </c>
      <c r="K444" s="195" t="s">
        <v>912</v>
      </c>
      <c r="L444" s="195" t="s">
        <v>1113</v>
      </c>
      <c r="M444" s="195" t="s">
        <v>839</v>
      </c>
      <c r="N444" s="195" t="s">
        <v>844</v>
      </c>
      <c r="O444" s="195" t="s">
        <v>902</v>
      </c>
      <c r="P444" s="195" t="s">
        <v>837</v>
      </c>
      <c r="Q444" s="195" t="s">
        <v>863</v>
      </c>
      <c r="R444" s="195" t="s">
        <v>840</v>
      </c>
      <c r="S444" s="195" t="s">
        <v>855</v>
      </c>
    </row>
    <row r="445" spans="1:19" s="192" customFormat="1" ht="11.25">
      <c r="A445" s="194" t="s">
        <v>97</v>
      </c>
      <c r="B445" s="195" t="s">
        <v>43</v>
      </c>
      <c r="C445" s="195" t="s">
        <v>43</v>
      </c>
      <c r="D445" s="195" t="s">
        <v>43</v>
      </c>
      <c r="E445" s="195" t="s">
        <v>43</v>
      </c>
      <c r="F445" s="195" t="s">
        <v>43</v>
      </c>
      <c r="G445" s="195" t="s">
        <v>43</v>
      </c>
      <c r="H445" s="195" t="s">
        <v>836</v>
      </c>
      <c r="I445" s="195" t="s">
        <v>845</v>
      </c>
      <c r="J445" s="195" t="s">
        <v>838</v>
      </c>
      <c r="K445" s="195" t="s">
        <v>801</v>
      </c>
      <c r="L445" s="195" t="s">
        <v>798</v>
      </c>
      <c r="M445" s="195" t="s">
        <v>807</v>
      </c>
      <c r="N445" s="195" t="s">
        <v>813</v>
      </c>
      <c r="O445" s="195" t="s">
        <v>840</v>
      </c>
      <c r="P445" s="195" t="s">
        <v>812</v>
      </c>
      <c r="Q445" s="195" t="s">
        <v>817</v>
      </c>
      <c r="R445" s="195" t="s">
        <v>838</v>
      </c>
      <c r="S445" s="195" t="s">
        <v>838</v>
      </c>
    </row>
    <row r="446" spans="1:19" s="192" customFormat="1" ht="11.25">
      <c r="A446" s="194" t="s">
        <v>98</v>
      </c>
      <c r="B446" s="195" t="s">
        <v>43</v>
      </c>
      <c r="C446" s="195" t="s">
        <v>43</v>
      </c>
      <c r="D446" s="195" t="s">
        <v>43</v>
      </c>
      <c r="E446" s="195" t="s">
        <v>43</v>
      </c>
      <c r="F446" s="195" t="s">
        <v>43</v>
      </c>
      <c r="G446" s="195" t="s">
        <v>43</v>
      </c>
      <c r="H446" s="195" t="s">
        <v>43</v>
      </c>
      <c r="I446" s="195" t="s">
        <v>43</v>
      </c>
      <c r="J446" s="195" t="s">
        <v>43</v>
      </c>
      <c r="K446" s="195" t="s">
        <v>1215</v>
      </c>
      <c r="L446" s="195" t="s">
        <v>1216</v>
      </c>
      <c r="M446" s="195" t="s">
        <v>1203</v>
      </c>
      <c r="N446" s="195" t="s">
        <v>1164</v>
      </c>
      <c r="O446" s="195" t="s">
        <v>1160</v>
      </c>
      <c r="P446" s="195" t="s">
        <v>1090</v>
      </c>
      <c r="Q446" s="195" t="s">
        <v>920</v>
      </c>
      <c r="R446" s="195" t="s">
        <v>859</v>
      </c>
      <c r="S446" s="195" t="s">
        <v>953</v>
      </c>
    </row>
    <row r="447" spans="1:19" s="192" customFormat="1" ht="11.25">
      <c r="A447" s="194" t="s">
        <v>99</v>
      </c>
      <c r="B447" s="195" t="s">
        <v>1217</v>
      </c>
      <c r="C447" s="195" t="s">
        <v>1088</v>
      </c>
      <c r="D447" s="195" t="s">
        <v>858</v>
      </c>
      <c r="E447" s="195" t="s">
        <v>982</v>
      </c>
      <c r="F447" s="195" t="s">
        <v>799</v>
      </c>
      <c r="G447" s="195" t="s">
        <v>870</v>
      </c>
      <c r="H447" s="195" t="s">
        <v>824</v>
      </c>
      <c r="I447" s="195" t="s">
        <v>866</v>
      </c>
      <c r="J447" s="195" t="s">
        <v>830</v>
      </c>
      <c r="K447" s="195" t="s">
        <v>864</v>
      </c>
      <c r="L447" s="195" t="s">
        <v>803</v>
      </c>
      <c r="M447" s="195" t="s">
        <v>808</v>
      </c>
      <c r="N447" s="195" t="s">
        <v>802</v>
      </c>
      <c r="O447" s="195" t="s">
        <v>849</v>
      </c>
      <c r="P447" s="195" t="s">
        <v>844</v>
      </c>
      <c r="Q447" s="195" t="s">
        <v>803</v>
      </c>
      <c r="R447" s="195" t="s">
        <v>898</v>
      </c>
      <c r="S447" s="195" t="s">
        <v>849</v>
      </c>
    </row>
    <row r="448" spans="1:19" s="192" customFormat="1" ht="11.25">
      <c r="A448" s="194" t="s">
        <v>100</v>
      </c>
      <c r="B448" s="195" t="s">
        <v>43</v>
      </c>
      <c r="C448" s="195" t="s">
        <v>1218</v>
      </c>
      <c r="D448" s="195" t="s">
        <v>1219</v>
      </c>
      <c r="E448" s="195" t="s">
        <v>1016</v>
      </c>
      <c r="F448" s="195" t="s">
        <v>1212</v>
      </c>
      <c r="G448" s="195" t="s">
        <v>908</v>
      </c>
      <c r="H448" s="195" t="s">
        <v>1102</v>
      </c>
      <c r="I448" s="195" t="s">
        <v>871</v>
      </c>
      <c r="J448" s="195" t="s">
        <v>864</v>
      </c>
      <c r="K448" s="195" t="s">
        <v>964</v>
      </c>
      <c r="L448" s="195" t="s">
        <v>1065</v>
      </c>
      <c r="M448" s="195" t="s">
        <v>937</v>
      </c>
      <c r="N448" s="195" t="s">
        <v>993</v>
      </c>
      <c r="O448" s="195" t="s">
        <v>857</v>
      </c>
      <c r="P448" s="195" t="s">
        <v>845</v>
      </c>
      <c r="Q448" s="195" t="s">
        <v>807</v>
      </c>
      <c r="R448" s="195" t="s">
        <v>799</v>
      </c>
      <c r="S448" s="195" t="s">
        <v>829</v>
      </c>
    </row>
    <row r="449" spans="1:19" s="192" customFormat="1" ht="11.25">
      <c r="A449" s="194" t="s">
        <v>101</v>
      </c>
      <c r="B449" s="195" t="s">
        <v>43</v>
      </c>
      <c r="C449" s="195" t="s">
        <v>43</v>
      </c>
      <c r="D449" s="195" t="s">
        <v>43</v>
      </c>
      <c r="E449" s="195" t="s">
        <v>43</v>
      </c>
      <c r="F449" s="195" t="s">
        <v>955</v>
      </c>
      <c r="G449" s="195" t="s">
        <v>833</v>
      </c>
      <c r="H449" s="195" t="s">
        <v>1220</v>
      </c>
      <c r="I449" s="195" t="s">
        <v>807</v>
      </c>
      <c r="J449" s="195" t="s">
        <v>1065</v>
      </c>
      <c r="K449" s="195" t="s">
        <v>885</v>
      </c>
      <c r="L449" s="195" t="s">
        <v>1023</v>
      </c>
      <c r="M449" s="195" t="s">
        <v>1157</v>
      </c>
      <c r="N449" s="195" t="s">
        <v>880</v>
      </c>
      <c r="O449" s="195" t="s">
        <v>913</v>
      </c>
      <c r="P449" s="195" t="s">
        <v>1055</v>
      </c>
      <c r="Q449" s="195" t="s">
        <v>1088</v>
      </c>
      <c r="R449" s="195" t="s">
        <v>898</v>
      </c>
      <c r="S449" s="195" t="s">
        <v>849</v>
      </c>
    </row>
    <row r="450" spans="1:19" s="192" customFormat="1" ht="11.25">
      <c r="A450" s="194" t="s">
        <v>103</v>
      </c>
      <c r="B450" s="195" t="s">
        <v>854</v>
      </c>
      <c r="C450" s="195" t="s">
        <v>1088</v>
      </c>
      <c r="D450" s="195" t="s">
        <v>1140</v>
      </c>
      <c r="E450" s="195" t="s">
        <v>1088</v>
      </c>
      <c r="F450" s="195" t="s">
        <v>1234</v>
      </c>
      <c r="G450" s="195" t="s">
        <v>807</v>
      </c>
      <c r="H450" s="195" t="s">
        <v>845</v>
      </c>
      <c r="I450" s="195" t="s">
        <v>801</v>
      </c>
      <c r="J450" s="195" t="s">
        <v>814</v>
      </c>
      <c r="K450" s="195" t="s">
        <v>817</v>
      </c>
      <c r="L450" s="195" t="s">
        <v>897</v>
      </c>
      <c r="M450" s="195" t="s">
        <v>839</v>
      </c>
      <c r="N450" s="195" t="s">
        <v>890</v>
      </c>
      <c r="O450" s="195" t="s">
        <v>846</v>
      </c>
      <c r="P450" s="195" t="s">
        <v>849</v>
      </c>
      <c r="Q450" s="195" t="s">
        <v>832</v>
      </c>
      <c r="R450" s="195" t="s">
        <v>815</v>
      </c>
      <c r="S450" s="195" t="s">
        <v>868</v>
      </c>
    </row>
    <row r="451" spans="1:19" s="192" customFormat="1" ht="11.25">
      <c r="A451" s="194" t="s">
        <v>102</v>
      </c>
      <c r="B451" s="195" t="s">
        <v>1181</v>
      </c>
      <c r="C451" s="195" t="s">
        <v>1221</v>
      </c>
      <c r="D451" s="195" t="s">
        <v>1222</v>
      </c>
      <c r="E451" s="195" t="s">
        <v>1223</v>
      </c>
      <c r="F451" s="195" t="s">
        <v>1224</v>
      </c>
      <c r="G451" s="195" t="s">
        <v>1225</v>
      </c>
      <c r="H451" s="195" t="s">
        <v>1226</v>
      </c>
      <c r="I451" s="195" t="s">
        <v>1227</v>
      </c>
      <c r="J451" s="195" t="s">
        <v>1228</v>
      </c>
      <c r="K451" s="195" t="s">
        <v>1229</v>
      </c>
      <c r="L451" s="195" t="s">
        <v>1230</v>
      </c>
      <c r="M451" s="195" t="s">
        <v>1231</v>
      </c>
      <c r="N451" s="195" t="s">
        <v>1174</v>
      </c>
      <c r="O451" s="195" t="s">
        <v>1232</v>
      </c>
      <c r="P451" s="195" t="s">
        <v>1044</v>
      </c>
      <c r="Q451" s="195" t="s">
        <v>891</v>
      </c>
      <c r="R451" s="195" t="s">
        <v>1157</v>
      </c>
      <c r="S451" s="195" t="s">
        <v>1233</v>
      </c>
    </row>
    <row r="452" spans="1:19" s="192" customFormat="1" ht="11.25">
      <c r="A452" s="194" t="s">
        <v>88</v>
      </c>
      <c r="B452" s="195" t="s">
        <v>855</v>
      </c>
      <c r="C452" s="195" t="s">
        <v>967</v>
      </c>
      <c r="D452" s="195" t="s">
        <v>845</v>
      </c>
      <c r="E452" s="195" t="s">
        <v>811</v>
      </c>
      <c r="F452" s="195" t="s">
        <v>831</v>
      </c>
      <c r="G452" s="195" t="s">
        <v>1028</v>
      </c>
      <c r="H452" s="195" t="s">
        <v>870</v>
      </c>
      <c r="I452" s="195" t="s">
        <v>804</v>
      </c>
      <c r="J452" s="195" t="s">
        <v>829</v>
      </c>
      <c r="K452" s="195" t="s">
        <v>825</v>
      </c>
      <c r="L452" s="195" t="s">
        <v>1065</v>
      </c>
      <c r="M452" s="195" t="s">
        <v>854</v>
      </c>
      <c r="N452" s="195" t="s">
        <v>877</v>
      </c>
      <c r="O452" s="195" t="s">
        <v>1151</v>
      </c>
      <c r="P452" s="195" t="s">
        <v>808</v>
      </c>
      <c r="Q452" s="195" t="s">
        <v>43</v>
      </c>
      <c r="R452" s="195" t="s">
        <v>43</v>
      </c>
      <c r="S452" s="195" t="s">
        <v>43</v>
      </c>
    </row>
    <row r="453" spans="1:19" s="192" customFormat="1" ht="11.25">
      <c r="A453" s="194" t="s">
        <v>95</v>
      </c>
      <c r="B453" s="195" t="s">
        <v>856</v>
      </c>
      <c r="C453" s="195" t="s">
        <v>821</v>
      </c>
      <c r="D453" s="195" t="s">
        <v>807</v>
      </c>
      <c r="E453" s="195" t="s">
        <v>802</v>
      </c>
      <c r="F453" s="195" t="s">
        <v>833</v>
      </c>
      <c r="G453" s="195" t="s">
        <v>804</v>
      </c>
      <c r="H453" s="195" t="s">
        <v>868</v>
      </c>
      <c r="I453" s="195" t="s">
        <v>821</v>
      </c>
      <c r="J453" s="195" t="s">
        <v>839</v>
      </c>
      <c r="K453" s="195" t="s">
        <v>815</v>
      </c>
      <c r="L453" s="195" t="s">
        <v>827</v>
      </c>
      <c r="M453" s="195" t="s">
        <v>840</v>
      </c>
      <c r="N453" s="195" t="s">
        <v>863</v>
      </c>
      <c r="O453" s="195" t="s">
        <v>855</v>
      </c>
      <c r="P453" s="195" t="s">
        <v>821</v>
      </c>
      <c r="Q453" s="195" t="s">
        <v>809</v>
      </c>
      <c r="R453" s="195" t="s">
        <v>865</v>
      </c>
      <c r="S453" s="195" t="s">
        <v>868</v>
      </c>
    </row>
    <row r="454" spans="1:19" s="192" customFormat="1" ht="11.25">
      <c r="A454" s="194" t="s">
        <v>75</v>
      </c>
      <c r="B454" s="195" t="s">
        <v>876</v>
      </c>
      <c r="C454" s="195" t="s">
        <v>936</v>
      </c>
      <c r="D454" s="195" t="s">
        <v>864</v>
      </c>
      <c r="E454" s="195" t="s">
        <v>903</v>
      </c>
      <c r="F454" s="195" t="s">
        <v>961</v>
      </c>
      <c r="G454" s="195" t="s">
        <v>833</v>
      </c>
      <c r="H454" s="195" t="s">
        <v>869</v>
      </c>
      <c r="I454" s="195" t="s">
        <v>802</v>
      </c>
      <c r="J454" s="195" t="s">
        <v>836</v>
      </c>
      <c r="K454" s="195" t="s">
        <v>893</v>
      </c>
      <c r="L454" s="195" t="s">
        <v>817</v>
      </c>
      <c r="M454" s="195" t="s">
        <v>874</v>
      </c>
      <c r="N454" s="195" t="s">
        <v>837</v>
      </c>
      <c r="O454" s="195" t="s">
        <v>799</v>
      </c>
      <c r="P454" s="195" t="s">
        <v>894</v>
      </c>
      <c r="Q454" s="195" t="s">
        <v>1036</v>
      </c>
      <c r="R454" s="195" t="s">
        <v>837</v>
      </c>
      <c r="S454" s="195" t="s">
        <v>844</v>
      </c>
    </row>
    <row r="455" s="192" customFormat="1" ht="11.25">
      <c r="A455" s="191" t="s">
        <v>32</v>
      </c>
    </row>
    <row r="456" s="192" customFormat="1" ht="11.25">
      <c r="A456" s="192" t="s">
        <v>43</v>
      </c>
    </row>
    <row r="457" spans="1:2" s="192" customFormat="1" ht="11.25">
      <c r="A457" s="192" t="s">
        <v>44</v>
      </c>
      <c r="B457" s="193">
        <v>39986.86858796296</v>
      </c>
    </row>
    <row r="458" s="192" customFormat="1" ht="11.25"/>
    <row r="459" spans="1:2" s="192" customFormat="1" ht="11.25">
      <c r="A459" s="192" t="s">
        <v>45</v>
      </c>
      <c r="B459" s="192" t="s">
        <v>46</v>
      </c>
    </row>
    <row r="460" spans="1:2" s="192" customFormat="1" ht="11.25">
      <c r="A460" s="192" t="s">
        <v>3653</v>
      </c>
      <c r="B460" s="192" t="s">
        <v>33</v>
      </c>
    </row>
    <row r="461" spans="1:2" s="192" customFormat="1" ht="11.25">
      <c r="A461" s="192" t="s">
        <v>34</v>
      </c>
      <c r="B461" s="192" t="s">
        <v>39</v>
      </c>
    </row>
    <row r="462" spans="1:2" s="192" customFormat="1" ht="11.25">
      <c r="A462" s="192" t="s">
        <v>51</v>
      </c>
      <c r="B462" s="196" t="s">
        <v>36</v>
      </c>
    </row>
    <row r="463" s="192" customFormat="1" ht="11.25"/>
    <row r="464" spans="1:19" s="192" customFormat="1" ht="11.25">
      <c r="A464" s="194" t="s">
        <v>82</v>
      </c>
      <c r="B464" s="195" t="s">
        <v>43</v>
      </c>
      <c r="C464" s="195" t="s">
        <v>43</v>
      </c>
      <c r="D464" s="195" t="s">
        <v>43</v>
      </c>
      <c r="E464" s="195" t="s">
        <v>43</v>
      </c>
      <c r="F464" s="195" t="s">
        <v>43</v>
      </c>
      <c r="G464" s="195" t="s">
        <v>43</v>
      </c>
      <c r="H464" s="195" t="s">
        <v>868</v>
      </c>
      <c r="I464" s="195" t="s">
        <v>864</v>
      </c>
      <c r="J464" s="195" t="s">
        <v>850</v>
      </c>
      <c r="K464" s="195" t="s">
        <v>821</v>
      </c>
      <c r="L464" s="195" t="s">
        <v>872</v>
      </c>
      <c r="M464" s="195" t="s">
        <v>798</v>
      </c>
      <c r="N464" s="195" t="s">
        <v>800</v>
      </c>
      <c r="O464" s="195" t="s">
        <v>815</v>
      </c>
      <c r="P464" s="195" t="s">
        <v>839</v>
      </c>
      <c r="Q464" s="195" t="s">
        <v>838</v>
      </c>
      <c r="R464" s="195" t="s">
        <v>802</v>
      </c>
      <c r="S464" s="195" t="s">
        <v>837</v>
      </c>
    </row>
    <row r="465" spans="1:19" s="192" customFormat="1" ht="11.25">
      <c r="A465" s="194" t="s">
        <v>53</v>
      </c>
      <c r="B465" s="194" t="s">
        <v>54</v>
      </c>
      <c r="C465" s="194" t="s">
        <v>55</v>
      </c>
      <c r="D465" s="194" t="s">
        <v>56</v>
      </c>
      <c r="E465" s="194" t="s">
        <v>57</v>
      </c>
      <c r="F465" s="194" t="s">
        <v>58</v>
      </c>
      <c r="G465" s="194" t="s">
        <v>59</v>
      </c>
      <c r="H465" s="194" t="s">
        <v>60</v>
      </c>
      <c r="I465" s="194" t="s">
        <v>61</v>
      </c>
      <c r="J465" s="194" t="s">
        <v>62</v>
      </c>
      <c r="K465" s="194" t="s">
        <v>63</v>
      </c>
      <c r="L465" s="194" t="s">
        <v>64</v>
      </c>
      <c r="M465" s="194" t="s">
        <v>65</v>
      </c>
      <c r="N465" s="194" t="s">
        <v>66</v>
      </c>
      <c r="O465" s="194" t="s">
        <v>67</v>
      </c>
      <c r="P465" s="194" t="s">
        <v>68</v>
      </c>
      <c r="Q465" s="194" t="s">
        <v>69</v>
      </c>
      <c r="R465" s="194" t="s">
        <v>70</v>
      </c>
      <c r="S465" s="194" t="s">
        <v>71</v>
      </c>
    </row>
    <row r="466" spans="1:19" s="192" customFormat="1" ht="11.25">
      <c r="A466" s="194" t="s">
        <v>72</v>
      </c>
      <c r="B466" s="195" t="s">
        <v>858</v>
      </c>
      <c r="C466" s="195" t="s">
        <v>886</v>
      </c>
      <c r="D466" s="195" t="s">
        <v>889</v>
      </c>
      <c r="E466" s="195" t="s">
        <v>872</v>
      </c>
      <c r="F466" s="195" t="s">
        <v>864</v>
      </c>
      <c r="G466" s="195" t="s">
        <v>868</v>
      </c>
      <c r="H466" s="195" t="s">
        <v>813</v>
      </c>
      <c r="I466" s="195" t="s">
        <v>1103</v>
      </c>
      <c r="J466" s="195" t="s">
        <v>850</v>
      </c>
      <c r="K466" s="195" t="s">
        <v>816</v>
      </c>
      <c r="L466" s="195" t="s">
        <v>798</v>
      </c>
      <c r="M466" s="195" t="s">
        <v>800</v>
      </c>
      <c r="N466" s="195" t="s">
        <v>808</v>
      </c>
      <c r="O466" s="195" t="s">
        <v>870</v>
      </c>
      <c r="P466" s="195" t="s">
        <v>817</v>
      </c>
      <c r="Q466" s="195" t="s">
        <v>850</v>
      </c>
      <c r="R466" s="195" t="s">
        <v>865</v>
      </c>
      <c r="S466" s="195" t="s">
        <v>865</v>
      </c>
    </row>
    <row r="467" spans="1:19" s="192" customFormat="1" ht="11.25">
      <c r="A467" s="194" t="s">
        <v>73</v>
      </c>
      <c r="B467" s="195" t="s">
        <v>43</v>
      </c>
      <c r="C467" s="195" t="s">
        <v>43</v>
      </c>
      <c r="D467" s="195" t="s">
        <v>43</v>
      </c>
      <c r="E467" s="195" t="s">
        <v>43</v>
      </c>
      <c r="F467" s="195" t="s">
        <v>43</v>
      </c>
      <c r="G467" s="195" t="s">
        <v>43</v>
      </c>
      <c r="H467" s="195" t="s">
        <v>803</v>
      </c>
      <c r="I467" s="195" t="s">
        <v>840</v>
      </c>
      <c r="J467" s="195" t="s">
        <v>816</v>
      </c>
      <c r="K467" s="195" t="s">
        <v>801</v>
      </c>
      <c r="L467" s="195" t="s">
        <v>804</v>
      </c>
      <c r="M467" s="195" t="s">
        <v>838</v>
      </c>
      <c r="N467" s="195" t="s">
        <v>868</v>
      </c>
      <c r="O467" s="195" t="s">
        <v>837</v>
      </c>
      <c r="P467" s="195" t="s">
        <v>850</v>
      </c>
      <c r="Q467" s="195" t="s">
        <v>821</v>
      </c>
      <c r="R467" s="195" t="s">
        <v>840</v>
      </c>
      <c r="S467" s="195" t="s">
        <v>864</v>
      </c>
    </row>
    <row r="468" spans="1:19" s="192" customFormat="1" ht="11.25">
      <c r="A468" s="194" t="s">
        <v>74</v>
      </c>
      <c r="B468" s="195" t="s">
        <v>43</v>
      </c>
      <c r="C468" s="195" t="s">
        <v>43</v>
      </c>
      <c r="D468" s="195" t="s">
        <v>43</v>
      </c>
      <c r="E468" s="195" t="s">
        <v>43</v>
      </c>
      <c r="F468" s="195" t="s">
        <v>43</v>
      </c>
      <c r="G468" s="195" t="s">
        <v>43</v>
      </c>
      <c r="H468" s="195" t="s">
        <v>1235</v>
      </c>
      <c r="I468" s="195" t="s">
        <v>1236</v>
      </c>
      <c r="J468" s="195" t="s">
        <v>1237</v>
      </c>
      <c r="K468" s="195" t="s">
        <v>1238</v>
      </c>
      <c r="L468" s="195" t="s">
        <v>822</v>
      </c>
      <c r="M468" s="195" t="s">
        <v>937</v>
      </c>
      <c r="N468" s="195" t="s">
        <v>826</v>
      </c>
      <c r="O468" s="195" t="s">
        <v>967</v>
      </c>
      <c r="P468" s="195" t="s">
        <v>934</v>
      </c>
      <c r="Q468" s="195" t="s">
        <v>798</v>
      </c>
      <c r="R468" s="195" t="s">
        <v>854</v>
      </c>
      <c r="S468" s="195" t="s">
        <v>888</v>
      </c>
    </row>
    <row r="469" spans="1:19" s="192" customFormat="1" ht="11.25">
      <c r="A469" s="194" t="s">
        <v>76</v>
      </c>
      <c r="B469" s="195" t="s">
        <v>43</v>
      </c>
      <c r="C469" s="195" t="s">
        <v>43</v>
      </c>
      <c r="D469" s="195" t="s">
        <v>43</v>
      </c>
      <c r="E469" s="195" t="s">
        <v>43</v>
      </c>
      <c r="F469" s="195" t="s">
        <v>43</v>
      </c>
      <c r="G469" s="195" t="s">
        <v>43</v>
      </c>
      <c r="H469" s="195" t="s">
        <v>975</v>
      </c>
      <c r="I469" s="195" t="s">
        <v>905</v>
      </c>
      <c r="J469" s="195" t="s">
        <v>823</v>
      </c>
      <c r="K469" s="195" t="s">
        <v>864</v>
      </c>
      <c r="L469" s="195" t="s">
        <v>857</v>
      </c>
      <c r="M469" s="195" t="s">
        <v>866</v>
      </c>
      <c r="N469" s="195" t="s">
        <v>869</v>
      </c>
      <c r="O469" s="195" t="s">
        <v>1151</v>
      </c>
      <c r="P469" s="195" t="s">
        <v>812</v>
      </c>
      <c r="Q469" s="195" t="s">
        <v>840</v>
      </c>
      <c r="R469" s="195" t="s">
        <v>802</v>
      </c>
      <c r="S469" s="195" t="s">
        <v>817</v>
      </c>
    </row>
    <row r="470" spans="1:19" s="192" customFormat="1" ht="11.25">
      <c r="A470" s="194" t="s">
        <v>77</v>
      </c>
      <c r="B470" s="195" t="s">
        <v>43</v>
      </c>
      <c r="C470" s="195" t="s">
        <v>43</v>
      </c>
      <c r="D470" s="195" t="s">
        <v>43</v>
      </c>
      <c r="E470" s="195" t="s">
        <v>43</v>
      </c>
      <c r="F470" s="195" t="s">
        <v>43</v>
      </c>
      <c r="G470" s="195" t="s">
        <v>43</v>
      </c>
      <c r="H470" s="195" t="s">
        <v>1079</v>
      </c>
      <c r="I470" s="195" t="s">
        <v>1092</v>
      </c>
      <c r="J470" s="195" t="s">
        <v>953</v>
      </c>
      <c r="K470" s="195" t="s">
        <v>882</v>
      </c>
      <c r="L470" s="195" t="s">
        <v>803</v>
      </c>
      <c r="M470" s="195" t="s">
        <v>936</v>
      </c>
      <c r="N470" s="195" t="s">
        <v>861</v>
      </c>
      <c r="O470" s="195" t="s">
        <v>975</v>
      </c>
      <c r="P470" s="195" t="s">
        <v>856</v>
      </c>
      <c r="Q470" s="195" t="s">
        <v>955</v>
      </c>
      <c r="R470" s="195" t="s">
        <v>857</v>
      </c>
      <c r="S470" s="195" t="s">
        <v>856</v>
      </c>
    </row>
    <row r="471" spans="1:19" s="192" customFormat="1" ht="11.25">
      <c r="A471" s="194" t="s">
        <v>78</v>
      </c>
      <c r="B471" s="195" t="s">
        <v>43</v>
      </c>
      <c r="C471" s="195" t="s">
        <v>43</v>
      </c>
      <c r="D471" s="195" t="s">
        <v>905</v>
      </c>
      <c r="E471" s="195" t="s">
        <v>821</v>
      </c>
      <c r="F471" s="195" t="s">
        <v>816</v>
      </c>
      <c r="G471" s="195" t="s">
        <v>837</v>
      </c>
      <c r="H471" s="195" t="s">
        <v>834</v>
      </c>
      <c r="I471" s="195" t="s">
        <v>810</v>
      </c>
      <c r="J471" s="195" t="s">
        <v>829</v>
      </c>
      <c r="K471" s="195" t="s">
        <v>829</v>
      </c>
      <c r="L471" s="195" t="s">
        <v>829</v>
      </c>
      <c r="M471" s="195" t="s">
        <v>808</v>
      </c>
      <c r="N471" s="195" t="s">
        <v>809</v>
      </c>
      <c r="O471" s="195" t="s">
        <v>810</v>
      </c>
      <c r="P471" s="195" t="s">
        <v>807</v>
      </c>
      <c r="Q471" s="195" t="s">
        <v>829</v>
      </c>
      <c r="R471" s="195" t="s">
        <v>873</v>
      </c>
      <c r="S471" s="195" t="s">
        <v>829</v>
      </c>
    </row>
    <row r="472" spans="1:19" s="192" customFormat="1" ht="11.25">
      <c r="A472" s="194" t="s">
        <v>79</v>
      </c>
      <c r="B472" s="195" t="s">
        <v>798</v>
      </c>
      <c r="C472" s="195" t="s">
        <v>867</v>
      </c>
      <c r="D472" s="195" t="s">
        <v>840</v>
      </c>
      <c r="E472" s="195" t="s">
        <v>835</v>
      </c>
      <c r="F472" s="195" t="s">
        <v>844</v>
      </c>
      <c r="G472" s="195" t="s">
        <v>807</v>
      </c>
      <c r="H472" s="195" t="s">
        <v>870</v>
      </c>
      <c r="I472" s="195" t="s">
        <v>837</v>
      </c>
      <c r="J472" s="195" t="s">
        <v>840</v>
      </c>
      <c r="K472" s="195" t="s">
        <v>800</v>
      </c>
      <c r="L472" s="195" t="s">
        <v>803</v>
      </c>
      <c r="M472" s="195" t="s">
        <v>866</v>
      </c>
      <c r="N472" s="195" t="s">
        <v>801</v>
      </c>
      <c r="O472" s="195" t="s">
        <v>838</v>
      </c>
      <c r="P472" s="195" t="s">
        <v>858</v>
      </c>
      <c r="Q472" s="195" t="s">
        <v>850</v>
      </c>
      <c r="R472" s="195" t="s">
        <v>817</v>
      </c>
      <c r="S472" s="195" t="s">
        <v>813</v>
      </c>
    </row>
    <row r="473" spans="1:19" s="192" customFormat="1" ht="11.25">
      <c r="A473" s="194" t="s">
        <v>80</v>
      </c>
      <c r="B473" s="195" t="s">
        <v>43</v>
      </c>
      <c r="C473" s="195" t="s">
        <v>43</v>
      </c>
      <c r="D473" s="195" t="s">
        <v>43</v>
      </c>
      <c r="E473" s="195" t="s">
        <v>43</v>
      </c>
      <c r="F473" s="195" t="s">
        <v>1239</v>
      </c>
      <c r="G473" s="195" t="s">
        <v>1078</v>
      </c>
      <c r="H473" s="195" t="s">
        <v>1240</v>
      </c>
      <c r="I473" s="195" t="s">
        <v>1241</v>
      </c>
      <c r="J473" s="195" t="s">
        <v>933</v>
      </c>
      <c r="K473" s="195" t="s">
        <v>1242</v>
      </c>
      <c r="L473" s="195" t="s">
        <v>967</v>
      </c>
      <c r="M473" s="195" t="s">
        <v>861</v>
      </c>
      <c r="N473" s="195" t="s">
        <v>861</v>
      </c>
      <c r="O473" s="195" t="s">
        <v>914</v>
      </c>
      <c r="P473" s="195" t="s">
        <v>1243</v>
      </c>
      <c r="Q473" s="195" t="s">
        <v>903</v>
      </c>
      <c r="R473" s="195" t="s">
        <v>1140</v>
      </c>
      <c r="S473" s="195" t="s">
        <v>1037</v>
      </c>
    </row>
    <row r="474" spans="1:19" s="192" customFormat="1" ht="11.25">
      <c r="A474" s="194" t="s">
        <v>81</v>
      </c>
      <c r="B474" s="195" t="s">
        <v>842</v>
      </c>
      <c r="C474" s="195" t="s">
        <v>842</v>
      </c>
      <c r="D474" s="195" t="s">
        <v>1024</v>
      </c>
      <c r="E474" s="195" t="s">
        <v>872</v>
      </c>
      <c r="F474" s="195" t="s">
        <v>798</v>
      </c>
      <c r="G474" s="195" t="s">
        <v>846</v>
      </c>
      <c r="H474" s="195" t="s">
        <v>868</v>
      </c>
      <c r="I474" s="195" t="s">
        <v>813</v>
      </c>
      <c r="J474" s="195" t="s">
        <v>869</v>
      </c>
      <c r="K474" s="195" t="s">
        <v>838</v>
      </c>
      <c r="L474" s="195" t="s">
        <v>869</v>
      </c>
      <c r="M474" s="195" t="s">
        <v>864</v>
      </c>
      <c r="N474" s="195" t="s">
        <v>858</v>
      </c>
      <c r="O474" s="195" t="s">
        <v>858</v>
      </c>
      <c r="P474" s="195" t="s">
        <v>821</v>
      </c>
      <c r="Q474" s="195" t="s">
        <v>821</v>
      </c>
      <c r="R474" s="195" t="s">
        <v>800</v>
      </c>
      <c r="S474" s="195" t="s">
        <v>799</v>
      </c>
    </row>
    <row r="475" spans="1:19" s="192" customFormat="1" ht="11.25">
      <c r="A475" s="194" t="s">
        <v>83</v>
      </c>
      <c r="B475" s="195" t="s">
        <v>1244</v>
      </c>
      <c r="C475" s="195" t="s">
        <v>938</v>
      </c>
      <c r="D475" s="195" t="s">
        <v>801</v>
      </c>
      <c r="E475" s="195" t="s">
        <v>830</v>
      </c>
      <c r="F475" s="195" t="s">
        <v>815</v>
      </c>
      <c r="G475" s="195" t="s">
        <v>800</v>
      </c>
      <c r="H475" s="195" t="s">
        <v>865</v>
      </c>
      <c r="I475" s="195" t="s">
        <v>830</v>
      </c>
      <c r="J475" s="195" t="s">
        <v>821</v>
      </c>
      <c r="K475" s="195" t="s">
        <v>812</v>
      </c>
      <c r="L475" s="195" t="s">
        <v>840</v>
      </c>
      <c r="M475" s="195" t="s">
        <v>936</v>
      </c>
      <c r="N475" s="195" t="s">
        <v>823</v>
      </c>
      <c r="O475" s="195" t="s">
        <v>846</v>
      </c>
      <c r="P475" s="195" t="s">
        <v>867</v>
      </c>
      <c r="Q475" s="195" t="s">
        <v>858</v>
      </c>
      <c r="R475" s="195" t="s">
        <v>800</v>
      </c>
      <c r="S475" s="195" t="s">
        <v>847</v>
      </c>
    </row>
    <row r="476" spans="1:19" s="192" customFormat="1" ht="11.25">
      <c r="A476" s="194" t="s">
        <v>84</v>
      </c>
      <c r="B476" s="195" t="s">
        <v>858</v>
      </c>
      <c r="C476" s="195" t="s">
        <v>801</v>
      </c>
      <c r="D476" s="195" t="s">
        <v>867</v>
      </c>
      <c r="E476" s="195" t="s">
        <v>798</v>
      </c>
      <c r="F476" s="195" t="s">
        <v>817</v>
      </c>
      <c r="G476" s="195" t="s">
        <v>850</v>
      </c>
      <c r="H476" s="195" t="s">
        <v>864</v>
      </c>
      <c r="I476" s="195" t="s">
        <v>808</v>
      </c>
      <c r="J476" s="195" t="s">
        <v>850</v>
      </c>
      <c r="K476" s="195" t="s">
        <v>870</v>
      </c>
      <c r="L476" s="195" t="s">
        <v>840</v>
      </c>
      <c r="M476" s="195" t="s">
        <v>865</v>
      </c>
      <c r="N476" s="195" t="s">
        <v>827</v>
      </c>
      <c r="O476" s="195" t="s">
        <v>839</v>
      </c>
      <c r="P476" s="195" t="s">
        <v>816</v>
      </c>
      <c r="Q476" s="195" t="s">
        <v>840</v>
      </c>
      <c r="R476" s="195" t="s">
        <v>840</v>
      </c>
      <c r="S476" s="195" t="s">
        <v>837</v>
      </c>
    </row>
    <row r="477" spans="1:19" s="192" customFormat="1" ht="11.25">
      <c r="A477" s="194" t="s">
        <v>85</v>
      </c>
      <c r="B477" s="195" t="s">
        <v>43</v>
      </c>
      <c r="C477" s="195" t="s">
        <v>43</v>
      </c>
      <c r="D477" s="195" t="s">
        <v>43</v>
      </c>
      <c r="E477" s="195" t="s">
        <v>43</v>
      </c>
      <c r="F477" s="195" t="s">
        <v>43</v>
      </c>
      <c r="G477" s="195" t="s">
        <v>43</v>
      </c>
      <c r="H477" s="195" t="s">
        <v>43</v>
      </c>
      <c r="I477" s="195" t="s">
        <v>43</v>
      </c>
      <c r="J477" s="195" t="s">
        <v>43</v>
      </c>
      <c r="K477" s="195" t="s">
        <v>43</v>
      </c>
      <c r="L477" s="195" t="s">
        <v>43</v>
      </c>
      <c r="M477" s="195" t="s">
        <v>871</v>
      </c>
      <c r="N477" s="195" t="s">
        <v>825</v>
      </c>
      <c r="O477" s="195" t="s">
        <v>858</v>
      </c>
      <c r="P477" s="195" t="s">
        <v>856</v>
      </c>
      <c r="Q477" s="195" t="s">
        <v>844</v>
      </c>
      <c r="R477" s="195" t="s">
        <v>840</v>
      </c>
      <c r="S477" s="195" t="s">
        <v>868</v>
      </c>
    </row>
    <row r="478" spans="1:19" s="192" customFormat="1" ht="11.25">
      <c r="A478" s="194" t="s">
        <v>86</v>
      </c>
      <c r="B478" s="195" t="s">
        <v>43</v>
      </c>
      <c r="C478" s="195" t="s">
        <v>43</v>
      </c>
      <c r="D478" s="195" t="s">
        <v>1245</v>
      </c>
      <c r="E478" s="195" t="s">
        <v>1246</v>
      </c>
      <c r="F478" s="195" t="s">
        <v>1247</v>
      </c>
      <c r="G478" s="195" t="s">
        <v>1165</v>
      </c>
      <c r="H478" s="195" t="s">
        <v>1248</v>
      </c>
      <c r="I478" s="195" t="s">
        <v>1249</v>
      </c>
      <c r="J478" s="195" t="s">
        <v>1248</v>
      </c>
      <c r="K478" s="195" t="s">
        <v>993</v>
      </c>
      <c r="L478" s="195" t="s">
        <v>1212</v>
      </c>
      <c r="M478" s="195" t="s">
        <v>1150</v>
      </c>
      <c r="N478" s="195" t="s">
        <v>1233</v>
      </c>
      <c r="O478" s="195" t="s">
        <v>841</v>
      </c>
      <c r="P478" s="195" t="s">
        <v>847</v>
      </c>
      <c r="Q478" s="195" t="s">
        <v>846</v>
      </c>
      <c r="R478" s="195" t="s">
        <v>857</v>
      </c>
      <c r="S478" s="195" t="s">
        <v>1114</v>
      </c>
    </row>
    <row r="479" spans="1:19" s="192" customFormat="1" ht="11.25">
      <c r="A479" s="194" t="s">
        <v>87</v>
      </c>
      <c r="B479" s="195" t="s">
        <v>43</v>
      </c>
      <c r="C479" s="195" t="s">
        <v>43</v>
      </c>
      <c r="D479" s="195" t="s">
        <v>43</v>
      </c>
      <c r="E479" s="195" t="s">
        <v>43</v>
      </c>
      <c r="F479" s="195" t="s">
        <v>43</v>
      </c>
      <c r="G479" s="195" t="s">
        <v>43</v>
      </c>
      <c r="H479" s="195" t="s">
        <v>1007</v>
      </c>
      <c r="I479" s="195" t="s">
        <v>1006</v>
      </c>
      <c r="J479" s="195" t="s">
        <v>882</v>
      </c>
      <c r="K479" s="195" t="s">
        <v>871</v>
      </c>
      <c r="L479" s="195" t="s">
        <v>1163</v>
      </c>
      <c r="M479" s="195" t="s">
        <v>1190</v>
      </c>
      <c r="N479" s="195" t="s">
        <v>954</v>
      </c>
      <c r="O479" s="195" t="s">
        <v>1157</v>
      </c>
      <c r="P479" s="195" t="s">
        <v>1140</v>
      </c>
      <c r="Q479" s="195" t="s">
        <v>955</v>
      </c>
      <c r="R479" s="195" t="s">
        <v>889</v>
      </c>
      <c r="S479" s="195" t="s">
        <v>891</v>
      </c>
    </row>
    <row r="480" spans="1:19" s="192" customFormat="1" ht="11.25">
      <c r="A480" s="194" t="s">
        <v>89</v>
      </c>
      <c r="B480" s="195" t="s">
        <v>1150</v>
      </c>
      <c r="C480" s="195" t="s">
        <v>842</v>
      </c>
      <c r="D480" s="195" t="s">
        <v>799</v>
      </c>
      <c r="E480" s="195" t="s">
        <v>840</v>
      </c>
      <c r="F480" s="195" t="s">
        <v>840</v>
      </c>
      <c r="G480" s="195" t="s">
        <v>858</v>
      </c>
      <c r="H480" s="195" t="s">
        <v>862</v>
      </c>
      <c r="I480" s="195" t="s">
        <v>823</v>
      </c>
      <c r="J480" s="195" t="s">
        <v>844</v>
      </c>
      <c r="K480" s="195" t="s">
        <v>803</v>
      </c>
      <c r="L480" s="195" t="s">
        <v>858</v>
      </c>
      <c r="M480" s="195" t="s">
        <v>858</v>
      </c>
      <c r="N480" s="195" t="s">
        <v>840</v>
      </c>
      <c r="O480" s="195" t="s">
        <v>867</v>
      </c>
      <c r="P480" s="195" t="s">
        <v>813</v>
      </c>
      <c r="Q480" s="195" t="s">
        <v>858</v>
      </c>
      <c r="R480" s="195" t="s">
        <v>801</v>
      </c>
      <c r="S480" s="195" t="s">
        <v>809</v>
      </c>
    </row>
    <row r="481" spans="1:19" s="192" customFormat="1" ht="11.25">
      <c r="A481" s="194" t="s">
        <v>90</v>
      </c>
      <c r="B481" s="195" t="s">
        <v>43</v>
      </c>
      <c r="C481" s="195" t="s">
        <v>1250</v>
      </c>
      <c r="D481" s="195" t="s">
        <v>1251</v>
      </c>
      <c r="E481" s="195" t="s">
        <v>1252</v>
      </c>
      <c r="F481" s="195" t="s">
        <v>1253</v>
      </c>
      <c r="G481" s="195" t="s">
        <v>1254</v>
      </c>
      <c r="H481" s="195" t="s">
        <v>1240</v>
      </c>
      <c r="I481" s="195" t="s">
        <v>916</v>
      </c>
      <c r="J481" s="195" t="s">
        <v>1139</v>
      </c>
      <c r="K481" s="195" t="s">
        <v>893</v>
      </c>
      <c r="L481" s="195" t="s">
        <v>1032</v>
      </c>
      <c r="M481" s="195" t="s">
        <v>807</v>
      </c>
      <c r="N481" s="195" t="s">
        <v>830</v>
      </c>
      <c r="O481" s="195" t="s">
        <v>804</v>
      </c>
      <c r="P481" s="195" t="s">
        <v>866</v>
      </c>
      <c r="Q481" s="195" t="s">
        <v>872</v>
      </c>
      <c r="R481" s="195" t="s">
        <v>1015</v>
      </c>
      <c r="S481" s="195" t="s">
        <v>1169</v>
      </c>
    </row>
    <row r="482" spans="1:19" s="192" customFormat="1" ht="11.25">
      <c r="A482" s="194" t="s">
        <v>91</v>
      </c>
      <c r="B482" s="195" t="s">
        <v>802</v>
      </c>
      <c r="C482" s="195" t="s">
        <v>798</v>
      </c>
      <c r="D482" s="195" t="s">
        <v>822</v>
      </c>
      <c r="E482" s="195" t="s">
        <v>823</v>
      </c>
      <c r="F482" s="195" t="s">
        <v>802</v>
      </c>
      <c r="G482" s="195" t="s">
        <v>846</v>
      </c>
      <c r="H482" s="195" t="s">
        <v>811</v>
      </c>
      <c r="I482" s="195" t="s">
        <v>858</v>
      </c>
      <c r="J482" s="195" t="s">
        <v>830</v>
      </c>
      <c r="K482" s="195" t="s">
        <v>840</v>
      </c>
      <c r="L482" s="195" t="s">
        <v>810</v>
      </c>
      <c r="M482" s="195" t="s">
        <v>876</v>
      </c>
      <c r="N482" s="195" t="s">
        <v>872</v>
      </c>
      <c r="O482" s="195" t="s">
        <v>872</v>
      </c>
      <c r="P482" s="195" t="s">
        <v>889</v>
      </c>
      <c r="Q482" s="195" t="s">
        <v>812</v>
      </c>
      <c r="R482" s="195" t="s">
        <v>812</v>
      </c>
      <c r="S482" s="195" t="s">
        <v>975</v>
      </c>
    </row>
    <row r="483" spans="1:19" s="192" customFormat="1" ht="11.25">
      <c r="A483" s="194" t="s">
        <v>92</v>
      </c>
      <c r="B483" s="195" t="s">
        <v>43</v>
      </c>
      <c r="C483" s="195" t="s">
        <v>1255</v>
      </c>
      <c r="D483" s="195" t="s">
        <v>1256</v>
      </c>
      <c r="E483" s="195" t="s">
        <v>1257</v>
      </c>
      <c r="F483" s="195" t="s">
        <v>1258</v>
      </c>
      <c r="G483" s="195" t="s">
        <v>1259</v>
      </c>
      <c r="H483" s="195" t="s">
        <v>1238</v>
      </c>
      <c r="I483" s="195" t="s">
        <v>1092</v>
      </c>
      <c r="J483" s="195" t="s">
        <v>1174</v>
      </c>
      <c r="K483" s="195" t="s">
        <v>914</v>
      </c>
      <c r="L483" s="195" t="s">
        <v>877</v>
      </c>
      <c r="M483" s="195" t="s">
        <v>863</v>
      </c>
      <c r="N483" s="195" t="s">
        <v>877</v>
      </c>
      <c r="O483" s="195" t="s">
        <v>1194</v>
      </c>
      <c r="P483" s="195" t="s">
        <v>889</v>
      </c>
      <c r="Q483" s="195" t="s">
        <v>1189</v>
      </c>
      <c r="R483" s="195" t="s">
        <v>911</v>
      </c>
      <c r="S483" s="195" t="s">
        <v>1193</v>
      </c>
    </row>
    <row r="484" spans="1:19" s="192" customFormat="1" ht="11.25">
      <c r="A484" s="194" t="s">
        <v>94</v>
      </c>
      <c r="B484" s="195" t="s">
        <v>864</v>
      </c>
      <c r="C484" s="195" t="s">
        <v>858</v>
      </c>
      <c r="D484" s="195" t="s">
        <v>975</v>
      </c>
      <c r="E484" s="195" t="s">
        <v>850</v>
      </c>
      <c r="F484" s="195" t="s">
        <v>817</v>
      </c>
      <c r="G484" s="195" t="s">
        <v>816</v>
      </c>
      <c r="H484" s="195" t="s">
        <v>809</v>
      </c>
      <c r="I484" s="195" t="s">
        <v>839</v>
      </c>
      <c r="J484" s="195" t="s">
        <v>800</v>
      </c>
      <c r="K484" s="195" t="s">
        <v>846</v>
      </c>
      <c r="L484" s="195" t="s">
        <v>857</v>
      </c>
      <c r="M484" s="195" t="s">
        <v>905</v>
      </c>
      <c r="N484" s="195" t="s">
        <v>1114</v>
      </c>
      <c r="O484" s="195" t="s">
        <v>863</v>
      </c>
      <c r="P484" s="195" t="s">
        <v>817</v>
      </c>
      <c r="Q484" s="195" t="s">
        <v>811</v>
      </c>
      <c r="R484" s="195" t="s">
        <v>808</v>
      </c>
      <c r="S484" s="195" t="s">
        <v>813</v>
      </c>
    </row>
    <row r="485" spans="1:19" s="192" customFormat="1" ht="11.25">
      <c r="A485" s="194" t="s">
        <v>96</v>
      </c>
      <c r="B485" s="195" t="s">
        <v>43</v>
      </c>
      <c r="C485" s="195" t="s">
        <v>43</v>
      </c>
      <c r="D485" s="195" t="s">
        <v>43</v>
      </c>
      <c r="E485" s="195" t="s">
        <v>43</v>
      </c>
      <c r="F485" s="195" t="s">
        <v>43</v>
      </c>
      <c r="G485" s="195" t="s">
        <v>43</v>
      </c>
      <c r="H485" s="195" t="s">
        <v>1246</v>
      </c>
      <c r="I485" s="195" t="s">
        <v>1214</v>
      </c>
      <c r="J485" s="195" t="s">
        <v>1113</v>
      </c>
      <c r="K485" s="195" t="s">
        <v>1088</v>
      </c>
      <c r="L485" s="195" t="s">
        <v>964</v>
      </c>
      <c r="M485" s="195" t="s">
        <v>860</v>
      </c>
      <c r="N485" s="195" t="s">
        <v>823</v>
      </c>
      <c r="O485" s="195" t="s">
        <v>810</v>
      </c>
      <c r="P485" s="195" t="s">
        <v>799</v>
      </c>
      <c r="Q485" s="195" t="s">
        <v>867</v>
      </c>
      <c r="R485" s="195" t="s">
        <v>869</v>
      </c>
      <c r="S485" s="195" t="s">
        <v>889</v>
      </c>
    </row>
    <row r="486" spans="1:19" s="192" customFormat="1" ht="11.25">
      <c r="A486" s="194" t="s">
        <v>97</v>
      </c>
      <c r="B486" s="195" t="s">
        <v>43</v>
      </c>
      <c r="C486" s="195" t="s">
        <v>43</v>
      </c>
      <c r="D486" s="195" t="s">
        <v>43</v>
      </c>
      <c r="E486" s="195" t="s">
        <v>43</v>
      </c>
      <c r="F486" s="195" t="s">
        <v>43</v>
      </c>
      <c r="G486" s="195" t="s">
        <v>43</v>
      </c>
      <c r="H486" s="195" t="s">
        <v>885</v>
      </c>
      <c r="I486" s="195" t="s">
        <v>876</v>
      </c>
      <c r="J486" s="195" t="s">
        <v>884</v>
      </c>
      <c r="K486" s="195" t="s">
        <v>859</v>
      </c>
      <c r="L486" s="195" t="s">
        <v>1140</v>
      </c>
      <c r="M486" s="195" t="s">
        <v>845</v>
      </c>
      <c r="N486" s="195" t="s">
        <v>877</v>
      </c>
      <c r="O486" s="195" t="s">
        <v>846</v>
      </c>
      <c r="P486" s="195" t="s">
        <v>867</v>
      </c>
      <c r="Q486" s="195" t="s">
        <v>863</v>
      </c>
      <c r="R486" s="195" t="s">
        <v>816</v>
      </c>
      <c r="S486" s="195" t="s">
        <v>863</v>
      </c>
    </row>
    <row r="487" spans="1:19" s="192" customFormat="1" ht="11.25">
      <c r="A487" s="194" t="s">
        <v>98</v>
      </c>
      <c r="B487" s="195" t="s">
        <v>43</v>
      </c>
      <c r="C487" s="195" t="s">
        <v>43</v>
      </c>
      <c r="D487" s="195" t="s">
        <v>43</v>
      </c>
      <c r="E487" s="195" t="s">
        <v>43</v>
      </c>
      <c r="F487" s="195" t="s">
        <v>43</v>
      </c>
      <c r="G487" s="195" t="s">
        <v>43</v>
      </c>
      <c r="H487" s="195" t="s">
        <v>43</v>
      </c>
      <c r="I487" s="195" t="s">
        <v>43</v>
      </c>
      <c r="J487" s="195" t="s">
        <v>43</v>
      </c>
      <c r="K487" s="195" t="s">
        <v>1260</v>
      </c>
      <c r="L487" s="195" t="s">
        <v>1261</v>
      </c>
      <c r="M487" s="195" t="s">
        <v>1262</v>
      </c>
      <c r="N487" s="195" t="s">
        <v>1263</v>
      </c>
      <c r="O487" s="195" t="s">
        <v>1264</v>
      </c>
      <c r="P487" s="195" t="s">
        <v>1062</v>
      </c>
      <c r="Q487" s="195" t="s">
        <v>1161</v>
      </c>
      <c r="R487" s="195" t="s">
        <v>1138</v>
      </c>
      <c r="S487" s="195" t="s">
        <v>1079</v>
      </c>
    </row>
    <row r="488" spans="1:19" s="192" customFormat="1" ht="11.25">
      <c r="A488" s="194" t="s">
        <v>99</v>
      </c>
      <c r="B488" s="195" t="s">
        <v>1265</v>
      </c>
      <c r="C488" s="195" t="s">
        <v>905</v>
      </c>
      <c r="D488" s="195" t="s">
        <v>845</v>
      </c>
      <c r="E488" s="195" t="s">
        <v>814</v>
      </c>
      <c r="F488" s="195" t="s">
        <v>838</v>
      </c>
      <c r="G488" s="195" t="s">
        <v>799</v>
      </c>
      <c r="H488" s="195" t="s">
        <v>871</v>
      </c>
      <c r="I488" s="195" t="s">
        <v>858</v>
      </c>
      <c r="J488" s="195" t="s">
        <v>850</v>
      </c>
      <c r="K488" s="195" t="s">
        <v>827</v>
      </c>
      <c r="L488" s="195" t="s">
        <v>872</v>
      </c>
      <c r="M488" s="195" t="s">
        <v>866</v>
      </c>
      <c r="N488" s="195" t="s">
        <v>846</v>
      </c>
      <c r="O488" s="195" t="s">
        <v>889</v>
      </c>
      <c r="P488" s="195" t="s">
        <v>816</v>
      </c>
      <c r="Q488" s="195" t="s">
        <v>865</v>
      </c>
      <c r="R488" s="195" t="s">
        <v>866</v>
      </c>
      <c r="S488" s="195" t="s">
        <v>868</v>
      </c>
    </row>
    <row r="489" spans="1:19" s="192" customFormat="1" ht="11.25">
      <c r="A489" s="194" t="s">
        <v>100</v>
      </c>
      <c r="B489" s="195" t="s">
        <v>43</v>
      </c>
      <c r="C489" s="195" t="s">
        <v>1266</v>
      </c>
      <c r="D489" s="195" t="s">
        <v>1267</v>
      </c>
      <c r="E489" s="195" t="s">
        <v>1268</v>
      </c>
      <c r="F489" s="195" t="s">
        <v>1074</v>
      </c>
      <c r="G489" s="195" t="s">
        <v>1142</v>
      </c>
      <c r="H489" s="195" t="s">
        <v>1157</v>
      </c>
      <c r="I489" s="195" t="s">
        <v>1055</v>
      </c>
      <c r="J489" s="195" t="s">
        <v>824</v>
      </c>
      <c r="K489" s="195" t="s">
        <v>826</v>
      </c>
      <c r="L489" s="195" t="s">
        <v>913</v>
      </c>
      <c r="M489" s="195" t="s">
        <v>933</v>
      </c>
      <c r="N489" s="195" t="s">
        <v>828</v>
      </c>
      <c r="O489" s="195" t="s">
        <v>1114</v>
      </c>
      <c r="P489" s="195" t="s">
        <v>847</v>
      </c>
      <c r="Q489" s="195" t="s">
        <v>801</v>
      </c>
      <c r="R489" s="195" t="s">
        <v>864</v>
      </c>
      <c r="S489" s="195" t="s">
        <v>863</v>
      </c>
    </row>
    <row r="490" spans="1:19" s="192" customFormat="1" ht="11.25">
      <c r="A490" s="194" t="s">
        <v>101</v>
      </c>
      <c r="B490" s="195" t="s">
        <v>43</v>
      </c>
      <c r="C490" s="195" t="s">
        <v>43</v>
      </c>
      <c r="D490" s="195" t="s">
        <v>43</v>
      </c>
      <c r="E490" s="195" t="s">
        <v>43</v>
      </c>
      <c r="F490" s="195" t="s">
        <v>1269</v>
      </c>
      <c r="G490" s="195" t="s">
        <v>1270</v>
      </c>
      <c r="H490" s="195" t="s">
        <v>835</v>
      </c>
      <c r="I490" s="195" t="s">
        <v>872</v>
      </c>
      <c r="J490" s="195" t="s">
        <v>1110</v>
      </c>
      <c r="K490" s="195" t="s">
        <v>894</v>
      </c>
      <c r="L490" s="195" t="s">
        <v>1006</v>
      </c>
      <c r="M490" s="195" t="s">
        <v>867</v>
      </c>
      <c r="N490" s="195" t="s">
        <v>1189</v>
      </c>
      <c r="O490" s="195" t="s">
        <v>1243</v>
      </c>
      <c r="P490" s="195" t="s">
        <v>890</v>
      </c>
      <c r="Q490" s="195" t="s">
        <v>876</v>
      </c>
      <c r="R490" s="195" t="s">
        <v>861</v>
      </c>
      <c r="S490" s="195" t="s">
        <v>865</v>
      </c>
    </row>
    <row r="491" spans="1:19" s="192" customFormat="1" ht="11.25">
      <c r="A491" s="194" t="s">
        <v>103</v>
      </c>
      <c r="B491" s="195" t="s">
        <v>1190</v>
      </c>
      <c r="C491" s="195" t="s">
        <v>905</v>
      </c>
      <c r="D491" s="195" t="s">
        <v>845</v>
      </c>
      <c r="E491" s="195" t="s">
        <v>798</v>
      </c>
      <c r="F491" s="195" t="s">
        <v>802</v>
      </c>
      <c r="G491" s="195" t="s">
        <v>870</v>
      </c>
      <c r="H491" s="195" t="s">
        <v>799</v>
      </c>
      <c r="I491" s="195" t="s">
        <v>845</v>
      </c>
      <c r="J491" s="195" t="s">
        <v>799</v>
      </c>
      <c r="K491" s="195" t="s">
        <v>845</v>
      </c>
      <c r="L491" s="195" t="s">
        <v>868</v>
      </c>
      <c r="M491" s="195" t="s">
        <v>858</v>
      </c>
      <c r="N491" s="195" t="s">
        <v>867</v>
      </c>
      <c r="O491" s="195" t="s">
        <v>872</v>
      </c>
      <c r="P491" s="195" t="s">
        <v>857</v>
      </c>
      <c r="Q491" s="195" t="s">
        <v>884</v>
      </c>
      <c r="R491" s="195" t="s">
        <v>840</v>
      </c>
      <c r="S491" s="195" t="s">
        <v>839</v>
      </c>
    </row>
    <row r="492" spans="1:19" s="192" customFormat="1" ht="11.25">
      <c r="A492" s="194" t="s">
        <v>102</v>
      </c>
      <c r="B492" s="195" t="s">
        <v>1271</v>
      </c>
      <c r="C492" s="195" t="s">
        <v>1272</v>
      </c>
      <c r="D492" s="195" t="s">
        <v>1273</v>
      </c>
      <c r="E492" s="195" t="s">
        <v>1274</v>
      </c>
      <c r="F492" s="195" t="s">
        <v>1218</v>
      </c>
      <c r="G492" s="195" t="s">
        <v>1275</v>
      </c>
      <c r="H492" s="195" t="s">
        <v>1276</v>
      </c>
      <c r="I492" s="195" t="s">
        <v>1277</v>
      </c>
      <c r="J492" s="195" t="s">
        <v>1278</v>
      </c>
      <c r="K492" s="195" t="s">
        <v>1126</v>
      </c>
      <c r="L492" s="195" t="s">
        <v>1279</v>
      </c>
      <c r="M492" s="195" t="s">
        <v>1129</v>
      </c>
      <c r="N492" s="195" t="s">
        <v>1280</v>
      </c>
      <c r="O492" s="195" t="s">
        <v>1281</v>
      </c>
      <c r="P492" s="195" t="s">
        <v>1174</v>
      </c>
      <c r="Q492" s="195" t="s">
        <v>1190</v>
      </c>
      <c r="R492" s="195" t="s">
        <v>881</v>
      </c>
      <c r="S492" s="195" t="s">
        <v>1189</v>
      </c>
    </row>
    <row r="493" spans="1:19" s="192" customFormat="1" ht="11.25">
      <c r="A493" s="194" t="s">
        <v>88</v>
      </c>
      <c r="B493" s="195" t="s">
        <v>860</v>
      </c>
      <c r="C493" s="195" t="s">
        <v>867</v>
      </c>
      <c r="D493" s="195" t="s">
        <v>799</v>
      </c>
      <c r="E493" s="195" t="s">
        <v>831</v>
      </c>
      <c r="F493" s="195" t="s">
        <v>865</v>
      </c>
      <c r="G493" s="195" t="s">
        <v>840</v>
      </c>
      <c r="H493" s="195" t="s">
        <v>874</v>
      </c>
      <c r="I493" s="195" t="s">
        <v>892</v>
      </c>
      <c r="J493" s="195" t="s">
        <v>886</v>
      </c>
      <c r="K493" s="195" t="s">
        <v>827</v>
      </c>
      <c r="L493" s="195" t="s">
        <v>889</v>
      </c>
      <c r="M493" s="195" t="s">
        <v>954</v>
      </c>
      <c r="N493" s="195" t="s">
        <v>1015</v>
      </c>
      <c r="O493" s="195" t="s">
        <v>857</v>
      </c>
      <c r="P493" s="195" t="s">
        <v>838</v>
      </c>
      <c r="Q493" s="195" t="s">
        <v>43</v>
      </c>
      <c r="R493" s="195" t="s">
        <v>43</v>
      </c>
      <c r="S493" s="195" t="s">
        <v>43</v>
      </c>
    </row>
    <row r="494" spans="1:19" s="192" customFormat="1" ht="11.25">
      <c r="A494" s="194" t="s">
        <v>95</v>
      </c>
      <c r="B494" s="195" t="s">
        <v>799</v>
      </c>
      <c r="C494" s="195" t="s">
        <v>845</v>
      </c>
      <c r="D494" s="195" t="s">
        <v>869</v>
      </c>
      <c r="E494" s="195" t="s">
        <v>813</v>
      </c>
      <c r="F494" s="195" t="s">
        <v>850</v>
      </c>
      <c r="G494" s="195" t="s">
        <v>847</v>
      </c>
      <c r="H494" s="195" t="s">
        <v>858</v>
      </c>
      <c r="I494" s="195" t="s">
        <v>821</v>
      </c>
      <c r="J494" s="195" t="s">
        <v>855</v>
      </c>
      <c r="K494" s="195" t="s">
        <v>827</v>
      </c>
      <c r="L494" s="195" t="s">
        <v>877</v>
      </c>
      <c r="M494" s="195" t="s">
        <v>861</v>
      </c>
      <c r="N494" s="195" t="s">
        <v>828</v>
      </c>
      <c r="O494" s="195" t="s">
        <v>827</v>
      </c>
      <c r="P494" s="195" t="s">
        <v>838</v>
      </c>
      <c r="Q494" s="195" t="s">
        <v>839</v>
      </c>
      <c r="R494" s="195" t="s">
        <v>857</v>
      </c>
      <c r="S494" s="195" t="s">
        <v>857</v>
      </c>
    </row>
    <row r="495" spans="1:19" s="192" customFormat="1" ht="11.25">
      <c r="A495" s="194" t="s">
        <v>75</v>
      </c>
      <c r="B495" s="195" t="s">
        <v>883</v>
      </c>
      <c r="C495" s="195" t="s">
        <v>1006</v>
      </c>
      <c r="D495" s="195" t="s">
        <v>824</v>
      </c>
      <c r="E495" s="195" t="s">
        <v>835</v>
      </c>
      <c r="F495" s="195" t="s">
        <v>817</v>
      </c>
      <c r="G495" s="195" t="s">
        <v>829</v>
      </c>
      <c r="H495" s="195" t="s">
        <v>836</v>
      </c>
      <c r="I495" s="195" t="s">
        <v>892</v>
      </c>
      <c r="J495" s="195" t="s">
        <v>814</v>
      </c>
      <c r="K495" s="195" t="s">
        <v>814</v>
      </c>
      <c r="L495" s="195" t="s">
        <v>813</v>
      </c>
      <c r="M495" s="195" t="s">
        <v>870</v>
      </c>
      <c r="N495" s="195" t="s">
        <v>829</v>
      </c>
      <c r="O495" s="195" t="s">
        <v>829</v>
      </c>
      <c r="P495" s="195" t="s">
        <v>811</v>
      </c>
      <c r="Q495" s="195" t="s">
        <v>807</v>
      </c>
      <c r="R495" s="195" t="s">
        <v>815</v>
      </c>
      <c r="S495" s="195" t="s">
        <v>812</v>
      </c>
    </row>
    <row r="496" s="192" customFormat="1" ht="11.25">
      <c r="A496" s="191" t="s">
        <v>40</v>
      </c>
    </row>
    <row r="497" s="192" customFormat="1" ht="11.25">
      <c r="A497" s="192" t="s">
        <v>43</v>
      </c>
    </row>
    <row r="498" spans="1:2" s="192" customFormat="1" ht="11.25">
      <c r="A498" s="192" t="s">
        <v>44</v>
      </c>
      <c r="B498" s="193">
        <v>39986.87425925926</v>
      </c>
    </row>
    <row r="499" s="192" customFormat="1" ht="11.25"/>
    <row r="500" spans="1:2" s="192" customFormat="1" ht="11.25">
      <c r="A500" s="192" t="s">
        <v>45</v>
      </c>
      <c r="B500" s="192" t="s">
        <v>46</v>
      </c>
    </row>
    <row r="501" spans="1:2" s="192" customFormat="1" ht="11.25">
      <c r="A501" s="192" t="s">
        <v>3653</v>
      </c>
      <c r="B501" s="192" t="s">
        <v>33</v>
      </c>
    </row>
    <row r="502" spans="1:2" s="192" customFormat="1" ht="11.25">
      <c r="A502" s="192" t="s">
        <v>34</v>
      </c>
      <c r="B502" s="192" t="s">
        <v>35</v>
      </c>
    </row>
    <row r="503" spans="1:2" s="192" customFormat="1" ht="11.25">
      <c r="A503" s="192" t="s">
        <v>51</v>
      </c>
      <c r="B503" s="192" t="s">
        <v>41</v>
      </c>
    </row>
    <row r="504" s="192" customFormat="1" ht="11.25"/>
    <row r="505" spans="1:19" s="192" customFormat="1" ht="11.25">
      <c r="A505" s="194" t="s">
        <v>82</v>
      </c>
      <c r="B505" s="195" t="s">
        <v>43</v>
      </c>
      <c r="C505" s="195" t="s">
        <v>43</v>
      </c>
      <c r="D505" s="195" t="s">
        <v>43</v>
      </c>
      <c r="E505" s="195" t="s">
        <v>43</v>
      </c>
      <c r="F505" s="195" t="s">
        <v>43</v>
      </c>
      <c r="G505" s="195" t="s">
        <v>1437</v>
      </c>
      <c r="H505" s="195" t="s">
        <v>1438</v>
      </c>
      <c r="I505" s="195" t="s">
        <v>1439</v>
      </c>
      <c r="J505" s="195" t="s">
        <v>1440</v>
      </c>
      <c r="K505" s="195" t="s">
        <v>1441</v>
      </c>
      <c r="L505" s="195" t="s">
        <v>1442</v>
      </c>
      <c r="M505" s="195" t="s">
        <v>1443</v>
      </c>
      <c r="N505" s="195" t="s">
        <v>1444</v>
      </c>
      <c r="O505" s="195" t="s">
        <v>1445</v>
      </c>
      <c r="P505" s="195" t="s">
        <v>1446</v>
      </c>
      <c r="Q505" s="195" t="s">
        <v>1447</v>
      </c>
      <c r="R505" s="195" t="s">
        <v>1448</v>
      </c>
      <c r="S505" s="195" t="s">
        <v>1449</v>
      </c>
    </row>
    <row r="506" spans="1:19" s="192" customFormat="1" ht="11.25">
      <c r="A506" s="194" t="s">
        <v>53</v>
      </c>
      <c r="B506" s="194" t="s">
        <v>54</v>
      </c>
      <c r="C506" s="194" t="s">
        <v>55</v>
      </c>
      <c r="D506" s="194" t="s">
        <v>56</v>
      </c>
      <c r="E506" s="194" t="s">
        <v>57</v>
      </c>
      <c r="F506" s="194" t="s">
        <v>58</v>
      </c>
      <c r="G506" s="194" t="s">
        <v>59</v>
      </c>
      <c r="H506" s="194" t="s">
        <v>60</v>
      </c>
      <c r="I506" s="194" t="s">
        <v>61</v>
      </c>
      <c r="J506" s="194" t="s">
        <v>62</v>
      </c>
      <c r="K506" s="194" t="s">
        <v>63</v>
      </c>
      <c r="L506" s="194" t="s">
        <v>64</v>
      </c>
      <c r="M506" s="194" t="s">
        <v>65</v>
      </c>
      <c r="N506" s="194" t="s">
        <v>66</v>
      </c>
      <c r="O506" s="194" t="s">
        <v>67</v>
      </c>
      <c r="P506" s="194" t="s">
        <v>68</v>
      </c>
      <c r="Q506" s="194" t="s">
        <v>69</v>
      </c>
      <c r="R506" s="194" t="s">
        <v>70</v>
      </c>
      <c r="S506" s="194" t="s">
        <v>71</v>
      </c>
    </row>
    <row r="507" spans="1:19" s="192" customFormat="1" ht="11.25">
      <c r="A507" s="194" t="s">
        <v>72</v>
      </c>
      <c r="B507" s="195" t="s">
        <v>1282</v>
      </c>
      <c r="C507" s="195" t="s">
        <v>638</v>
      </c>
      <c r="D507" s="195" t="s">
        <v>1283</v>
      </c>
      <c r="E507" s="195" t="s">
        <v>1284</v>
      </c>
      <c r="F507" s="195" t="s">
        <v>1285</v>
      </c>
      <c r="G507" s="195" t="s">
        <v>1286</v>
      </c>
      <c r="H507" s="195" t="s">
        <v>1287</v>
      </c>
      <c r="I507" s="195" t="s">
        <v>1288</v>
      </c>
      <c r="J507" s="195" t="s">
        <v>1289</v>
      </c>
      <c r="K507" s="195" t="s">
        <v>1290</v>
      </c>
      <c r="L507" s="195" t="s">
        <v>1291</v>
      </c>
      <c r="M507" s="195" t="s">
        <v>1292</v>
      </c>
      <c r="N507" s="195" t="s">
        <v>1293</v>
      </c>
      <c r="O507" s="195" t="s">
        <v>1294</v>
      </c>
      <c r="P507" s="195" t="s">
        <v>1295</v>
      </c>
      <c r="Q507" s="195" t="s">
        <v>1296</v>
      </c>
      <c r="R507" s="195" t="s">
        <v>1297</v>
      </c>
      <c r="S507" s="195" t="s">
        <v>1298</v>
      </c>
    </row>
    <row r="508" spans="1:19" s="192" customFormat="1" ht="11.25">
      <c r="A508" s="194" t="s">
        <v>73</v>
      </c>
      <c r="B508" s="195" t="s">
        <v>43</v>
      </c>
      <c r="C508" s="195" t="s">
        <v>43</v>
      </c>
      <c r="D508" s="195" t="s">
        <v>43</v>
      </c>
      <c r="E508" s="195" t="s">
        <v>43</v>
      </c>
      <c r="F508" s="195" t="s">
        <v>43</v>
      </c>
      <c r="G508" s="195" t="s">
        <v>1299</v>
      </c>
      <c r="H508" s="195" t="s">
        <v>1300</v>
      </c>
      <c r="I508" s="195" t="s">
        <v>1301</v>
      </c>
      <c r="J508" s="195" t="s">
        <v>1302</v>
      </c>
      <c r="K508" s="195" t="s">
        <v>1303</v>
      </c>
      <c r="L508" s="195" t="s">
        <v>1304</v>
      </c>
      <c r="M508" s="195" t="s">
        <v>1305</v>
      </c>
      <c r="N508" s="195" t="s">
        <v>1306</v>
      </c>
      <c r="O508" s="195" t="s">
        <v>1307</v>
      </c>
      <c r="P508" s="195" t="s">
        <v>1308</v>
      </c>
      <c r="Q508" s="195" t="s">
        <v>1309</v>
      </c>
      <c r="R508" s="195" t="s">
        <v>1310</v>
      </c>
      <c r="S508" s="195" t="s">
        <v>1311</v>
      </c>
    </row>
    <row r="509" spans="1:19" s="192" customFormat="1" ht="11.25">
      <c r="A509" s="194" t="s">
        <v>74</v>
      </c>
      <c r="B509" s="195" t="s">
        <v>43</v>
      </c>
      <c r="C509" s="195" t="s">
        <v>43</v>
      </c>
      <c r="D509" s="195" t="s">
        <v>43</v>
      </c>
      <c r="E509" s="195" t="s">
        <v>43</v>
      </c>
      <c r="F509" s="195" t="s">
        <v>43</v>
      </c>
      <c r="G509" s="195" t="s">
        <v>1312</v>
      </c>
      <c r="H509" s="195" t="s">
        <v>1313</v>
      </c>
      <c r="I509" s="195" t="s">
        <v>1314</v>
      </c>
      <c r="J509" s="195" t="s">
        <v>1315</v>
      </c>
      <c r="K509" s="195" t="s">
        <v>1316</v>
      </c>
      <c r="L509" s="195" t="s">
        <v>1317</v>
      </c>
      <c r="M509" s="195" t="s">
        <v>1318</v>
      </c>
      <c r="N509" s="195" t="s">
        <v>1319</v>
      </c>
      <c r="O509" s="195" t="s">
        <v>1320</v>
      </c>
      <c r="P509" s="195" t="s">
        <v>1321</v>
      </c>
      <c r="Q509" s="195" t="s">
        <v>1322</v>
      </c>
      <c r="R509" s="195" t="s">
        <v>1323</v>
      </c>
      <c r="S509" s="195" t="s">
        <v>1324</v>
      </c>
    </row>
    <row r="510" spans="1:19" s="192" customFormat="1" ht="11.25">
      <c r="A510" s="194" t="s">
        <v>76</v>
      </c>
      <c r="B510" s="195" t="s">
        <v>43</v>
      </c>
      <c r="C510" s="195" t="s">
        <v>43</v>
      </c>
      <c r="D510" s="195" t="s">
        <v>43</v>
      </c>
      <c r="E510" s="195" t="s">
        <v>43</v>
      </c>
      <c r="F510" s="195" t="s">
        <v>43</v>
      </c>
      <c r="G510" s="195" t="s">
        <v>1343</v>
      </c>
      <c r="H510" s="195" t="s">
        <v>1344</v>
      </c>
      <c r="I510" s="195" t="s">
        <v>1345</v>
      </c>
      <c r="J510" s="195" t="s">
        <v>1346</v>
      </c>
      <c r="K510" s="195" t="s">
        <v>1347</v>
      </c>
      <c r="L510" s="195" t="s">
        <v>1348</v>
      </c>
      <c r="M510" s="195" t="s">
        <v>1349</v>
      </c>
      <c r="N510" s="195" t="s">
        <v>1350</v>
      </c>
      <c r="O510" s="195" t="s">
        <v>1351</v>
      </c>
      <c r="P510" s="195" t="s">
        <v>1352</v>
      </c>
      <c r="Q510" s="195" t="s">
        <v>1353</v>
      </c>
      <c r="R510" s="195" t="s">
        <v>1354</v>
      </c>
      <c r="S510" s="195" t="s">
        <v>1355</v>
      </c>
    </row>
    <row r="511" spans="1:19" s="192" customFormat="1" ht="11.25">
      <c r="A511" s="194" t="s">
        <v>77</v>
      </c>
      <c r="B511" s="195" t="s">
        <v>43</v>
      </c>
      <c r="C511" s="195" t="s">
        <v>43</v>
      </c>
      <c r="D511" s="195" t="s">
        <v>43</v>
      </c>
      <c r="E511" s="195" t="s">
        <v>43</v>
      </c>
      <c r="F511" s="195" t="s">
        <v>43</v>
      </c>
      <c r="G511" s="195" t="s">
        <v>1356</v>
      </c>
      <c r="H511" s="195" t="s">
        <v>1357</v>
      </c>
      <c r="I511" s="195" t="s">
        <v>1358</v>
      </c>
      <c r="J511" s="195" t="s">
        <v>1359</v>
      </c>
      <c r="K511" s="195" t="s">
        <v>1360</v>
      </c>
      <c r="L511" s="195" t="s">
        <v>1361</v>
      </c>
      <c r="M511" s="195" t="s">
        <v>1362</v>
      </c>
      <c r="N511" s="195" t="s">
        <v>1363</v>
      </c>
      <c r="O511" s="195" t="s">
        <v>1364</v>
      </c>
      <c r="P511" s="195" t="s">
        <v>1365</v>
      </c>
      <c r="Q511" s="195" t="s">
        <v>1366</v>
      </c>
      <c r="R511" s="195" t="s">
        <v>1367</v>
      </c>
      <c r="S511" s="195" t="s">
        <v>1368</v>
      </c>
    </row>
    <row r="512" spans="1:19" s="192" customFormat="1" ht="11.25">
      <c r="A512" s="194" t="s">
        <v>78</v>
      </c>
      <c r="B512" s="195" t="s">
        <v>43</v>
      </c>
      <c r="C512" s="195" t="s">
        <v>1369</v>
      </c>
      <c r="D512" s="195" t="s">
        <v>1370</v>
      </c>
      <c r="E512" s="195" t="s">
        <v>1371</v>
      </c>
      <c r="F512" s="195" t="s">
        <v>1372</v>
      </c>
      <c r="G512" s="195" t="s">
        <v>1373</v>
      </c>
      <c r="H512" s="195" t="s">
        <v>1374</v>
      </c>
      <c r="I512" s="195" t="s">
        <v>1375</v>
      </c>
      <c r="J512" s="195" t="s">
        <v>1376</v>
      </c>
      <c r="K512" s="195" t="s">
        <v>1377</v>
      </c>
      <c r="L512" s="195" t="s">
        <v>1378</v>
      </c>
      <c r="M512" s="195" t="s">
        <v>1379</v>
      </c>
      <c r="N512" s="195" t="s">
        <v>1380</v>
      </c>
      <c r="O512" s="195" t="s">
        <v>1381</v>
      </c>
      <c r="P512" s="195" t="s">
        <v>1382</v>
      </c>
      <c r="Q512" s="195" t="s">
        <v>1383</v>
      </c>
      <c r="R512" s="195" t="s">
        <v>1384</v>
      </c>
      <c r="S512" s="195" t="s">
        <v>1385</v>
      </c>
    </row>
    <row r="513" spans="1:19" s="192" customFormat="1" ht="11.25">
      <c r="A513" s="194" t="s">
        <v>79</v>
      </c>
      <c r="B513" s="195" t="s">
        <v>1386</v>
      </c>
      <c r="C513" s="195" t="s">
        <v>1387</v>
      </c>
      <c r="D513" s="195" t="s">
        <v>1388</v>
      </c>
      <c r="E513" s="195" t="s">
        <v>1389</v>
      </c>
      <c r="F513" s="195" t="s">
        <v>1390</v>
      </c>
      <c r="G513" s="195" t="s">
        <v>1391</v>
      </c>
      <c r="H513" s="195" t="s">
        <v>1392</v>
      </c>
      <c r="I513" s="195" t="s">
        <v>1393</v>
      </c>
      <c r="J513" s="195" t="s">
        <v>1394</v>
      </c>
      <c r="K513" s="195" t="s">
        <v>1395</v>
      </c>
      <c r="L513" s="195" t="s">
        <v>1396</v>
      </c>
      <c r="M513" s="195" t="s">
        <v>1397</v>
      </c>
      <c r="N513" s="195" t="s">
        <v>1398</v>
      </c>
      <c r="O513" s="195" t="s">
        <v>1399</v>
      </c>
      <c r="P513" s="195" t="s">
        <v>1400</v>
      </c>
      <c r="Q513" s="195" t="s">
        <v>1401</v>
      </c>
      <c r="R513" s="195" t="s">
        <v>1402</v>
      </c>
      <c r="S513" s="195" t="s">
        <v>1403</v>
      </c>
    </row>
    <row r="514" spans="1:19" s="192" customFormat="1" ht="11.25">
      <c r="A514" s="194" t="s">
        <v>80</v>
      </c>
      <c r="B514" s="195" t="s">
        <v>43</v>
      </c>
      <c r="C514" s="195" t="s">
        <v>43</v>
      </c>
      <c r="D514" s="195" t="s">
        <v>43</v>
      </c>
      <c r="E514" s="195" t="s">
        <v>1404</v>
      </c>
      <c r="F514" s="195" t="s">
        <v>1405</v>
      </c>
      <c r="G514" s="195" t="s">
        <v>1406</v>
      </c>
      <c r="H514" s="195" t="s">
        <v>1407</v>
      </c>
      <c r="I514" s="195" t="s">
        <v>1408</v>
      </c>
      <c r="J514" s="195" t="s">
        <v>1409</v>
      </c>
      <c r="K514" s="195" t="s">
        <v>1410</v>
      </c>
      <c r="L514" s="195" t="s">
        <v>1411</v>
      </c>
      <c r="M514" s="195" t="s">
        <v>1412</v>
      </c>
      <c r="N514" s="195" t="s">
        <v>1413</v>
      </c>
      <c r="O514" s="195" t="s">
        <v>1414</v>
      </c>
      <c r="P514" s="195" t="s">
        <v>1415</v>
      </c>
      <c r="Q514" s="195" t="s">
        <v>1416</v>
      </c>
      <c r="R514" s="195" t="s">
        <v>1417</v>
      </c>
      <c r="S514" s="195" t="s">
        <v>1418</v>
      </c>
    </row>
    <row r="515" spans="1:19" s="192" customFormat="1" ht="11.25">
      <c r="A515" s="194" t="s">
        <v>81</v>
      </c>
      <c r="B515" s="195" t="s">
        <v>1419</v>
      </c>
      <c r="C515" s="195" t="s">
        <v>1420</v>
      </c>
      <c r="D515" s="195" t="s">
        <v>1421</v>
      </c>
      <c r="E515" s="195" t="s">
        <v>1422</v>
      </c>
      <c r="F515" s="195" t="s">
        <v>1423</v>
      </c>
      <c r="G515" s="195" t="s">
        <v>1424</v>
      </c>
      <c r="H515" s="195" t="s">
        <v>1425</v>
      </c>
      <c r="I515" s="195" t="s">
        <v>1426</v>
      </c>
      <c r="J515" s="195" t="s">
        <v>1427</v>
      </c>
      <c r="K515" s="195" t="s">
        <v>1428</v>
      </c>
      <c r="L515" s="195" t="s">
        <v>1429</v>
      </c>
      <c r="M515" s="195" t="s">
        <v>1430</v>
      </c>
      <c r="N515" s="195" t="s">
        <v>1431</v>
      </c>
      <c r="O515" s="195" t="s">
        <v>1432</v>
      </c>
      <c r="P515" s="195" t="s">
        <v>1433</v>
      </c>
      <c r="Q515" s="195" t="s">
        <v>1434</v>
      </c>
      <c r="R515" s="195" t="s">
        <v>1435</v>
      </c>
      <c r="S515" s="195" t="s">
        <v>1436</v>
      </c>
    </row>
    <row r="516" spans="1:19" s="192" customFormat="1" ht="11.25">
      <c r="A516" s="194" t="s">
        <v>83</v>
      </c>
      <c r="B516" s="195" t="s">
        <v>1450</v>
      </c>
      <c r="C516" s="195" t="s">
        <v>1451</v>
      </c>
      <c r="D516" s="195" t="s">
        <v>1452</v>
      </c>
      <c r="E516" s="195" t="s">
        <v>1453</v>
      </c>
      <c r="F516" s="195" t="s">
        <v>1454</v>
      </c>
      <c r="G516" s="195" t="s">
        <v>1455</v>
      </c>
      <c r="H516" s="195" t="s">
        <v>1456</v>
      </c>
      <c r="I516" s="195" t="s">
        <v>1457</v>
      </c>
      <c r="J516" s="195" t="s">
        <v>1458</v>
      </c>
      <c r="K516" s="195" t="s">
        <v>1459</v>
      </c>
      <c r="L516" s="195" t="s">
        <v>1460</v>
      </c>
      <c r="M516" s="195" t="s">
        <v>1461</v>
      </c>
      <c r="N516" s="195" t="s">
        <v>1462</v>
      </c>
      <c r="O516" s="195" t="s">
        <v>1463</v>
      </c>
      <c r="P516" s="195" t="s">
        <v>1464</v>
      </c>
      <c r="Q516" s="195" t="s">
        <v>1465</v>
      </c>
      <c r="R516" s="195" t="s">
        <v>1466</v>
      </c>
      <c r="S516" s="195" t="s">
        <v>1467</v>
      </c>
    </row>
    <row r="517" spans="1:19" s="192" customFormat="1" ht="11.25">
      <c r="A517" s="194" t="s">
        <v>84</v>
      </c>
      <c r="B517" s="195" t="s">
        <v>1468</v>
      </c>
      <c r="C517" s="195" t="s">
        <v>1469</v>
      </c>
      <c r="D517" s="195" t="s">
        <v>1470</v>
      </c>
      <c r="E517" s="195" t="s">
        <v>1471</v>
      </c>
      <c r="F517" s="195" t="s">
        <v>1472</v>
      </c>
      <c r="G517" s="195" t="s">
        <v>1473</v>
      </c>
      <c r="H517" s="195" t="s">
        <v>1474</v>
      </c>
      <c r="I517" s="195" t="s">
        <v>1475</v>
      </c>
      <c r="J517" s="195" t="s">
        <v>1476</v>
      </c>
      <c r="K517" s="195" t="s">
        <v>1477</v>
      </c>
      <c r="L517" s="195" t="s">
        <v>1478</v>
      </c>
      <c r="M517" s="195" t="s">
        <v>1479</v>
      </c>
      <c r="N517" s="195" t="s">
        <v>1480</v>
      </c>
      <c r="O517" s="195" t="s">
        <v>1481</v>
      </c>
      <c r="P517" s="195" t="s">
        <v>1482</v>
      </c>
      <c r="Q517" s="195" t="s">
        <v>1483</v>
      </c>
      <c r="R517" s="195" t="s">
        <v>1484</v>
      </c>
      <c r="S517" s="195" t="s">
        <v>1485</v>
      </c>
    </row>
    <row r="518" spans="1:19" s="192" customFormat="1" ht="11.25">
      <c r="A518" s="194" t="s">
        <v>85</v>
      </c>
      <c r="B518" s="195" t="s">
        <v>43</v>
      </c>
      <c r="C518" s="195" t="s">
        <v>43</v>
      </c>
      <c r="D518" s="195" t="s">
        <v>43</v>
      </c>
      <c r="E518" s="195" t="s">
        <v>43</v>
      </c>
      <c r="F518" s="195" t="s">
        <v>43</v>
      </c>
      <c r="G518" s="195" t="s">
        <v>43</v>
      </c>
      <c r="H518" s="195" t="s">
        <v>43</v>
      </c>
      <c r="I518" s="195" t="s">
        <v>43</v>
      </c>
      <c r="J518" s="195" t="s">
        <v>43</v>
      </c>
      <c r="K518" s="195" t="s">
        <v>43</v>
      </c>
      <c r="L518" s="195" t="s">
        <v>1486</v>
      </c>
      <c r="M518" s="195" t="s">
        <v>1487</v>
      </c>
      <c r="N518" s="195" t="s">
        <v>1488</v>
      </c>
      <c r="O518" s="195" t="s">
        <v>1489</v>
      </c>
      <c r="P518" s="195" t="s">
        <v>1490</v>
      </c>
      <c r="Q518" s="195" t="s">
        <v>1491</v>
      </c>
      <c r="R518" s="195" t="s">
        <v>1492</v>
      </c>
      <c r="S518" s="195" t="s">
        <v>1493</v>
      </c>
    </row>
    <row r="519" spans="1:19" s="192" customFormat="1" ht="11.25">
      <c r="A519" s="194" t="s">
        <v>86</v>
      </c>
      <c r="B519" s="195" t="s">
        <v>43</v>
      </c>
      <c r="C519" s="195" t="s">
        <v>1494</v>
      </c>
      <c r="D519" s="195" t="s">
        <v>1495</v>
      </c>
      <c r="E519" s="195" t="s">
        <v>1496</v>
      </c>
      <c r="F519" s="195" t="s">
        <v>1497</v>
      </c>
      <c r="G519" s="195" t="s">
        <v>1498</v>
      </c>
      <c r="H519" s="195" t="s">
        <v>1499</v>
      </c>
      <c r="I519" s="195" t="s">
        <v>1500</v>
      </c>
      <c r="J519" s="195" t="s">
        <v>1501</v>
      </c>
      <c r="K519" s="195" t="s">
        <v>1502</v>
      </c>
      <c r="L519" s="195" t="s">
        <v>1503</v>
      </c>
      <c r="M519" s="195" t="s">
        <v>1504</v>
      </c>
      <c r="N519" s="195" t="s">
        <v>1505</v>
      </c>
      <c r="O519" s="195" t="s">
        <v>1506</v>
      </c>
      <c r="P519" s="195" t="s">
        <v>1507</v>
      </c>
      <c r="Q519" s="195" t="s">
        <v>1508</v>
      </c>
      <c r="R519" s="195" t="s">
        <v>1509</v>
      </c>
      <c r="S519" s="195" t="s">
        <v>1510</v>
      </c>
    </row>
    <row r="520" spans="1:19" s="192" customFormat="1" ht="11.25">
      <c r="A520" s="194" t="s">
        <v>87</v>
      </c>
      <c r="B520" s="195" t="s">
        <v>43</v>
      </c>
      <c r="C520" s="195" t="s">
        <v>43</v>
      </c>
      <c r="D520" s="195" t="s">
        <v>43</v>
      </c>
      <c r="E520" s="195" t="s">
        <v>43</v>
      </c>
      <c r="F520" s="195" t="s">
        <v>43</v>
      </c>
      <c r="G520" s="195" t="s">
        <v>1511</v>
      </c>
      <c r="H520" s="195" t="s">
        <v>1512</v>
      </c>
      <c r="I520" s="195" t="s">
        <v>1513</v>
      </c>
      <c r="J520" s="195" t="s">
        <v>1514</v>
      </c>
      <c r="K520" s="195" t="s">
        <v>1515</v>
      </c>
      <c r="L520" s="195" t="s">
        <v>1516</v>
      </c>
      <c r="M520" s="195" t="s">
        <v>1517</v>
      </c>
      <c r="N520" s="195" t="s">
        <v>1518</v>
      </c>
      <c r="O520" s="195" t="s">
        <v>1519</v>
      </c>
      <c r="P520" s="195" t="s">
        <v>1517</v>
      </c>
      <c r="Q520" s="195" t="s">
        <v>1520</v>
      </c>
      <c r="R520" s="195" t="s">
        <v>1521</v>
      </c>
      <c r="S520" s="195" t="s">
        <v>1522</v>
      </c>
    </row>
    <row r="521" spans="1:19" s="192" customFormat="1" ht="11.25">
      <c r="A521" s="194" t="s">
        <v>89</v>
      </c>
      <c r="B521" s="195" t="s">
        <v>1540</v>
      </c>
      <c r="C521" s="195" t="s">
        <v>1541</v>
      </c>
      <c r="D521" s="195" t="s">
        <v>1542</v>
      </c>
      <c r="E521" s="195" t="s">
        <v>1543</v>
      </c>
      <c r="F521" s="195" t="s">
        <v>1544</v>
      </c>
      <c r="G521" s="195" t="s">
        <v>1545</v>
      </c>
      <c r="H521" s="195" t="s">
        <v>1546</v>
      </c>
      <c r="I521" s="195" t="s">
        <v>1547</v>
      </c>
      <c r="J521" s="195" t="s">
        <v>1548</v>
      </c>
      <c r="K521" s="195" t="s">
        <v>1549</v>
      </c>
      <c r="L521" s="195" t="s">
        <v>1550</v>
      </c>
      <c r="M521" s="195" t="s">
        <v>1551</v>
      </c>
      <c r="N521" s="195" t="s">
        <v>1552</v>
      </c>
      <c r="O521" s="195" t="s">
        <v>1553</v>
      </c>
      <c r="P521" s="195" t="s">
        <v>1554</v>
      </c>
      <c r="Q521" s="195" t="s">
        <v>1555</v>
      </c>
      <c r="R521" s="195" t="s">
        <v>1556</v>
      </c>
      <c r="S521" s="195" t="s">
        <v>1557</v>
      </c>
    </row>
    <row r="522" spans="1:19" s="192" customFormat="1" ht="11.25">
      <c r="A522" s="194" t="s">
        <v>90</v>
      </c>
      <c r="B522" s="195" t="s">
        <v>43</v>
      </c>
      <c r="C522" s="195" t="s">
        <v>43</v>
      </c>
      <c r="D522" s="195" t="s">
        <v>1558</v>
      </c>
      <c r="E522" s="195" t="s">
        <v>1559</v>
      </c>
      <c r="F522" s="195" t="s">
        <v>1560</v>
      </c>
      <c r="G522" s="195" t="s">
        <v>1561</v>
      </c>
      <c r="H522" s="195" t="s">
        <v>1562</v>
      </c>
      <c r="I522" s="195" t="s">
        <v>1563</v>
      </c>
      <c r="J522" s="195" t="s">
        <v>1564</v>
      </c>
      <c r="K522" s="195" t="s">
        <v>1565</v>
      </c>
      <c r="L522" s="195" t="s">
        <v>1566</v>
      </c>
      <c r="M522" s="195" t="s">
        <v>1567</v>
      </c>
      <c r="N522" s="195" t="s">
        <v>1568</v>
      </c>
      <c r="O522" s="195" t="s">
        <v>1569</v>
      </c>
      <c r="P522" s="195" t="s">
        <v>1570</v>
      </c>
      <c r="Q522" s="195" t="s">
        <v>1571</v>
      </c>
      <c r="R522" s="195" t="s">
        <v>1572</v>
      </c>
      <c r="S522" s="195" t="s">
        <v>1573</v>
      </c>
    </row>
    <row r="523" spans="1:19" s="192" customFormat="1" ht="11.25">
      <c r="A523" s="194" t="s">
        <v>91</v>
      </c>
      <c r="B523" s="195" t="s">
        <v>1574</v>
      </c>
      <c r="C523" s="195" t="s">
        <v>1575</v>
      </c>
      <c r="D523" s="195" t="s">
        <v>1576</v>
      </c>
      <c r="E523" s="195" t="s">
        <v>1577</v>
      </c>
      <c r="F523" s="195" t="s">
        <v>1578</v>
      </c>
      <c r="G523" s="195" t="s">
        <v>1579</v>
      </c>
      <c r="H523" s="195" t="s">
        <v>1580</v>
      </c>
      <c r="I523" s="195" t="s">
        <v>1581</v>
      </c>
      <c r="J523" s="195" t="s">
        <v>1582</v>
      </c>
      <c r="K523" s="195" t="s">
        <v>1583</v>
      </c>
      <c r="L523" s="195" t="s">
        <v>1580</v>
      </c>
      <c r="M523" s="195" t="s">
        <v>1584</v>
      </c>
      <c r="N523" s="195" t="s">
        <v>1583</v>
      </c>
      <c r="O523" s="195" t="s">
        <v>1585</v>
      </c>
      <c r="P523" s="195" t="s">
        <v>1586</v>
      </c>
      <c r="Q523" s="195" t="s">
        <v>1253</v>
      </c>
      <c r="R523" s="195" t="s">
        <v>1587</v>
      </c>
      <c r="S523" s="195" t="s">
        <v>1588</v>
      </c>
    </row>
    <row r="524" spans="1:19" s="192" customFormat="1" ht="11.25">
      <c r="A524" s="194" t="s">
        <v>92</v>
      </c>
      <c r="B524" s="195" t="s">
        <v>43</v>
      </c>
      <c r="C524" s="195" t="s">
        <v>43</v>
      </c>
      <c r="D524" s="195" t="s">
        <v>1589</v>
      </c>
      <c r="E524" s="195" t="s">
        <v>1590</v>
      </c>
      <c r="F524" s="195" t="s">
        <v>1591</v>
      </c>
      <c r="G524" s="195" t="s">
        <v>1592</v>
      </c>
      <c r="H524" s="195" t="s">
        <v>1345</v>
      </c>
      <c r="I524" s="195" t="s">
        <v>1593</v>
      </c>
      <c r="J524" s="195" t="s">
        <v>1594</v>
      </c>
      <c r="K524" s="195" t="s">
        <v>1595</v>
      </c>
      <c r="L524" s="195" t="s">
        <v>1596</v>
      </c>
      <c r="M524" s="195" t="s">
        <v>1597</v>
      </c>
      <c r="N524" s="195" t="s">
        <v>1598</v>
      </c>
      <c r="O524" s="195" t="s">
        <v>1599</v>
      </c>
      <c r="P524" s="195" t="s">
        <v>1600</v>
      </c>
      <c r="Q524" s="195" t="s">
        <v>1601</v>
      </c>
      <c r="R524" s="195" t="s">
        <v>1602</v>
      </c>
      <c r="S524" s="195" t="s">
        <v>1603</v>
      </c>
    </row>
    <row r="525" spans="1:19" s="192" customFormat="1" ht="11.25">
      <c r="A525" s="194" t="s">
        <v>94</v>
      </c>
      <c r="B525" s="195" t="s">
        <v>1604</v>
      </c>
      <c r="C525" s="195" t="s">
        <v>1605</v>
      </c>
      <c r="D525" s="195" t="s">
        <v>1606</v>
      </c>
      <c r="E525" s="195" t="s">
        <v>1607</v>
      </c>
      <c r="F525" s="195" t="s">
        <v>1608</v>
      </c>
      <c r="G525" s="195" t="s">
        <v>1609</v>
      </c>
      <c r="H525" s="195" t="s">
        <v>1610</v>
      </c>
      <c r="I525" s="195" t="s">
        <v>1611</v>
      </c>
      <c r="J525" s="195" t="s">
        <v>1612</v>
      </c>
      <c r="K525" s="195" t="s">
        <v>1613</v>
      </c>
      <c r="L525" s="195" t="s">
        <v>1614</v>
      </c>
      <c r="M525" s="195" t="s">
        <v>1615</v>
      </c>
      <c r="N525" s="195" t="s">
        <v>1616</v>
      </c>
      <c r="O525" s="195" t="s">
        <v>1617</v>
      </c>
      <c r="P525" s="195" t="s">
        <v>1618</v>
      </c>
      <c r="Q525" s="195" t="s">
        <v>1619</v>
      </c>
      <c r="R525" s="195" t="s">
        <v>1620</v>
      </c>
      <c r="S525" s="195" t="s">
        <v>1621</v>
      </c>
    </row>
    <row r="526" spans="1:19" s="192" customFormat="1" ht="11.25">
      <c r="A526" s="194" t="s">
        <v>96</v>
      </c>
      <c r="B526" s="195" t="s">
        <v>43</v>
      </c>
      <c r="C526" s="195" t="s">
        <v>43</v>
      </c>
      <c r="D526" s="195" t="s">
        <v>43</v>
      </c>
      <c r="E526" s="195" t="s">
        <v>43</v>
      </c>
      <c r="F526" s="195" t="s">
        <v>43</v>
      </c>
      <c r="G526" s="195" t="s">
        <v>1640</v>
      </c>
      <c r="H526" s="195" t="s">
        <v>1641</v>
      </c>
      <c r="I526" s="195" t="s">
        <v>1642</v>
      </c>
      <c r="J526" s="195" t="s">
        <v>1643</v>
      </c>
      <c r="K526" s="195" t="s">
        <v>1644</v>
      </c>
      <c r="L526" s="195" t="s">
        <v>1645</v>
      </c>
      <c r="M526" s="195" t="s">
        <v>1646</v>
      </c>
      <c r="N526" s="195" t="s">
        <v>1647</v>
      </c>
      <c r="O526" s="195" t="s">
        <v>1648</v>
      </c>
      <c r="P526" s="195" t="s">
        <v>1649</v>
      </c>
      <c r="Q526" s="195" t="s">
        <v>1650</v>
      </c>
      <c r="R526" s="195" t="s">
        <v>1651</v>
      </c>
      <c r="S526" s="195" t="s">
        <v>1652</v>
      </c>
    </row>
    <row r="527" spans="1:19" s="192" customFormat="1" ht="11.25">
      <c r="A527" s="194" t="s">
        <v>97</v>
      </c>
      <c r="B527" s="195" t="s">
        <v>43</v>
      </c>
      <c r="C527" s="195" t="s">
        <v>43</v>
      </c>
      <c r="D527" s="195" t="s">
        <v>43</v>
      </c>
      <c r="E527" s="195" t="s">
        <v>43</v>
      </c>
      <c r="F527" s="195" t="s">
        <v>43</v>
      </c>
      <c r="G527" s="195" t="s">
        <v>1653</v>
      </c>
      <c r="H527" s="195" t="s">
        <v>1654</v>
      </c>
      <c r="I527" s="195" t="s">
        <v>1655</v>
      </c>
      <c r="J527" s="195" t="s">
        <v>1656</v>
      </c>
      <c r="K527" s="195" t="s">
        <v>1657</v>
      </c>
      <c r="L527" s="195" t="s">
        <v>1658</v>
      </c>
      <c r="M527" s="195" t="s">
        <v>1659</v>
      </c>
      <c r="N527" s="195" t="s">
        <v>1660</v>
      </c>
      <c r="O527" s="195" t="s">
        <v>1661</v>
      </c>
      <c r="P527" s="195" t="s">
        <v>1662</v>
      </c>
      <c r="Q527" s="195" t="s">
        <v>1663</v>
      </c>
      <c r="R527" s="195" t="s">
        <v>1664</v>
      </c>
      <c r="S527" s="195" t="s">
        <v>1665</v>
      </c>
    </row>
    <row r="528" spans="1:19" s="192" customFormat="1" ht="11.25">
      <c r="A528" s="194" t="s">
        <v>98</v>
      </c>
      <c r="B528" s="195" t="s">
        <v>43</v>
      </c>
      <c r="C528" s="195" t="s">
        <v>43</v>
      </c>
      <c r="D528" s="195" t="s">
        <v>43</v>
      </c>
      <c r="E528" s="195" t="s">
        <v>43</v>
      </c>
      <c r="F528" s="195" t="s">
        <v>43</v>
      </c>
      <c r="G528" s="195" t="s">
        <v>43</v>
      </c>
      <c r="H528" s="195" t="s">
        <v>43</v>
      </c>
      <c r="I528" s="195" t="s">
        <v>43</v>
      </c>
      <c r="J528" s="195" t="s">
        <v>1666</v>
      </c>
      <c r="K528" s="195" t="s">
        <v>1667</v>
      </c>
      <c r="L528" s="195" t="s">
        <v>1668</v>
      </c>
      <c r="M528" s="195" t="s">
        <v>1669</v>
      </c>
      <c r="N528" s="195" t="s">
        <v>1670</v>
      </c>
      <c r="O528" s="195" t="s">
        <v>1671</v>
      </c>
      <c r="P528" s="195" t="s">
        <v>1672</v>
      </c>
      <c r="Q528" s="195" t="s">
        <v>1673</v>
      </c>
      <c r="R528" s="195" t="s">
        <v>1674</v>
      </c>
      <c r="S528" s="195" t="s">
        <v>1675</v>
      </c>
    </row>
    <row r="529" spans="1:19" s="192" customFormat="1" ht="11.25">
      <c r="A529" s="194" t="s">
        <v>99</v>
      </c>
      <c r="B529" s="195" t="s">
        <v>1676</v>
      </c>
      <c r="C529" s="195" t="s">
        <v>1677</v>
      </c>
      <c r="D529" s="195" t="s">
        <v>1678</v>
      </c>
      <c r="E529" s="195" t="s">
        <v>1807</v>
      </c>
      <c r="F529" s="195" t="s">
        <v>1808</v>
      </c>
      <c r="G529" s="195" t="s">
        <v>1809</v>
      </c>
      <c r="H529" s="195" t="s">
        <v>1810</v>
      </c>
      <c r="I529" s="195" t="s">
        <v>1811</v>
      </c>
      <c r="J529" s="195" t="s">
        <v>1812</v>
      </c>
      <c r="K529" s="195" t="s">
        <v>1813</v>
      </c>
      <c r="L529" s="195" t="s">
        <v>1814</v>
      </c>
      <c r="M529" s="195" t="s">
        <v>1815</v>
      </c>
      <c r="N529" s="195" t="s">
        <v>1816</v>
      </c>
      <c r="O529" s="195" t="s">
        <v>1817</v>
      </c>
      <c r="P529" s="195" t="s">
        <v>1818</v>
      </c>
      <c r="Q529" s="195" t="s">
        <v>1819</v>
      </c>
      <c r="R529" s="195" t="s">
        <v>1820</v>
      </c>
      <c r="S529" s="195" t="s">
        <v>1821</v>
      </c>
    </row>
    <row r="530" spans="1:19" s="192" customFormat="1" ht="11.25">
      <c r="A530" s="194" t="s">
        <v>100</v>
      </c>
      <c r="B530" s="195" t="s">
        <v>43</v>
      </c>
      <c r="C530" s="195" t="s">
        <v>1822</v>
      </c>
      <c r="D530" s="195" t="s">
        <v>1823</v>
      </c>
      <c r="E530" s="195" t="s">
        <v>1824</v>
      </c>
      <c r="F530" s="195" t="s">
        <v>1825</v>
      </c>
      <c r="G530" s="195" t="s">
        <v>1826</v>
      </c>
      <c r="H530" s="195" t="s">
        <v>1827</v>
      </c>
      <c r="I530" s="195" t="s">
        <v>1828</v>
      </c>
      <c r="J530" s="195" t="s">
        <v>1829</v>
      </c>
      <c r="K530" s="195" t="s">
        <v>1830</v>
      </c>
      <c r="L530" s="195" t="s">
        <v>1831</v>
      </c>
      <c r="M530" s="195" t="s">
        <v>1832</v>
      </c>
      <c r="N530" s="195" t="s">
        <v>1833</v>
      </c>
      <c r="O530" s="195" t="s">
        <v>1834</v>
      </c>
      <c r="P530" s="195" t="s">
        <v>1835</v>
      </c>
      <c r="Q530" s="195" t="s">
        <v>1836</v>
      </c>
      <c r="R530" s="195" t="s">
        <v>1837</v>
      </c>
      <c r="S530" s="195" t="s">
        <v>1838</v>
      </c>
    </row>
    <row r="531" spans="1:19" s="192" customFormat="1" ht="11.25">
      <c r="A531" s="194" t="s">
        <v>101</v>
      </c>
      <c r="B531" s="195" t="s">
        <v>43</v>
      </c>
      <c r="C531" s="195" t="s">
        <v>43</v>
      </c>
      <c r="D531" s="195" t="s">
        <v>43</v>
      </c>
      <c r="E531" s="195" t="s">
        <v>1839</v>
      </c>
      <c r="F531" s="195" t="s">
        <v>1840</v>
      </c>
      <c r="G531" s="195" t="s">
        <v>1841</v>
      </c>
      <c r="H531" s="195" t="s">
        <v>1842</v>
      </c>
      <c r="I531" s="195" t="s">
        <v>1843</v>
      </c>
      <c r="J531" s="195" t="s">
        <v>1844</v>
      </c>
      <c r="K531" s="195" t="s">
        <v>1845</v>
      </c>
      <c r="L531" s="195" t="s">
        <v>1846</v>
      </c>
      <c r="M531" s="195" t="s">
        <v>1847</v>
      </c>
      <c r="N531" s="195" t="s">
        <v>1848</v>
      </c>
      <c r="O531" s="195" t="s">
        <v>1849</v>
      </c>
      <c r="P531" s="195" t="s">
        <v>1850</v>
      </c>
      <c r="Q531" s="195" t="s">
        <v>1851</v>
      </c>
      <c r="R531" s="195" t="s">
        <v>1852</v>
      </c>
      <c r="S531" s="195" t="s">
        <v>1853</v>
      </c>
    </row>
    <row r="532" spans="1:19" s="192" customFormat="1" ht="11.25">
      <c r="A532" s="194" t="s">
        <v>103</v>
      </c>
      <c r="B532" s="195" t="s">
        <v>1872</v>
      </c>
      <c r="C532" s="195" t="s">
        <v>1873</v>
      </c>
      <c r="D532" s="195" t="s">
        <v>1874</v>
      </c>
      <c r="E532" s="195" t="s">
        <v>1875</v>
      </c>
      <c r="F532" s="195" t="s">
        <v>1876</v>
      </c>
      <c r="G532" s="195" t="s">
        <v>1877</v>
      </c>
      <c r="H532" s="195" t="s">
        <v>1878</v>
      </c>
      <c r="I532" s="195" t="s">
        <v>1879</v>
      </c>
      <c r="J532" s="195" t="s">
        <v>1880</v>
      </c>
      <c r="K532" s="195" t="s">
        <v>1881</v>
      </c>
      <c r="L532" s="195" t="s">
        <v>1882</v>
      </c>
      <c r="M532" s="195" t="s">
        <v>1883</v>
      </c>
      <c r="N532" s="195" t="s">
        <v>1884</v>
      </c>
      <c r="O532" s="195" t="s">
        <v>1885</v>
      </c>
      <c r="P532" s="195" t="s">
        <v>1886</v>
      </c>
      <c r="Q532" s="195" t="s">
        <v>1887</v>
      </c>
      <c r="R532" s="195" t="s">
        <v>1888</v>
      </c>
      <c r="S532" s="195" t="s">
        <v>1889</v>
      </c>
    </row>
    <row r="533" spans="1:19" s="192" customFormat="1" ht="11.25">
      <c r="A533" s="194" t="s">
        <v>102</v>
      </c>
      <c r="B533" s="195" t="s">
        <v>1854</v>
      </c>
      <c r="C533" s="195" t="s">
        <v>1855</v>
      </c>
      <c r="D533" s="195" t="s">
        <v>1856</v>
      </c>
      <c r="E533" s="195" t="s">
        <v>1857</v>
      </c>
      <c r="F533" s="195" t="s">
        <v>1858</v>
      </c>
      <c r="G533" s="195" t="s">
        <v>1859</v>
      </c>
      <c r="H533" s="195" t="s">
        <v>1860</v>
      </c>
      <c r="I533" s="195" t="s">
        <v>1861</v>
      </c>
      <c r="J533" s="195" t="s">
        <v>1862</v>
      </c>
      <c r="K533" s="195" t="s">
        <v>1863</v>
      </c>
      <c r="L533" s="195" t="s">
        <v>1864</v>
      </c>
      <c r="M533" s="195" t="s">
        <v>1865</v>
      </c>
      <c r="N533" s="195" t="s">
        <v>1866</v>
      </c>
      <c r="O533" s="195" t="s">
        <v>1867</v>
      </c>
      <c r="P533" s="195" t="s">
        <v>1868</v>
      </c>
      <c r="Q533" s="195" t="s">
        <v>1869</v>
      </c>
      <c r="R533" s="195" t="s">
        <v>1870</v>
      </c>
      <c r="S533" s="195" t="s">
        <v>1871</v>
      </c>
    </row>
    <row r="534" spans="1:19" s="192" customFormat="1" ht="11.25">
      <c r="A534" s="194" t="s">
        <v>88</v>
      </c>
      <c r="B534" s="195" t="s">
        <v>1523</v>
      </c>
      <c r="C534" s="195" t="s">
        <v>1524</v>
      </c>
      <c r="D534" s="195" t="s">
        <v>1525</v>
      </c>
      <c r="E534" s="195" t="s">
        <v>1526</v>
      </c>
      <c r="F534" s="195" t="s">
        <v>1527</v>
      </c>
      <c r="G534" s="195" t="s">
        <v>1528</v>
      </c>
      <c r="H534" s="195" t="s">
        <v>1529</v>
      </c>
      <c r="I534" s="195" t="s">
        <v>1530</v>
      </c>
      <c r="J534" s="195" t="s">
        <v>1531</v>
      </c>
      <c r="K534" s="195" t="s">
        <v>1532</v>
      </c>
      <c r="L534" s="195" t="s">
        <v>1533</v>
      </c>
      <c r="M534" s="195" t="s">
        <v>1534</v>
      </c>
      <c r="N534" s="195" t="s">
        <v>1535</v>
      </c>
      <c r="O534" s="195" t="s">
        <v>1536</v>
      </c>
      <c r="P534" s="195" t="s">
        <v>1537</v>
      </c>
      <c r="Q534" s="195" t="s">
        <v>1538</v>
      </c>
      <c r="R534" s="195" t="s">
        <v>1539</v>
      </c>
      <c r="S534" s="195" t="s">
        <v>43</v>
      </c>
    </row>
    <row r="535" spans="1:19" s="192" customFormat="1" ht="11.25">
      <c r="A535" s="194" t="s">
        <v>95</v>
      </c>
      <c r="B535" s="195" t="s">
        <v>1622</v>
      </c>
      <c r="C535" s="195" t="s">
        <v>1623</v>
      </c>
      <c r="D535" s="195" t="s">
        <v>1624</v>
      </c>
      <c r="E535" s="195" t="s">
        <v>1625</v>
      </c>
      <c r="F535" s="195" t="s">
        <v>1626</v>
      </c>
      <c r="G535" s="195" t="s">
        <v>1627</v>
      </c>
      <c r="H535" s="195" t="s">
        <v>1628</v>
      </c>
      <c r="I535" s="195" t="s">
        <v>1629</v>
      </c>
      <c r="J535" s="195" t="s">
        <v>1630</v>
      </c>
      <c r="K535" s="195" t="s">
        <v>1631</v>
      </c>
      <c r="L535" s="195" t="s">
        <v>1632</v>
      </c>
      <c r="M535" s="195" t="s">
        <v>1633</v>
      </c>
      <c r="N535" s="195" t="s">
        <v>1634</v>
      </c>
      <c r="O535" s="195" t="s">
        <v>1635</v>
      </c>
      <c r="P535" s="195" t="s">
        <v>1636</v>
      </c>
      <c r="Q535" s="195" t="s">
        <v>1637</v>
      </c>
      <c r="R535" s="195" t="s">
        <v>1638</v>
      </c>
      <c r="S535" s="195" t="s">
        <v>1639</v>
      </c>
    </row>
    <row r="536" spans="1:19" s="192" customFormat="1" ht="11.25">
      <c r="A536" s="194" t="s">
        <v>75</v>
      </c>
      <c r="B536" s="195" t="s">
        <v>1325</v>
      </c>
      <c r="C536" s="195" t="s">
        <v>1326</v>
      </c>
      <c r="D536" s="195" t="s">
        <v>1327</v>
      </c>
      <c r="E536" s="195" t="s">
        <v>1328</v>
      </c>
      <c r="F536" s="195" t="s">
        <v>1329</v>
      </c>
      <c r="G536" s="195" t="s">
        <v>1330</v>
      </c>
      <c r="H536" s="195" t="s">
        <v>1331</v>
      </c>
      <c r="I536" s="195" t="s">
        <v>1332</v>
      </c>
      <c r="J536" s="195" t="s">
        <v>1333</v>
      </c>
      <c r="K536" s="195" t="s">
        <v>1334</v>
      </c>
      <c r="L536" s="195" t="s">
        <v>1335</v>
      </c>
      <c r="M536" s="195" t="s">
        <v>1336</v>
      </c>
      <c r="N536" s="195" t="s">
        <v>1337</v>
      </c>
      <c r="O536" s="195" t="s">
        <v>1338</v>
      </c>
      <c r="P536" s="195" t="s">
        <v>1339</v>
      </c>
      <c r="Q536" s="195" t="s">
        <v>1340</v>
      </c>
      <c r="R536" s="195" t="s">
        <v>1341</v>
      </c>
      <c r="S536" s="195" t="s">
        <v>1342</v>
      </c>
    </row>
    <row r="537" s="192" customFormat="1" ht="11.25">
      <c r="A537" s="191" t="s">
        <v>40</v>
      </c>
    </row>
    <row r="538" s="192" customFormat="1" ht="11.25">
      <c r="A538" s="192" t="s">
        <v>43</v>
      </c>
    </row>
    <row r="539" spans="1:2" s="192" customFormat="1" ht="11.25">
      <c r="A539" s="192" t="s">
        <v>44</v>
      </c>
      <c r="B539" s="193">
        <v>39986.87425925926</v>
      </c>
    </row>
    <row r="540" s="192" customFormat="1" ht="11.25"/>
    <row r="541" spans="1:2" s="192" customFormat="1" ht="11.25">
      <c r="A541" s="192" t="s">
        <v>45</v>
      </c>
      <c r="B541" s="192" t="s">
        <v>46</v>
      </c>
    </row>
    <row r="542" spans="1:2" s="192" customFormat="1" ht="11.25">
      <c r="A542" s="192" t="s">
        <v>3653</v>
      </c>
      <c r="B542" s="192" t="s">
        <v>33</v>
      </c>
    </row>
    <row r="543" spans="1:2" s="192" customFormat="1" ht="11.25">
      <c r="A543" s="192" t="s">
        <v>34</v>
      </c>
      <c r="B543" s="192" t="s">
        <v>37</v>
      </c>
    </row>
    <row r="544" spans="1:2" s="192" customFormat="1" ht="11.25">
      <c r="A544" s="192" t="s">
        <v>51</v>
      </c>
      <c r="B544" s="192" t="s">
        <v>41</v>
      </c>
    </row>
    <row r="545" s="192" customFormat="1" ht="11.25"/>
    <row r="546" spans="1:19" s="192" customFormat="1" ht="11.25">
      <c r="A546" s="194" t="s">
        <v>82</v>
      </c>
      <c r="B546" s="195" t="s">
        <v>43</v>
      </c>
      <c r="C546" s="195" t="s">
        <v>43</v>
      </c>
      <c r="D546" s="195" t="s">
        <v>43</v>
      </c>
      <c r="E546" s="195" t="s">
        <v>43</v>
      </c>
      <c r="F546" s="195" t="s">
        <v>43</v>
      </c>
      <c r="G546" s="195" t="s">
        <v>2049</v>
      </c>
      <c r="H546" s="195" t="s">
        <v>2050</v>
      </c>
      <c r="I546" s="195" t="s">
        <v>2051</v>
      </c>
      <c r="J546" s="195" t="s">
        <v>2052</v>
      </c>
      <c r="K546" s="195" t="s">
        <v>2053</v>
      </c>
      <c r="L546" s="195" t="s">
        <v>2054</v>
      </c>
      <c r="M546" s="195" t="s">
        <v>2055</v>
      </c>
      <c r="N546" s="195" t="s">
        <v>2056</v>
      </c>
      <c r="O546" s="195" t="s">
        <v>2057</v>
      </c>
      <c r="P546" s="195" t="s">
        <v>2058</v>
      </c>
      <c r="Q546" s="195" t="s">
        <v>2059</v>
      </c>
      <c r="R546" s="195" t="s">
        <v>2060</v>
      </c>
      <c r="S546" s="195" t="s">
        <v>2061</v>
      </c>
    </row>
    <row r="547" spans="1:19" s="192" customFormat="1" ht="11.25">
      <c r="A547" s="194" t="s">
        <v>53</v>
      </c>
      <c r="B547" s="194" t="s">
        <v>54</v>
      </c>
      <c r="C547" s="194" t="s">
        <v>55</v>
      </c>
      <c r="D547" s="194" t="s">
        <v>56</v>
      </c>
      <c r="E547" s="194" t="s">
        <v>57</v>
      </c>
      <c r="F547" s="194" t="s">
        <v>58</v>
      </c>
      <c r="G547" s="194" t="s">
        <v>59</v>
      </c>
      <c r="H547" s="194" t="s">
        <v>60</v>
      </c>
      <c r="I547" s="194" t="s">
        <v>61</v>
      </c>
      <c r="J547" s="194" t="s">
        <v>62</v>
      </c>
      <c r="K547" s="194" t="s">
        <v>63</v>
      </c>
      <c r="L547" s="194" t="s">
        <v>64</v>
      </c>
      <c r="M547" s="194" t="s">
        <v>65</v>
      </c>
      <c r="N547" s="194" t="s">
        <v>66</v>
      </c>
      <c r="O547" s="194" t="s">
        <v>67</v>
      </c>
      <c r="P547" s="194" t="s">
        <v>68</v>
      </c>
      <c r="Q547" s="194" t="s">
        <v>69</v>
      </c>
      <c r="R547" s="194" t="s">
        <v>70</v>
      </c>
      <c r="S547" s="194" t="s">
        <v>71</v>
      </c>
    </row>
    <row r="548" spans="1:19" s="192" customFormat="1" ht="11.25">
      <c r="A548" s="194" t="s">
        <v>72</v>
      </c>
      <c r="B548" s="195" t="s">
        <v>1890</v>
      </c>
      <c r="C548" s="195" t="s">
        <v>1891</v>
      </c>
      <c r="D548" s="195" t="s">
        <v>1892</v>
      </c>
      <c r="E548" s="195" t="s">
        <v>1893</v>
      </c>
      <c r="F548" s="195" t="s">
        <v>1894</v>
      </c>
      <c r="G548" s="195" t="s">
        <v>1895</v>
      </c>
      <c r="H548" s="195" t="s">
        <v>1896</v>
      </c>
      <c r="I548" s="195" t="s">
        <v>1897</v>
      </c>
      <c r="J548" s="195" t="s">
        <v>1898</v>
      </c>
      <c r="K548" s="195" t="s">
        <v>1899</v>
      </c>
      <c r="L548" s="195" t="s">
        <v>1900</v>
      </c>
      <c r="M548" s="195" t="s">
        <v>1901</v>
      </c>
      <c r="N548" s="195" t="s">
        <v>1902</v>
      </c>
      <c r="O548" s="195" t="s">
        <v>1903</v>
      </c>
      <c r="P548" s="195" t="s">
        <v>1904</v>
      </c>
      <c r="Q548" s="195" t="s">
        <v>1905</v>
      </c>
      <c r="R548" s="195" t="s">
        <v>1906</v>
      </c>
      <c r="S548" s="195" t="s">
        <v>1907</v>
      </c>
    </row>
    <row r="549" spans="1:19" s="192" customFormat="1" ht="11.25">
      <c r="A549" s="194" t="s">
        <v>73</v>
      </c>
      <c r="B549" s="195" t="s">
        <v>43</v>
      </c>
      <c r="C549" s="195" t="s">
        <v>43</v>
      </c>
      <c r="D549" s="195" t="s">
        <v>43</v>
      </c>
      <c r="E549" s="195" t="s">
        <v>43</v>
      </c>
      <c r="F549" s="195" t="s">
        <v>43</v>
      </c>
      <c r="G549" s="195" t="s">
        <v>1908</v>
      </c>
      <c r="H549" s="195" t="s">
        <v>1909</v>
      </c>
      <c r="I549" s="195" t="s">
        <v>1910</v>
      </c>
      <c r="J549" s="195" t="s">
        <v>1911</v>
      </c>
      <c r="K549" s="195" t="s">
        <v>1912</v>
      </c>
      <c r="L549" s="195" t="s">
        <v>1913</v>
      </c>
      <c r="M549" s="195" t="s">
        <v>1914</v>
      </c>
      <c r="N549" s="195" t="s">
        <v>1915</v>
      </c>
      <c r="O549" s="195" t="s">
        <v>1916</v>
      </c>
      <c r="P549" s="195" t="s">
        <v>1917</v>
      </c>
      <c r="Q549" s="195" t="s">
        <v>1918</v>
      </c>
      <c r="R549" s="195" t="s">
        <v>1919</v>
      </c>
      <c r="S549" s="195" t="s">
        <v>1920</v>
      </c>
    </row>
    <row r="550" spans="1:19" s="192" customFormat="1" ht="11.25">
      <c r="A550" s="194" t="s">
        <v>74</v>
      </c>
      <c r="B550" s="195" t="s">
        <v>43</v>
      </c>
      <c r="C550" s="195" t="s">
        <v>43</v>
      </c>
      <c r="D550" s="195" t="s">
        <v>43</v>
      </c>
      <c r="E550" s="195" t="s">
        <v>43</v>
      </c>
      <c r="F550" s="195" t="s">
        <v>43</v>
      </c>
      <c r="G550" s="195" t="s">
        <v>1921</v>
      </c>
      <c r="H550" s="195" t="s">
        <v>1922</v>
      </c>
      <c r="I550" s="195" t="s">
        <v>1923</v>
      </c>
      <c r="J550" s="195" t="s">
        <v>1924</v>
      </c>
      <c r="K550" s="195" t="s">
        <v>1925</v>
      </c>
      <c r="L550" s="195" t="s">
        <v>1926</v>
      </c>
      <c r="M550" s="195" t="s">
        <v>1927</v>
      </c>
      <c r="N550" s="195" t="s">
        <v>1928</v>
      </c>
      <c r="O550" s="195" t="s">
        <v>1929</v>
      </c>
      <c r="P550" s="195" t="s">
        <v>1930</v>
      </c>
      <c r="Q550" s="195" t="s">
        <v>1931</v>
      </c>
      <c r="R550" s="195" t="s">
        <v>1932</v>
      </c>
      <c r="S550" s="195" t="s">
        <v>1933</v>
      </c>
    </row>
    <row r="551" spans="1:19" s="192" customFormat="1" ht="11.25">
      <c r="A551" s="194" t="s">
        <v>76</v>
      </c>
      <c r="B551" s="195" t="s">
        <v>43</v>
      </c>
      <c r="C551" s="195" t="s">
        <v>43</v>
      </c>
      <c r="D551" s="195" t="s">
        <v>43</v>
      </c>
      <c r="E551" s="195" t="s">
        <v>43</v>
      </c>
      <c r="F551" s="195" t="s">
        <v>43</v>
      </c>
      <c r="G551" s="195" t="s">
        <v>1952</v>
      </c>
      <c r="H551" s="195" t="s">
        <v>1953</v>
      </c>
      <c r="I551" s="195" t="s">
        <v>1954</v>
      </c>
      <c r="J551" s="195" t="s">
        <v>1955</v>
      </c>
      <c r="K551" s="195" t="s">
        <v>1956</v>
      </c>
      <c r="L551" s="195" t="s">
        <v>1957</v>
      </c>
      <c r="M551" s="195" t="s">
        <v>1958</v>
      </c>
      <c r="N551" s="195" t="s">
        <v>1959</v>
      </c>
      <c r="O551" s="195" t="s">
        <v>1960</v>
      </c>
      <c r="P551" s="195" t="s">
        <v>1961</v>
      </c>
      <c r="Q551" s="195" t="s">
        <v>1962</v>
      </c>
      <c r="R551" s="195" t="s">
        <v>1963</v>
      </c>
      <c r="S551" s="195" t="s">
        <v>1964</v>
      </c>
    </row>
    <row r="552" spans="1:19" s="192" customFormat="1" ht="11.25">
      <c r="A552" s="194" t="s">
        <v>77</v>
      </c>
      <c r="B552" s="195" t="s">
        <v>43</v>
      </c>
      <c r="C552" s="195" t="s">
        <v>43</v>
      </c>
      <c r="D552" s="195" t="s">
        <v>43</v>
      </c>
      <c r="E552" s="195" t="s">
        <v>43</v>
      </c>
      <c r="F552" s="195" t="s">
        <v>43</v>
      </c>
      <c r="G552" s="195" t="s">
        <v>1965</v>
      </c>
      <c r="H552" s="195" t="s">
        <v>1966</v>
      </c>
      <c r="I552" s="195" t="s">
        <v>1967</v>
      </c>
      <c r="J552" s="195" t="s">
        <v>1968</v>
      </c>
      <c r="K552" s="195" t="s">
        <v>1969</v>
      </c>
      <c r="L552" s="195" t="s">
        <v>1970</v>
      </c>
      <c r="M552" s="195" t="s">
        <v>1971</v>
      </c>
      <c r="N552" s="195" t="s">
        <v>1972</v>
      </c>
      <c r="O552" s="195" t="s">
        <v>1973</v>
      </c>
      <c r="P552" s="195" t="s">
        <v>1974</v>
      </c>
      <c r="Q552" s="195" t="s">
        <v>1975</v>
      </c>
      <c r="R552" s="195" t="s">
        <v>1976</v>
      </c>
      <c r="S552" s="195" t="s">
        <v>1977</v>
      </c>
    </row>
    <row r="553" spans="1:19" s="192" customFormat="1" ht="11.25">
      <c r="A553" s="194" t="s">
        <v>78</v>
      </c>
      <c r="B553" s="195" t="s">
        <v>43</v>
      </c>
      <c r="C553" s="195" t="s">
        <v>1978</v>
      </c>
      <c r="D553" s="195" t="s">
        <v>1979</v>
      </c>
      <c r="E553" s="195" t="s">
        <v>1980</v>
      </c>
      <c r="F553" s="195" t="s">
        <v>1981</v>
      </c>
      <c r="G553" s="195" t="s">
        <v>1982</v>
      </c>
      <c r="H553" s="195" t="s">
        <v>1983</v>
      </c>
      <c r="I553" s="195" t="s">
        <v>1984</v>
      </c>
      <c r="J553" s="195" t="s">
        <v>1985</v>
      </c>
      <c r="K553" s="195" t="s">
        <v>1986</v>
      </c>
      <c r="L553" s="195" t="s">
        <v>1987</v>
      </c>
      <c r="M553" s="195" t="s">
        <v>1988</v>
      </c>
      <c r="N553" s="195" t="s">
        <v>1989</v>
      </c>
      <c r="O553" s="195" t="s">
        <v>1990</v>
      </c>
      <c r="P553" s="195" t="s">
        <v>1991</v>
      </c>
      <c r="Q553" s="195" t="s">
        <v>1992</v>
      </c>
      <c r="R553" s="195" t="s">
        <v>1993</v>
      </c>
      <c r="S553" s="195" t="s">
        <v>1994</v>
      </c>
    </row>
    <row r="554" spans="1:19" s="192" customFormat="1" ht="11.25">
      <c r="A554" s="194" t="s">
        <v>79</v>
      </c>
      <c r="B554" s="195" t="s">
        <v>1995</v>
      </c>
      <c r="C554" s="195" t="s">
        <v>1996</v>
      </c>
      <c r="D554" s="195" t="s">
        <v>1997</v>
      </c>
      <c r="E554" s="195" t="s">
        <v>1998</v>
      </c>
      <c r="F554" s="195" t="s">
        <v>1999</v>
      </c>
      <c r="G554" s="195" t="s">
        <v>2000</v>
      </c>
      <c r="H554" s="195" t="s">
        <v>2001</v>
      </c>
      <c r="I554" s="195" t="s">
        <v>2002</v>
      </c>
      <c r="J554" s="195" t="s">
        <v>2003</v>
      </c>
      <c r="K554" s="195" t="s">
        <v>2004</v>
      </c>
      <c r="L554" s="195" t="s">
        <v>2005</v>
      </c>
      <c r="M554" s="195" t="s">
        <v>2006</v>
      </c>
      <c r="N554" s="195" t="s">
        <v>2007</v>
      </c>
      <c r="O554" s="195" t="s">
        <v>2008</v>
      </c>
      <c r="P554" s="195" t="s">
        <v>2009</v>
      </c>
      <c r="Q554" s="195" t="s">
        <v>2010</v>
      </c>
      <c r="R554" s="195" t="s">
        <v>2011</v>
      </c>
      <c r="S554" s="195" t="s">
        <v>2012</v>
      </c>
    </row>
    <row r="555" spans="1:19" s="192" customFormat="1" ht="11.25">
      <c r="A555" s="194" t="s">
        <v>80</v>
      </c>
      <c r="B555" s="195" t="s">
        <v>43</v>
      </c>
      <c r="C555" s="195" t="s">
        <v>43</v>
      </c>
      <c r="D555" s="195" t="s">
        <v>43</v>
      </c>
      <c r="E555" s="195" t="s">
        <v>2013</v>
      </c>
      <c r="F555" s="195" t="s">
        <v>2014</v>
      </c>
      <c r="G555" s="195" t="s">
        <v>2015</v>
      </c>
      <c r="H555" s="195" t="s">
        <v>2016</v>
      </c>
      <c r="I555" s="195" t="s">
        <v>2017</v>
      </c>
      <c r="J555" s="195" t="s">
        <v>2018</v>
      </c>
      <c r="K555" s="195" t="s">
        <v>2019</v>
      </c>
      <c r="L555" s="195" t="s">
        <v>2020</v>
      </c>
      <c r="M555" s="195" t="s">
        <v>2021</v>
      </c>
      <c r="N555" s="195" t="s">
        <v>2022</v>
      </c>
      <c r="O555" s="195" t="s">
        <v>2023</v>
      </c>
      <c r="P555" s="195" t="s">
        <v>2024</v>
      </c>
      <c r="Q555" s="195" t="s">
        <v>2025</v>
      </c>
      <c r="R555" s="195" t="s">
        <v>2026</v>
      </c>
      <c r="S555" s="195" t="s">
        <v>2027</v>
      </c>
    </row>
    <row r="556" spans="1:19" s="192" customFormat="1" ht="11.25">
      <c r="A556" s="194" t="s">
        <v>81</v>
      </c>
      <c r="B556" s="195" t="s">
        <v>2028</v>
      </c>
      <c r="C556" s="195" t="s">
        <v>2029</v>
      </c>
      <c r="D556" s="195" t="s">
        <v>2030</v>
      </c>
      <c r="E556" s="195" t="s">
        <v>2031</v>
      </c>
      <c r="F556" s="195" t="s">
        <v>2032</v>
      </c>
      <c r="G556" s="195" t="s">
        <v>2033</v>
      </c>
      <c r="H556" s="195" t="s">
        <v>2034</v>
      </c>
      <c r="I556" s="195" t="s">
        <v>2035</v>
      </c>
      <c r="J556" s="195" t="s">
        <v>2036</v>
      </c>
      <c r="K556" s="195" t="s">
        <v>2037</v>
      </c>
      <c r="L556" s="195" t="s">
        <v>2038</v>
      </c>
      <c r="M556" s="195" t="s">
        <v>2039</v>
      </c>
      <c r="N556" s="195" t="s">
        <v>2040</v>
      </c>
      <c r="O556" s="195" t="s">
        <v>2041</v>
      </c>
      <c r="P556" s="195" t="s">
        <v>2042</v>
      </c>
      <c r="Q556" s="195" t="s">
        <v>2043</v>
      </c>
      <c r="R556" s="195" t="s">
        <v>2044</v>
      </c>
      <c r="S556" s="195" t="s">
        <v>2045</v>
      </c>
    </row>
    <row r="557" spans="1:19" s="192" customFormat="1" ht="11.25">
      <c r="A557" s="194" t="s">
        <v>83</v>
      </c>
      <c r="B557" s="195" t="s">
        <v>2062</v>
      </c>
      <c r="C557" s="195" t="s">
        <v>2063</v>
      </c>
      <c r="D557" s="195" t="s">
        <v>2064</v>
      </c>
      <c r="E557" s="195" t="s">
        <v>2065</v>
      </c>
      <c r="F557" s="195" t="s">
        <v>2066</v>
      </c>
      <c r="G557" s="195" t="s">
        <v>2067</v>
      </c>
      <c r="H557" s="195" t="s">
        <v>2068</v>
      </c>
      <c r="I557" s="195" t="s">
        <v>2069</v>
      </c>
      <c r="J557" s="195" t="s">
        <v>2070</v>
      </c>
      <c r="K557" s="195" t="s">
        <v>2071</v>
      </c>
      <c r="L557" s="195" t="s">
        <v>2072</v>
      </c>
      <c r="M557" s="195" t="s">
        <v>2073</v>
      </c>
      <c r="N557" s="195" t="s">
        <v>2074</v>
      </c>
      <c r="O557" s="195" t="s">
        <v>2075</v>
      </c>
      <c r="P557" s="195" t="s">
        <v>2076</v>
      </c>
      <c r="Q557" s="195" t="s">
        <v>2077</v>
      </c>
      <c r="R557" s="195" t="s">
        <v>2078</v>
      </c>
      <c r="S557" s="195" t="s">
        <v>2079</v>
      </c>
    </row>
    <row r="558" spans="1:19" s="192" customFormat="1" ht="11.25">
      <c r="A558" s="194" t="s">
        <v>84</v>
      </c>
      <c r="B558" s="195" t="s">
        <v>2080</v>
      </c>
      <c r="C558" s="195" t="s">
        <v>2081</v>
      </c>
      <c r="D558" s="195" t="s">
        <v>2082</v>
      </c>
      <c r="E558" s="195" t="s">
        <v>2083</v>
      </c>
      <c r="F558" s="195" t="s">
        <v>2084</v>
      </c>
      <c r="G558" s="195" t="s">
        <v>2085</v>
      </c>
      <c r="H558" s="195" t="s">
        <v>2086</v>
      </c>
      <c r="I558" s="195" t="s">
        <v>2087</v>
      </c>
      <c r="J558" s="195" t="s">
        <v>2088</v>
      </c>
      <c r="K558" s="195" t="s">
        <v>2089</v>
      </c>
      <c r="L558" s="195" t="s">
        <v>2090</v>
      </c>
      <c r="M558" s="195" t="s">
        <v>2091</v>
      </c>
      <c r="N558" s="195" t="s">
        <v>2092</v>
      </c>
      <c r="O558" s="195" t="s">
        <v>2093</v>
      </c>
      <c r="P558" s="195" t="s">
        <v>2094</v>
      </c>
      <c r="Q558" s="195" t="s">
        <v>2095</v>
      </c>
      <c r="R558" s="195" t="s">
        <v>2096</v>
      </c>
      <c r="S558" s="195" t="s">
        <v>2097</v>
      </c>
    </row>
    <row r="559" spans="1:19" s="192" customFormat="1" ht="11.25">
      <c r="A559" s="194" t="s">
        <v>85</v>
      </c>
      <c r="B559" s="195" t="s">
        <v>43</v>
      </c>
      <c r="C559" s="195" t="s">
        <v>43</v>
      </c>
      <c r="D559" s="195" t="s">
        <v>43</v>
      </c>
      <c r="E559" s="195" t="s">
        <v>43</v>
      </c>
      <c r="F559" s="195" t="s">
        <v>43</v>
      </c>
      <c r="G559" s="195" t="s">
        <v>43</v>
      </c>
      <c r="H559" s="195" t="s">
        <v>43</v>
      </c>
      <c r="I559" s="195" t="s">
        <v>43</v>
      </c>
      <c r="J559" s="195" t="s">
        <v>43</v>
      </c>
      <c r="K559" s="195" t="s">
        <v>43</v>
      </c>
      <c r="L559" s="195" t="s">
        <v>2098</v>
      </c>
      <c r="M559" s="195" t="s">
        <v>2099</v>
      </c>
      <c r="N559" s="195" t="s">
        <v>2100</v>
      </c>
      <c r="O559" s="195" t="s">
        <v>2101</v>
      </c>
      <c r="P559" s="195" t="s">
        <v>2102</v>
      </c>
      <c r="Q559" s="195" t="s">
        <v>2103</v>
      </c>
      <c r="R559" s="195" t="s">
        <v>2104</v>
      </c>
      <c r="S559" s="195" t="s">
        <v>2105</v>
      </c>
    </row>
    <row r="560" spans="1:19" s="192" customFormat="1" ht="11.25">
      <c r="A560" s="194" t="s">
        <v>86</v>
      </c>
      <c r="B560" s="195" t="s">
        <v>43</v>
      </c>
      <c r="C560" s="195" t="s">
        <v>2106</v>
      </c>
      <c r="D560" s="195" t="s">
        <v>2107</v>
      </c>
      <c r="E560" s="195" t="s">
        <v>2108</v>
      </c>
      <c r="F560" s="195" t="s">
        <v>2109</v>
      </c>
      <c r="G560" s="195" t="s">
        <v>2110</v>
      </c>
      <c r="H560" s="195" t="s">
        <v>2111</v>
      </c>
      <c r="I560" s="195" t="s">
        <v>2112</v>
      </c>
      <c r="J560" s="195" t="s">
        <v>2113</v>
      </c>
      <c r="K560" s="195" t="s">
        <v>2114</v>
      </c>
      <c r="L560" s="195" t="s">
        <v>2115</v>
      </c>
      <c r="M560" s="195" t="s">
        <v>2116</v>
      </c>
      <c r="N560" s="195" t="s">
        <v>2117</v>
      </c>
      <c r="O560" s="195" t="s">
        <v>2118</v>
      </c>
      <c r="P560" s="195" t="s">
        <v>2119</v>
      </c>
      <c r="Q560" s="195" t="s">
        <v>2120</v>
      </c>
      <c r="R560" s="195" t="s">
        <v>2121</v>
      </c>
      <c r="S560" s="195" t="s">
        <v>2122</v>
      </c>
    </row>
    <row r="561" spans="1:19" s="192" customFormat="1" ht="11.25">
      <c r="A561" s="194" t="s">
        <v>87</v>
      </c>
      <c r="B561" s="195" t="s">
        <v>43</v>
      </c>
      <c r="C561" s="195" t="s">
        <v>43</v>
      </c>
      <c r="D561" s="195" t="s">
        <v>43</v>
      </c>
      <c r="E561" s="195" t="s">
        <v>43</v>
      </c>
      <c r="F561" s="195" t="s">
        <v>43</v>
      </c>
      <c r="G561" s="195" t="s">
        <v>2123</v>
      </c>
      <c r="H561" s="195" t="s">
        <v>2124</v>
      </c>
      <c r="I561" s="195" t="s">
        <v>2125</v>
      </c>
      <c r="J561" s="195" t="s">
        <v>2126</v>
      </c>
      <c r="K561" s="195" t="s">
        <v>2127</v>
      </c>
      <c r="L561" s="195" t="s">
        <v>2128</v>
      </c>
      <c r="M561" s="195" t="s">
        <v>2129</v>
      </c>
      <c r="N561" s="195" t="s">
        <v>2130</v>
      </c>
      <c r="O561" s="195" t="s">
        <v>2131</v>
      </c>
      <c r="P561" s="195" t="s">
        <v>2132</v>
      </c>
      <c r="Q561" s="195" t="s">
        <v>2133</v>
      </c>
      <c r="R561" s="195" t="s">
        <v>2134</v>
      </c>
      <c r="S561" s="195" t="s">
        <v>2135</v>
      </c>
    </row>
    <row r="562" spans="1:19" s="192" customFormat="1" ht="11.25">
      <c r="A562" s="194" t="s">
        <v>89</v>
      </c>
      <c r="B562" s="195" t="s">
        <v>2153</v>
      </c>
      <c r="C562" s="195" t="s">
        <v>2154</v>
      </c>
      <c r="D562" s="195" t="s">
        <v>2155</v>
      </c>
      <c r="E562" s="195" t="s">
        <v>2156</v>
      </c>
      <c r="F562" s="195" t="s">
        <v>2157</v>
      </c>
      <c r="G562" s="195" t="s">
        <v>2158</v>
      </c>
      <c r="H562" s="195" t="s">
        <v>2159</v>
      </c>
      <c r="I562" s="195" t="s">
        <v>2160</v>
      </c>
      <c r="J562" s="195" t="s">
        <v>2161</v>
      </c>
      <c r="K562" s="195" t="s">
        <v>2162</v>
      </c>
      <c r="L562" s="195" t="s">
        <v>2163</v>
      </c>
      <c r="M562" s="195" t="s">
        <v>2164</v>
      </c>
      <c r="N562" s="195" t="s">
        <v>2165</v>
      </c>
      <c r="O562" s="195" t="s">
        <v>2166</v>
      </c>
      <c r="P562" s="195" t="s">
        <v>2167</v>
      </c>
      <c r="Q562" s="195" t="s">
        <v>2168</v>
      </c>
      <c r="R562" s="195" t="s">
        <v>2169</v>
      </c>
      <c r="S562" s="195" t="s">
        <v>2170</v>
      </c>
    </row>
    <row r="563" spans="1:19" s="192" customFormat="1" ht="11.25">
      <c r="A563" s="194" t="s">
        <v>90</v>
      </c>
      <c r="B563" s="195" t="s">
        <v>43</v>
      </c>
      <c r="C563" s="195" t="s">
        <v>43</v>
      </c>
      <c r="D563" s="195" t="s">
        <v>2171</v>
      </c>
      <c r="E563" s="195" t="s">
        <v>2172</v>
      </c>
      <c r="F563" s="195" t="s">
        <v>2173</v>
      </c>
      <c r="G563" s="195" t="s">
        <v>2174</v>
      </c>
      <c r="H563" s="195" t="s">
        <v>2175</v>
      </c>
      <c r="I563" s="195" t="s">
        <v>2176</v>
      </c>
      <c r="J563" s="195" t="s">
        <v>2177</v>
      </c>
      <c r="K563" s="195" t="s">
        <v>2178</v>
      </c>
      <c r="L563" s="195" t="s">
        <v>2179</v>
      </c>
      <c r="M563" s="195" t="s">
        <v>2180</v>
      </c>
      <c r="N563" s="195" t="s">
        <v>2181</v>
      </c>
      <c r="O563" s="195" t="s">
        <v>2182</v>
      </c>
      <c r="P563" s="195" t="s">
        <v>2183</v>
      </c>
      <c r="Q563" s="195" t="s">
        <v>2184</v>
      </c>
      <c r="R563" s="195" t="s">
        <v>2185</v>
      </c>
      <c r="S563" s="195" t="s">
        <v>2186</v>
      </c>
    </row>
    <row r="564" spans="1:19" s="192" customFormat="1" ht="11.25">
      <c r="A564" s="194" t="s">
        <v>91</v>
      </c>
      <c r="B564" s="195" t="s">
        <v>2187</v>
      </c>
      <c r="C564" s="195" t="s">
        <v>2188</v>
      </c>
      <c r="D564" s="195" t="s">
        <v>2189</v>
      </c>
      <c r="E564" s="195" t="s">
        <v>2190</v>
      </c>
      <c r="F564" s="195" t="s">
        <v>2191</v>
      </c>
      <c r="G564" s="195" t="s">
        <v>2192</v>
      </c>
      <c r="H564" s="195" t="s">
        <v>2193</v>
      </c>
      <c r="I564" s="195" t="s">
        <v>2194</v>
      </c>
      <c r="J564" s="195" t="s">
        <v>2195</v>
      </c>
      <c r="K564" s="195" t="s">
        <v>2196</v>
      </c>
      <c r="L564" s="195" t="s">
        <v>2197</v>
      </c>
      <c r="M564" s="195" t="s">
        <v>2198</v>
      </c>
      <c r="N564" s="195" t="s">
        <v>2199</v>
      </c>
      <c r="O564" s="195" t="s">
        <v>2200</v>
      </c>
      <c r="P564" s="195" t="s">
        <v>2201</v>
      </c>
      <c r="Q564" s="195" t="s">
        <v>2202</v>
      </c>
      <c r="R564" s="195" t="s">
        <v>2203</v>
      </c>
      <c r="S564" s="195" t="s">
        <v>2204</v>
      </c>
    </row>
    <row r="565" spans="1:19" s="192" customFormat="1" ht="11.25">
      <c r="A565" s="194" t="s">
        <v>92</v>
      </c>
      <c r="B565" s="195" t="s">
        <v>43</v>
      </c>
      <c r="C565" s="195" t="s">
        <v>43</v>
      </c>
      <c r="D565" s="195" t="s">
        <v>2205</v>
      </c>
      <c r="E565" s="195" t="s">
        <v>2206</v>
      </c>
      <c r="F565" s="195" t="s">
        <v>2207</v>
      </c>
      <c r="G565" s="195" t="s">
        <v>2208</v>
      </c>
      <c r="H565" s="195" t="s">
        <v>2209</v>
      </c>
      <c r="I565" s="195" t="s">
        <v>2210</v>
      </c>
      <c r="J565" s="195" t="s">
        <v>2211</v>
      </c>
      <c r="K565" s="195" t="s">
        <v>2212</v>
      </c>
      <c r="L565" s="195" t="s">
        <v>2213</v>
      </c>
      <c r="M565" s="195" t="s">
        <v>2214</v>
      </c>
      <c r="N565" s="195" t="s">
        <v>2215</v>
      </c>
      <c r="O565" s="195" t="s">
        <v>2216</v>
      </c>
      <c r="P565" s="195" t="s">
        <v>2217</v>
      </c>
      <c r="Q565" s="195" t="s">
        <v>2218</v>
      </c>
      <c r="R565" s="195" t="s">
        <v>2219</v>
      </c>
      <c r="S565" s="195" t="s">
        <v>2220</v>
      </c>
    </row>
    <row r="566" spans="1:19" s="192" customFormat="1" ht="11.25">
      <c r="A566" s="194" t="s">
        <v>94</v>
      </c>
      <c r="B566" s="195" t="s">
        <v>2221</v>
      </c>
      <c r="C566" s="195" t="s">
        <v>2222</v>
      </c>
      <c r="D566" s="195" t="s">
        <v>2223</v>
      </c>
      <c r="E566" s="195" t="s">
        <v>2224</v>
      </c>
      <c r="F566" s="195" t="s">
        <v>2225</v>
      </c>
      <c r="G566" s="195" t="s">
        <v>2226</v>
      </c>
      <c r="H566" s="195" t="s">
        <v>2227</v>
      </c>
      <c r="I566" s="195" t="s">
        <v>2228</v>
      </c>
      <c r="J566" s="195" t="s">
        <v>2229</v>
      </c>
      <c r="K566" s="195" t="s">
        <v>2230</v>
      </c>
      <c r="L566" s="195" t="s">
        <v>2231</v>
      </c>
      <c r="M566" s="195" t="s">
        <v>2232</v>
      </c>
      <c r="N566" s="195" t="s">
        <v>2233</v>
      </c>
      <c r="O566" s="195" t="s">
        <v>2234</v>
      </c>
      <c r="P566" s="195" t="s">
        <v>2235</v>
      </c>
      <c r="Q566" s="195" t="s">
        <v>2236</v>
      </c>
      <c r="R566" s="195" t="s">
        <v>2237</v>
      </c>
      <c r="S566" s="195" t="s">
        <v>2238</v>
      </c>
    </row>
    <row r="567" spans="1:19" s="192" customFormat="1" ht="11.25">
      <c r="A567" s="194" t="s">
        <v>96</v>
      </c>
      <c r="B567" s="195" t="s">
        <v>43</v>
      </c>
      <c r="C567" s="195" t="s">
        <v>43</v>
      </c>
      <c r="D567" s="195" t="s">
        <v>43</v>
      </c>
      <c r="E567" s="195" t="s">
        <v>43</v>
      </c>
      <c r="F567" s="195" t="s">
        <v>43</v>
      </c>
      <c r="G567" s="195" t="s">
        <v>2257</v>
      </c>
      <c r="H567" s="195" t="s">
        <v>2258</v>
      </c>
      <c r="I567" s="195" t="s">
        <v>2259</v>
      </c>
      <c r="J567" s="195" t="s">
        <v>2260</v>
      </c>
      <c r="K567" s="195" t="s">
        <v>2261</v>
      </c>
      <c r="L567" s="195" t="s">
        <v>2262</v>
      </c>
      <c r="M567" s="195" t="s">
        <v>2263</v>
      </c>
      <c r="N567" s="195" t="s">
        <v>2264</v>
      </c>
      <c r="O567" s="195" t="s">
        <v>2265</v>
      </c>
      <c r="P567" s="195" t="s">
        <v>2266</v>
      </c>
      <c r="Q567" s="195" t="s">
        <v>2267</v>
      </c>
      <c r="R567" s="195" t="s">
        <v>2268</v>
      </c>
      <c r="S567" s="195" t="s">
        <v>2269</v>
      </c>
    </row>
    <row r="568" spans="1:19" s="192" customFormat="1" ht="11.25">
      <c r="A568" s="194" t="s">
        <v>97</v>
      </c>
      <c r="B568" s="195" t="s">
        <v>43</v>
      </c>
      <c r="C568" s="195" t="s">
        <v>43</v>
      </c>
      <c r="D568" s="195" t="s">
        <v>43</v>
      </c>
      <c r="E568" s="195" t="s">
        <v>43</v>
      </c>
      <c r="F568" s="195" t="s">
        <v>43</v>
      </c>
      <c r="G568" s="195" t="s">
        <v>2270</v>
      </c>
      <c r="H568" s="195" t="s">
        <v>2271</v>
      </c>
      <c r="I568" s="195" t="s">
        <v>2272</v>
      </c>
      <c r="J568" s="195" t="s">
        <v>2273</v>
      </c>
      <c r="K568" s="195" t="s">
        <v>2274</v>
      </c>
      <c r="L568" s="195" t="s">
        <v>2275</v>
      </c>
      <c r="M568" s="195" t="s">
        <v>2276</v>
      </c>
      <c r="N568" s="195" t="s">
        <v>2277</v>
      </c>
      <c r="O568" s="195" t="s">
        <v>2278</v>
      </c>
      <c r="P568" s="195" t="s">
        <v>2279</v>
      </c>
      <c r="Q568" s="195" t="s">
        <v>2280</v>
      </c>
      <c r="R568" s="195" t="s">
        <v>2281</v>
      </c>
      <c r="S568" s="195" t="s">
        <v>2282</v>
      </c>
    </row>
    <row r="569" spans="1:19" s="192" customFormat="1" ht="11.25">
      <c r="A569" s="194" t="s">
        <v>98</v>
      </c>
      <c r="B569" s="195" t="s">
        <v>43</v>
      </c>
      <c r="C569" s="195" t="s">
        <v>43</v>
      </c>
      <c r="D569" s="195" t="s">
        <v>43</v>
      </c>
      <c r="E569" s="195" t="s">
        <v>43</v>
      </c>
      <c r="F569" s="195" t="s">
        <v>43</v>
      </c>
      <c r="G569" s="195" t="s">
        <v>43</v>
      </c>
      <c r="H569" s="195" t="s">
        <v>43</v>
      </c>
      <c r="I569" s="195" t="s">
        <v>43</v>
      </c>
      <c r="J569" s="195" t="s">
        <v>2283</v>
      </c>
      <c r="K569" s="195" t="s">
        <v>2284</v>
      </c>
      <c r="L569" s="195" t="s">
        <v>2285</v>
      </c>
      <c r="M569" s="195" t="s">
        <v>2286</v>
      </c>
      <c r="N569" s="195" t="s">
        <v>2287</v>
      </c>
      <c r="O569" s="195" t="s">
        <v>2288</v>
      </c>
      <c r="P569" s="195" t="s">
        <v>2289</v>
      </c>
      <c r="Q569" s="195" t="s">
        <v>2290</v>
      </c>
      <c r="R569" s="195" t="s">
        <v>2291</v>
      </c>
      <c r="S569" s="195" t="s">
        <v>2292</v>
      </c>
    </row>
    <row r="570" spans="1:19" s="192" customFormat="1" ht="11.25">
      <c r="A570" s="194" t="s">
        <v>99</v>
      </c>
      <c r="B570" s="195" t="s">
        <v>2293</v>
      </c>
      <c r="C570" s="195" t="s">
        <v>2294</v>
      </c>
      <c r="D570" s="195" t="s">
        <v>2295</v>
      </c>
      <c r="E570" s="195" t="s">
        <v>2296</v>
      </c>
      <c r="F570" s="195" t="s">
        <v>2297</v>
      </c>
      <c r="G570" s="195" t="s">
        <v>2298</v>
      </c>
      <c r="H570" s="195" t="s">
        <v>2299</v>
      </c>
      <c r="I570" s="195" t="s">
        <v>2300</v>
      </c>
      <c r="J570" s="195" t="s">
        <v>2301</v>
      </c>
      <c r="K570" s="195" t="s">
        <v>2302</v>
      </c>
      <c r="L570" s="195" t="s">
        <v>2303</v>
      </c>
      <c r="M570" s="195" t="s">
        <v>2304</v>
      </c>
      <c r="N570" s="195" t="s">
        <v>2305</v>
      </c>
      <c r="O570" s="195" t="s">
        <v>2306</v>
      </c>
      <c r="P570" s="195" t="s">
        <v>2307</v>
      </c>
      <c r="Q570" s="195" t="s">
        <v>2308</v>
      </c>
      <c r="R570" s="195" t="s">
        <v>2309</v>
      </c>
      <c r="S570" s="195" t="s">
        <v>2310</v>
      </c>
    </row>
    <row r="571" spans="1:19" s="192" customFormat="1" ht="11.25">
      <c r="A571" s="194" t="s">
        <v>100</v>
      </c>
      <c r="B571" s="195" t="s">
        <v>43</v>
      </c>
      <c r="C571" s="195" t="s">
        <v>2311</v>
      </c>
      <c r="D571" s="195" t="s">
        <v>2312</v>
      </c>
      <c r="E571" s="195" t="s">
        <v>2313</v>
      </c>
      <c r="F571" s="195" t="s">
        <v>2314</v>
      </c>
      <c r="G571" s="195" t="s">
        <v>2315</v>
      </c>
      <c r="H571" s="195" t="s">
        <v>2316</v>
      </c>
      <c r="I571" s="195" t="s">
        <v>2317</v>
      </c>
      <c r="J571" s="195" t="s">
        <v>2318</v>
      </c>
      <c r="K571" s="195" t="s">
        <v>2319</v>
      </c>
      <c r="L571" s="195" t="s">
        <v>2320</v>
      </c>
      <c r="M571" s="195" t="s">
        <v>2321</v>
      </c>
      <c r="N571" s="195" t="s">
        <v>2322</v>
      </c>
      <c r="O571" s="195" t="s">
        <v>2323</v>
      </c>
      <c r="P571" s="195" t="s">
        <v>2324</v>
      </c>
      <c r="Q571" s="195" t="s">
        <v>2325</v>
      </c>
      <c r="R571" s="195" t="s">
        <v>2326</v>
      </c>
      <c r="S571" s="195" t="s">
        <v>2327</v>
      </c>
    </row>
    <row r="572" spans="1:19" s="192" customFormat="1" ht="11.25">
      <c r="A572" s="194" t="s">
        <v>101</v>
      </c>
      <c r="B572" s="195" t="s">
        <v>43</v>
      </c>
      <c r="C572" s="195" t="s">
        <v>43</v>
      </c>
      <c r="D572" s="195" t="s">
        <v>43</v>
      </c>
      <c r="E572" s="195" t="s">
        <v>2328</v>
      </c>
      <c r="F572" s="195" t="s">
        <v>2329</v>
      </c>
      <c r="G572" s="195" t="s">
        <v>2330</v>
      </c>
      <c r="H572" s="195" t="s">
        <v>2331</v>
      </c>
      <c r="I572" s="195" t="s">
        <v>2332</v>
      </c>
      <c r="J572" s="195" t="s">
        <v>2333</v>
      </c>
      <c r="K572" s="195" t="s">
        <v>2334</v>
      </c>
      <c r="L572" s="195" t="s">
        <v>2335</v>
      </c>
      <c r="M572" s="195" t="s">
        <v>2336</v>
      </c>
      <c r="N572" s="195" t="s">
        <v>2337</v>
      </c>
      <c r="O572" s="195" t="s">
        <v>2338</v>
      </c>
      <c r="P572" s="195" t="s">
        <v>2339</v>
      </c>
      <c r="Q572" s="195" t="s">
        <v>2340</v>
      </c>
      <c r="R572" s="195" t="s">
        <v>2341</v>
      </c>
      <c r="S572" s="195" t="s">
        <v>2342</v>
      </c>
    </row>
    <row r="573" spans="1:19" s="192" customFormat="1" ht="11.25">
      <c r="A573" s="194" t="s">
        <v>103</v>
      </c>
      <c r="B573" s="195" t="s">
        <v>2361</v>
      </c>
      <c r="C573" s="195" t="s">
        <v>2362</v>
      </c>
      <c r="D573" s="195" t="s">
        <v>2363</v>
      </c>
      <c r="E573" s="195" t="s">
        <v>2364</v>
      </c>
      <c r="F573" s="195" t="s">
        <v>2365</v>
      </c>
      <c r="G573" s="195" t="s">
        <v>2366</v>
      </c>
      <c r="H573" s="195" t="s">
        <v>2367</v>
      </c>
      <c r="I573" s="195" t="s">
        <v>2368</v>
      </c>
      <c r="J573" s="195" t="s">
        <v>2369</v>
      </c>
      <c r="K573" s="195" t="s">
        <v>2370</v>
      </c>
      <c r="L573" s="195" t="s">
        <v>2371</v>
      </c>
      <c r="M573" s="195" t="s">
        <v>2372</v>
      </c>
      <c r="N573" s="195" t="s">
        <v>2373</v>
      </c>
      <c r="O573" s="195" t="s">
        <v>2374</v>
      </c>
      <c r="P573" s="195" t="s">
        <v>2375</v>
      </c>
      <c r="Q573" s="195" t="s">
        <v>2376</v>
      </c>
      <c r="R573" s="195" t="s">
        <v>2377</v>
      </c>
      <c r="S573" s="195" t="s">
        <v>2378</v>
      </c>
    </row>
    <row r="574" spans="1:19" s="192" customFormat="1" ht="11.25">
      <c r="A574" s="194" t="s">
        <v>102</v>
      </c>
      <c r="B574" s="195" t="s">
        <v>2343</v>
      </c>
      <c r="C574" s="195" t="s">
        <v>2344</v>
      </c>
      <c r="D574" s="195" t="s">
        <v>2345</v>
      </c>
      <c r="E574" s="195" t="s">
        <v>2346</v>
      </c>
      <c r="F574" s="195" t="s">
        <v>2347</v>
      </c>
      <c r="G574" s="195" t="s">
        <v>2348</v>
      </c>
      <c r="H574" s="195" t="s">
        <v>2349</v>
      </c>
      <c r="I574" s="195" t="s">
        <v>2350</v>
      </c>
      <c r="J574" s="195" t="s">
        <v>2351</v>
      </c>
      <c r="K574" s="195" t="s">
        <v>2352</v>
      </c>
      <c r="L574" s="195" t="s">
        <v>2353</v>
      </c>
      <c r="M574" s="195" t="s">
        <v>2354</v>
      </c>
      <c r="N574" s="195" t="s">
        <v>2355</v>
      </c>
      <c r="O574" s="195" t="s">
        <v>2356</v>
      </c>
      <c r="P574" s="195" t="s">
        <v>2357</v>
      </c>
      <c r="Q574" s="195" t="s">
        <v>2358</v>
      </c>
      <c r="R574" s="195" t="s">
        <v>2359</v>
      </c>
      <c r="S574" s="195" t="s">
        <v>2360</v>
      </c>
    </row>
    <row r="575" spans="1:19" s="192" customFormat="1" ht="11.25">
      <c r="A575" s="194" t="s">
        <v>88</v>
      </c>
      <c r="B575" s="195" t="s">
        <v>2136</v>
      </c>
      <c r="C575" s="195" t="s">
        <v>2137</v>
      </c>
      <c r="D575" s="195" t="s">
        <v>2138</v>
      </c>
      <c r="E575" s="195" t="s">
        <v>2139</v>
      </c>
      <c r="F575" s="195" t="s">
        <v>2140</v>
      </c>
      <c r="G575" s="195" t="s">
        <v>2141</v>
      </c>
      <c r="H575" s="195" t="s">
        <v>2142</v>
      </c>
      <c r="I575" s="195" t="s">
        <v>2143</v>
      </c>
      <c r="J575" s="195" t="s">
        <v>2144</v>
      </c>
      <c r="K575" s="195" t="s">
        <v>2145</v>
      </c>
      <c r="L575" s="195" t="s">
        <v>2146</v>
      </c>
      <c r="M575" s="195" t="s">
        <v>2147</v>
      </c>
      <c r="N575" s="195" t="s">
        <v>2148</v>
      </c>
      <c r="O575" s="195" t="s">
        <v>2149</v>
      </c>
      <c r="P575" s="195" t="s">
        <v>2150</v>
      </c>
      <c r="Q575" s="195" t="s">
        <v>2151</v>
      </c>
      <c r="R575" s="195" t="s">
        <v>2152</v>
      </c>
      <c r="S575" s="195" t="s">
        <v>43</v>
      </c>
    </row>
    <row r="576" spans="1:19" s="192" customFormat="1" ht="11.25">
      <c r="A576" s="194" t="s">
        <v>95</v>
      </c>
      <c r="B576" s="195" t="s">
        <v>2239</v>
      </c>
      <c r="C576" s="195" t="s">
        <v>2240</v>
      </c>
      <c r="D576" s="195" t="s">
        <v>2241</v>
      </c>
      <c r="E576" s="195" t="s">
        <v>2242</v>
      </c>
      <c r="F576" s="195" t="s">
        <v>2243</v>
      </c>
      <c r="G576" s="195" t="s">
        <v>2244</v>
      </c>
      <c r="H576" s="195" t="s">
        <v>2245</v>
      </c>
      <c r="I576" s="195" t="s">
        <v>2246</v>
      </c>
      <c r="J576" s="195" t="s">
        <v>2247</v>
      </c>
      <c r="K576" s="195" t="s">
        <v>2248</v>
      </c>
      <c r="L576" s="195" t="s">
        <v>2249</v>
      </c>
      <c r="M576" s="195" t="s">
        <v>2250</v>
      </c>
      <c r="N576" s="195" t="s">
        <v>2251</v>
      </c>
      <c r="O576" s="195" t="s">
        <v>2252</v>
      </c>
      <c r="P576" s="195" t="s">
        <v>2253</v>
      </c>
      <c r="Q576" s="195" t="s">
        <v>2254</v>
      </c>
      <c r="R576" s="195" t="s">
        <v>2255</v>
      </c>
      <c r="S576" s="195" t="s">
        <v>2256</v>
      </c>
    </row>
    <row r="577" spans="1:19" s="192" customFormat="1" ht="11.25">
      <c r="A577" s="194" t="s">
        <v>75</v>
      </c>
      <c r="B577" s="195" t="s">
        <v>1934</v>
      </c>
      <c r="C577" s="195" t="s">
        <v>1935</v>
      </c>
      <c r="D577" s="195" t="s">
        <v>1936</v>
      </c>
      <c r="E577" s="195" t="s">
        <v>1937</v>
      </c>
      <c r="F577" s="195" t="s">
        <v>1938</v>
      </c>
      <c r="G577" s="195" t="s">
        <v>1939</v>
      </c>
      <c r="H577" s="195" t="s">
        <v>1940</v>
      </c>
      <c r="I577" s="195" t="s">
        <v>1941</v>
      </c>
      <c r="J577" s="195" t="s">
        <v>1942</v>
      </c>
      <c r="K577" s="195" t="s">
        <v>1943</v>
      </c>
      <c r="L577" s="195" t="s">
        <v>1944</v>
      </c>
      <c r="M577" s="195" t="s">
        <v>1945</v>
      </c>
      <c r="N577" s="195" t="s">
        <v>1946</v>
      </c>
      <c r="O577" s="195" t="s">
        <v>1947</v>
      </c>
      <c r="P577" s="195" t="s">
        <v>1948</v>
      </c>
      <c r="Q577" s="195" t="s">
        <v>1949</v>
      </c>
      <c r="R577" s="195" t="s">
        <v>1950</v>
      </c>
      <c r="S577" s="195" t="s">
        <v>1951</v>
      </c>
    </row>
    <row r="578" s="192" customFormat="1" ht="11.25">
      <c r="A578" s="191" t="s">
        <v>40</v>
      </c>
    </row>
    <row r="579" s="192" customFormat="1" ht="11.25">
      <c r="A579" s="192" t="s">
        <v>43</v>
      </c>
    </row>
    <row r="580" spans="1:2" s="192" customFormat="1" ht="11.25">
      <c r="A580" s="192" t="s">
        <v>44</v>
      </c>
      <c r="B580" s="193">
        <v>39986.87425925926</v>
      </c>
    </row>
    <row r="581" s="192" customFormat="1" ht="11.25"/>
    <row r="582" spans="1:2" s="192" customFormat="1" ht="11.25">
      <c r="A582" s="192" t="s">
        <v>45</v>
      </c>
      <c r="B582" s="192" t="s">
        <v>46</v>
      </c>
    </row>
    <row r="583" spans="1:2" s="192" customFormat="1" ht="11.25">
      <c r="A583" s="192" t="s">
        <v>3653</v>
      </c>
      <c r="B583" s="192" t="s">
        <v>33</v>
      </c>
    </row>
    <row r="584" spans="1:2" s="192" customFormat="1" ht="11.25">
      <c r="A584" s="192" t="s">
        <v>34</v>
      </c>
      <c r="B584" s="192" t="s">
        <v>3372</v>
      </c>
    </row>
    <row r="585" spans="1:2" s="192" customFormat="1" ht="11.25">
      <c r="A585" s="192" t="s">
        <v>51</v>
      </c>
      <c r="B585" s="192" t="s">
        <v>41</v>
      </c>
    </row>
    <row r="586" s="192" customFormat="1" ht="11.25"/>
    <row r="587" spans="1:19" s="192" customFormat="1" ht="11.25">
      <c r="A587" s="194" t="s">
        <v>82</v>
      </c>
      <c r="B587" s="195" t="s">
        <v>43</v>
      </c>
      <c r="C587" s="195" t="s">
        <v>43</v>
      </c>
      <c r="D587" s="195" t="s">
        <v>43</v>
      </c>
      <c r="E587" s="195" t="s">
        <v>43</v>
      </c>
      <c r="F587" s="195" t="s">
        <v>43</v>
      </c>
      <c r="G587" s="195" t="s">
        <v>2535</v>
      </c>
      <c r="H587" s="195" t="s">
        <v>2536</v>
      </c>
      <c r="I587" s="195" t="s">
        <v>2537</v>
      </c>
      <c r="J587" s="195" t="s">
        <v>2538</v>
      </c>
      <c r="K587" s="195" t="s">
        <v>2539</v>
      </c>
      <c r="L587" s="195" t="s">
        <v>2540</v>
      </c>
      <c r="M587" s="195" t="s">
        <v>2541</v>
      </c>
      <c r="N587" s="195" t="s">
        <v>2542</v>
      </c>
      <c r="O587" s="195" t="s">
        <v>2543</v>
      </c>
      <c r="P587" s="195" t="s">
        <v>2544</v>
      </c>
      <c r="Q587" s="195" t="s">
        <v>2545</v>
      </c>
      <c r="R587" s="195" t="s">
        <v>2546</v>
      </c>
      <c r="S587" s="195" t="s">
        <v>2547</v>
      </c>
    </row>
    <row r="588" spans="1:19" s="192" customFormat="1" ht="11.25">
      <c r="A588" s="194" t="s">
        <v>53</v>
      </c>
      <c r="B588" s="194" t="s">
        <v>54</v>
      </c>
      <c r="C588" s="194" t="s">
        <v>55</v>
      </c>
      <c r="D588" s="194" t="s">
        <v>56</v>
      </c>
      <c r="E588" s="194" t="s">
        <v>57</v>
      </c>
      <c r="F588" s="194" t="s">
        <v>58</v>
      </c>
      <c r="G588" s="194" t="s">
        <v>59</v>
      </c>
      <c r="H588" s="194" t="s">
        <v>60</v>
      </c>
      <c r="I588" s="194" t="s">
        <v>61</v>
      </c>
      <c r="J588" s="194" t="s">
        <v>62</v>
      </c>
      <c r="K588" s="194" t="s">
        <v>63</v>
      </c>
      <c r="L588" s="194" t="s">
        <v>64</v>
      </c>
      <c r="M588" s="194" t="s">
        <v>65</v>
      </c>
      <c r="N588" s="194" t="s">
        <v>66</v>
      </c>
      <c r="O588" s="194" t="s">
        <v>67</v>
      </c>
      <c r="P588" s="194" t="s">
        <v>68</v>
      </c>
      <c r="Q588" s="194" t="s">
        <v>69</v>
      </c>
      <c r="R588" s="194" t="s">
        <v>70</v>
      </c>
      <c r="S588" s="194" t="s">
        <v>71</v>
      </c>
    </row>
    <row r="589" spans="1:19" s="192" customFormat="1" ht="11.25">
      <c r="A589" s="194" t="s">
        <v>72</v>
      </c>
      <c r="B589" s="195" t="s">
        <v>2379</v>
      </c>
      <c r="C589" s="195" t="s">
        <v>2380</v>
      </c>
      <c r="D589" s="195" t="s">
        <v>2381</v>
      </c>
      <c r="E589" s="195" t="s">
        <v>2382</v>
      </c>
      <c r="F589" s="195" t="s">
        <v>2383</v>
      </c>
      <c r="G589" s="195" t="s">
        <v>2384</v>
      </c>
      <c r="H589" s="195" t="s">
        <v>2385</v>
      </c>
      <c r="I589" s="195" t="s">
        <v>2386</v>
      </c>
      <c r="J589" s="195" t="s">
        <v>2387</v>
      </c>
      <c r="K589" s="195" t="s">
        <v>2388</v>
      </c>
      <c r="L589" s="195" t="s">
        <v>2389</v>
      </c>
      <c r="M589" s="195" t="s">
        <v>2390</v>
      </c>
      <c r="N589" s="195" t="s">
        <v>2391</v>
      </c>
      <c r="O589" s="195" t="s">
        <v>2392</v>
      </c>
      <c r="P589" s="195" t="s">
        <v>2393</v>
      </c>
      <c r="Q589" s="195" t="s">
        <v>2394</v>
      </c>
      <c r="R589" s="195" t="s">
        <v>2395</v>
      </c>
      <c r="S589" s="195" t="s">
        <v>2396</v>
      </c>
    </row>
    <row r="590" spans="1:19" s="192" customFormat="1" ht="11.25">
      <c r="A590" s="194" t="s">
        <v>73</v>
      </c>
      <c r="B590" s="195" t="s">
        <v>43</v>
      </c>
      <c r="C590" s="195" t="s">
        <v>43</v>
      </c>
      <c r="D590" s="195" t="s">
        <v>43</v>
      </c>
      <c r="E590" s="195" t="s">
        <v>43</v>
      </c>
      <c r="F590" s="195" t="s">
        <v>43</v>
      </c>
      <c r="G590" s="195" t="s">
        <v>2397</v>
      </c>
      <c r="H590" s="195" t="s">
        <v>2398</v>
      </c>
      <c r="I590" s="195" t="s">
        <v>2399</v>
      </c>
      <c r="J590" s="195" t="s">
        <v>2400</v>
      </c>
      <c r="K590" s="195" t="s">
        <v>2401</v>
      </c>
      <c r="L590" s="195" t="s">
        <v>2402</v>
      </c>
      <c r="M590" s="195" t="s">
        <v>2403</v>
      </c>
      <c r="N590" s="195" t="s">
        <v>2404</v>
      </c>
      <c r="O590" s="195" t="s">
        <v>2405</v>
      </c>
      <c r="P590" s="195" t="s">
        <v>2406</v>
      </c>
      <c r="Q590" s="195" t="s">
        <v>2407</v>
      </c>
      <c r="R590" s="195" t="s">
        <v>2408</v>
      </c>
      <c r="S590" s="195" t="s">
        <v>2409</v>
      </c>
    </row>
    <row r="591" spans="1:19" s="192" customFormat="1" ht="11.25">
      <c r="A591" s="194" t="s">
        <v>74</v>
      </c>
      <c r="B591" s="195" t="s">
        <v>43</v>
      </c>
      <c r="C591" s="195" t="s">
        <v>43</v>
      </c>
      <c r="D591" s="195" t="s">
        <v>43</v>
      </c>
      <c r="E591" s="195" t="s">
        <v>43</v>
      </c>
      <c r="F591" s="195" t="s">
        <v>43</v>
      </c>
      <c r="G591" s="195" t="s">
        <v>2410</v>
      </c>
      <c r="H591" s="195" t="s">
        <v>2411</v>
      </c>
      <c r="I591" s="195" t="s">
        <v>2412</v>
      </c>
      <c r="J591" s="195" t="s">
        <v>2413</v>
      </c>
      <c r="K591" s="195" t="s">
        <v>2414</v>
      </c>
      <c r="L591" s="195" t="s">
        <v>2415</v>
      </c>
      <c r="M591" s="195" t="s">
        <v>2416</v>
      </c>
      <c r="N591" s="195" t="s">
        <v>2417</v>
      </c>
      <c r="O591" s="195" t="s">
        <v>2418</v>
      </c>
      <c r="P591" s="195" t="s">
        <v>2419</v>
      </c>
      <c r="Q591" s="195" t="s">
        <v>2420</v>
      </c>
      <c r="R591" s="195" t="s">
        <v>2421</v>
      </c>
      <c r="S591" s="195" t="s">
        <v>2422</v>
      </c>
    </row>
    <row r="592" spans="1:19" s="192" customFormat="1" ht="11.25">
      <c r="A592" s="194" t="s">
        <v>76</v>
      </c>
      <c r="B592" s="195" t="s">
        <v>43</v>
      </c>
      <c r="C592" s="195" t="s">
        <v>43</v>
      </c>
      <c r="D592" s="195" t="s">
        <v>43</v>
      </c>
      <c r="E592" s="195" t="s">
        <v>43</v>
      </c>
      <c r="F592" s="195" t="s">
        <v>43</v>
      </c>
      <c r="G592" s="195" t="s">
        <v>2441</v>
      </c>
      <c r="H592" s="195" t="s">
        <v>2442</v>
      </c>
      <c r="I592" s="195" t="s">
        <v>2443</v>
      </c>
      <c r="J592" s="195" t="s">
        <v>2444</v>
      </c>
      <c r="K592" s="195" t="s">
        <v>2445</v>
      </c>
      <c r="L592" s="195" t="s">
        <v>2446</v>
      </c>
      <c r="M592" s="195" t="s">
        <v>2447</v>
      </c>
      <c r="N592" s="195" t="s">
        <v>2448</v>
      </c>
      <c r="O592" s="195" t="s">
        <v>2449</v>
      </c>
      <c r="P592" s="195" t="s">
        <v>2450</v>
      </c>
      <c r="Q592" s="195" t="s">
        <v>2451</v>
      </c>
      <c r="R592" s="195" t="s">
        <v>2452</v>
      </c>
      <c r="S592" s="195" t="s">
        <v>2453</v>
      </c>
    </row>
    <row r="593" spans="1:19" s="192" customFormat="1" ht="11.25">
      <c r="A593" s="194" t="s">
        <v>77</v>
      </c>
      <c r="B593" s="195" t="s">
        <v>43</v>
      </c>
      <c r="C593" s="195" t="s">
        <v>43</v>
      </c>
      <c r="D593" s="195" t="s">
        <v>43</v>
      </c>
      <c r="E593" s="195" t="s">
        <v>43</v>
      </c>
      <c r="F593" s="195" t="s">
        <v>43</v>
      </c>
      <c r="G593" s="195" t="s">
        <v>2454</v>
      </c>
      <c r="H593" s="195" t="s">
        <v>2455</v>
      </c>
      <c r="I593" s="195" t="s">
        <v>2456</v>
      </c>
      <c r="J593" s="195" t="s">
        <v>2457</v>
      </c>
      <c r="K593" s="195" t="s">
        <v>2458</v>
      </c>
      <c r="L593" s="195" t="s">
        <v>2459</v>
      </c>
      <c r="M593" s="195" t="s">
        <v>2460</v>
      </c>
      <c r="N593" s="195" t="s">
        <v>2461</v>
      </c>
      <c r="O593" s="195" t="s">
        <v>2462</v>
      </c>
      <c r="P593" s="195" t="s">
        <v>2463</v>
      </c>
      <c r="Q593" s="195" t="s">
        <v>2464</v>
      </c>
      <c r="R593" s="195" t="s">
        <v>2465</v>
      </c>
      <c r="S593" s="195" t="s">
        <v>2466</v>
      </c>
    </row>
    <row r="594" spans="1:19" s="192" customFormat="1" ht="11.25">
      <c r="A594" s="194" t="s">
        <v>78</v>
      </c>
      <c r="B594" s="195" t="s">
        <v>43</v>
      </c>
      <c r="C594" s="195" t="s">
        <v>2467</v>
      </c>
      <c r="D594" s="195" t="s">
        <v>2468</v>
      </c>
      <c r="E594" s="195" t="s">
        <v>2469</v>
      </c>
      <c r="F594" s="195" t="s">
        <v>2470</v>
      </c>
      <c r="G594" s="195" t="s">
        <v>2471</v>
      </c>
      <c r="H594" s="195" t="s">
        <v>2472</v>
      </c>
      <c r="I594" s="195" t="s">
        <v>2473</v>
      </c>
      <c r="J594" s="195" t="s">
        <v>2474</v>
      </c>
      <c r="K594" s="195" t="s">
        <v>2475</v>
      </c>
      <c r="L594" s="195" t="s">
        <v>2476</v>
      </c>
      <c r="M594" s="195" t="s">
        <v>2477</v>
      </c>
      <c r="N594" s="195" t="s">
        <v>2478</v>
      </c>
      <c r="O594" s="195" t="s">
        <v>2479</v>
      </c>
      <c r="P594" s="195" t="s">
        <v>2480</v>
      </c>
      <c r="Q594" s="195" t="s">
        <v>2481</v>
      </c>
      <c r="R594" s="195" t="s">
        <v>2482</v>
      </c>
      <c r="S594" s="195" t="s">
        <v>2483</v>
      </c>
    </row>
    <row r="595" spans="1:19" s="192" customFormat="1" ht="11.25">
      <c r="A595" s="194" t="s">
        <v>79</v>
      </c>
      <c r="B595" s="195" t="s">
        <v>2484</v>
      </c>
      <c r="C595" s="195" t="s">
        <v>2485</v>
      </c>
      <c r="D595" s="195" t="s">
        <v>2486</v>
      </c>
      <c r="E595" s="195" t="s">
        <v>2487</v>
      </c>
      <c r="F595" s="195" t="s">
        <v>2488</v>
      </c>
      <c r="G595" s="195" t="s">
        <v>2489</v>
      </c>
      <c r="H595" s="195" t="s">
        <v>2490</v>
      </c>
      <c r="I595" s="195" t="s">
        <v>2491</v>
      </c>
      <c r="J595" s="195" t="s">
        <v>2492</v>
      </c>
      <c r="K595" s="195" t="s">
        <v>2493</v>
      </c>
      <c r="L595" s="195" t="s">
        <v>2494</v>
      </c>
      <c r="M595" s="195" t="s">
        <v>2495</v>
      </c>
      <c r="N595" s="195" t="s">
        <v>2496</v>
      </c>
      <c r="O595" s="195" t="s">
        <v>2497</v>
      </c>
      <c r="P595" s="195" t="s">
        <v>2498</v>
      </c>
      <c r="Q595" s="195" t="s">
        <v>2499</v>
      </c>
      <c r="R595" s="195" t="s">
        <v>2500</v>
      </c>
      <c r="S595" s="195" t="s">
        <v>2501</v>
      </c>
    </row>
    <row r="596" spans="1:19" s="192" customFormat="1" ht="11.25">
      <c r="A596" s="194" t="s">
        <v>80</v>
      </c>
      <c r="B596" s="195" t="s">
        <v>43</v>
      </c>
      <c r="C596" s="195" t="s">
        <v>43</v>
      </c>
      <c r="D596" s="195" t="s">
        <v>43</v>
      </c>
      <c r="E596" s="195" t="s">
        <v>2502</v>
      </c>
      <c r="F596" s="195" t="s">
        <v>2503</v>
      </c>
      <c r="G596" s="195" t="s">
        <v>2504</v>
      </c>
      <c r="H596" s="195" t="s">
        <v>2505</v>
      </c>
      <c r="I596" s="195" t="s">
        <v>2506</v>
      </c>
      <c r="J596" s="195" t="s">
        <v>2507</v>
      </c>
      <c r="K596" s="195" t="s">
        <v>2508</v>
      </c>
      <c r="L596" s="195" t="s">
        <v>2509</v>
      </c>
      <c r="M596" s="195" t="s">
        <v>2510</v>
      </c>
      <c r="N596" s="195" t="s">
        <v>2511</v>
      </c>
      <c r="O596" s="195" t="s">
        <v>2512</v>
      </c>
      <c r="P596" s="195" t="s">
        <v>2513</v>
      </c>
      <c r="Q596" s="195" t="s">
        <v>2514</v>
      </c>
      <c r="R596" s="195" t="s">
        <v>2515</v>
      </c>
      <c r="S596" s="195" t="s">
        <v>2516</v>
      </c>
    </row>
    <row r="597" spans="1:19" s="192" customFormat="1" ht="11.25">
      <c r="A597" s="194" t="s">
        <v>81</v>
      </c>
      <c r="B597" s="195" t="s">
        <v>2517</v>
      </c>
      <c r="C597" s="195" t="s">
        <v>2518</v>
      </c>
      <c r="D597" s="195" t="s">
        <v>2519</v>
      </c>
      <c r="E597" s="195" t="s">
        <v>2520</v>
      </c>
      <c r="F597" s="195" t="s">
        <v>2521</v>
      </c>
      <c r="G597" s="195" t="s">
        <v>2522</v>
      </c>
      <c r="H597" s="195" t="s">
        <v>2523</v>
      </c>
      <c r="I597" s="195" t="s">
        <v>2524</v>
      </c>
      <c r="J597" s="195" t="s">
        <v>2525</v>
      </c>
      <c r="K597" s="195" t="s">
        <v>2526</v>
      </c>
      <c r="L597" s="195" t="s">
        <v>2527</v>
      </c>
      <c r="M597" s="195" t="s">
        <v>2528</v>
      </c>
      <c r="N597" s="195" t="s">
        <v>2529</v>
      </c>
      <c r="O597" s="195" t="s">
        <v>2530</v>
      </c>
      <c r="P597" s="195" t="s">
        <v>2531</v>
      </c>
      <c r="Q597" s="195" t="s">
        <v>2532</v>
      </c>
      <c r="R597" s="195" t="s">
        <v>2533</v>
      </c>
      <c r="S597" s="195" t="s">
        <v>2534</v>
      </c>
    </row>
    <row r="598" spans="1:19" s="192" customFormat="1" ht="11.25">
      <c r="A598" s="194" t="s">
        <v>83</v>
      </c>
      <c r="B598" s="195" t="s">
        <v>2548</v>
      </c>
      <c r="C598" s="195" t="s">
        <v>2549</v>
      </c>
      <c r="D598" s="195" t="s">
        <v>2550</v>
      </c>
      <c r="E598" s="195" t="s">
        <v>2551</v>
      </c>
      <c r="F598" s="195" t="s">
        <v>2552</v>
      </c>
      <c r="G598" s="195" t="s">
        <v>2553</v>
      </c>
      <c r="H598" s="195" t="s">
        <v>2554</v>
      </c>
      <c r="I598" s="195" t="s">
        <v>2555</v>
      </c>
      <c r="J598" s="195" t="s">
        <v>2556</v>
      </c>
      <c r="K598" s="195" t="s">
        <v>2557</v>
      </c>
      <c r="L598" s="195" t="s">
        <v>2558</v>
      </c>
      <c r="M598" s="195" t="s">
        <v>2559</v>
      </c>
      <c r="N598" s="195" t="s">
        <v>2560</v>
      </c>
      <c r="O598" s="195" t="s">
        <v>2561</v>
      </c>
      <c r="P598" s="195" t="s">
        <v>2562</v>
      </c>
      <c r="Q598" s="195" t="s">
        <v>2563</v>
      </c>
      <c r="R598" s="195" t="s">
        <v>2564</v>
      </c>
      <c r="S598" s="195" t="s">
        <v>2565</v>
      </c>
    </row>
    <row r="599" spans="1:19" s="192" customFormat="1" ht="11.25">
      <c r="A599" s="194" t="s">
        <v>84</v>
      </c>
      <c r="B599" s="195" t="s">
        <v>2566</v>
      </c>
      <c r="C599" s="195" t="s">
        <v>2567</v>
      </c>
      <c r="D599" s="195" t="s">
        <v>2568</v>
      </c>
      <c r="E599" s="195" t="s">
        <v>2569</v>
      </c>
      <c r="F599" s="195" t="s">
        <v>2570</v>
      </c>
      <c r="G599" s="195" t="s">
        <v>2571</v>
      </c>
      <c r="H599" s="195" t="s">
        <v>2572</v>
      </c>
      <c r="I599" s="195" t="s">
        <v>2573</v>
      </c>
      <c r="J599" s="195" t="s">
        <v>2574</v>
      </c>
      <c r="K599" s="195" t="s">
        <v>2575</v>
      </c>
      <c r="L599" s="195" t="s">
        <v>2576</v>
      </c>
      <c r="M599" s="195" t="s">
        <v>2577</v>
      </c>
      <c r="N599" s="195" t="s">
        <v>2578</v>
      </c>
      <c r="O599" s="195" t="s">
        <v>2579</v>
      </c>
      <c r="P599" s="195" t="s">
        <v>2580</v>
      </c>
      <c r="Q599" s="195" t="s">
        <v>2581</v>
      </c>
      <c r="R599" s="195" t="s">
        <v>2582</v>
      </c>
      <c r="S599" s="195" t="s">
        <v>2583</v>
      </c>
    </row>
    <row r="600" spans="1:19" s="192" customFormat="1" ht="11.25">
      <c r="A600" s="194" t="s">
        <v>85</v>
      </c>
      <c r="B600" s="195" t="s">
        <v>43</v>
      </c>
      <c r="C600" s="195" t="s">
        <v>43</v>
      </c>
      <c r="D600" s="195" t="s">
        <v>43</v>
      </c>
      <c r="E600" s="195" t="s">
        <v>43</v>
      </c>
      <c r="F600" s="195" t="s">
        <v>43</v>
      </c>
      <c r="G600" s="195" t="s">
        <v>43</v>
      </c>
      <c r="H600" s="195" t="s">
        <v>43</v>
      </c>
      <c r="I600" s="195" t="s">
        <v>43</v>
      </c>
      <c r="J600" s="195" t="s">
        <v>43</v>
      </c>
      <c r="K600" s="195" t="s">
        <v>43</v>
      </c>
      <c r="L600" s="195" t="s">
        <v>2584</v>
      </c>
      <c r="M600" s="195" t="s">
        <v>2585</v>
      </c>
      <c r="N600" s="195" t="s">
        <v>2586</v>
      </c>
      <c r="O600" s="195" t="s">
        <v>2587</v>
      </c>
      <c r="P600" s="195" t="s">
        <v>2588</v>
      </c>
      <c r="Q600" s="195" t="s">
        <v>2589</v>
      </c>
      <c r="R600" s="195" t="s">
        <v>2590</v>
      </c>
      <c r="S600" s="195" t="s">
        <v>2591</v>
      </c>
    </row>
    <row r="601" spans="1:19" s="192" customFormat="1" ht="11.25">
      <c r="A601" s="194" t="s">
        <v>86</v>
      </c>
      <c r="B601" s="195" t="s">
        <v>43</v>
      </c>
      <c r="C601" s="195" t="s">
        <v>2592</v>
      </c>
      <c r="D601" s="195" t="s">
        <v>2593</v>
      </c>
      <c r="E601" s="195" t="s">
        <v>2594</v>
      </c>
      <c r="F601" s="195" t="s">
        <v>2595</v>
      </c>
      <c r="G601" s="195" t="s">
        <v>2596</v>
      </c>
      <c r="H601" s="195" t="s">
        <v>2597</v>
      </c>
      <c r="I601" s="195" t="s">
        <v>2598</v>
      </c>
      <c r="J601" s="195" t="s">
        <v>2599</v>
      </c>
      <c r="K601" s="195" t="s">
        <v>2600</v>
      </c>
      <c r="L601" s="195" t="s">
        <v>2601</v>
      </c>
      <c r="M601" s="195" t="s">
        <v>2602</v>
      </c>
      <c r="N601" s="195" t="s">
        <v>2603</v>
      </c>
      <c r="O601" s="195" t="s">
        <v>2604</v>
      </c>
      <c r="P601" s="195" t="s">
        <v>2605</v>
      </c>
      <c r="Q601" s="195" t="s">
        <v>2606</v>
      </c>
      <c r="R601" s="195" t="s">
        <v>2607</v>
      </c>
      <c r="S601" s="195" t="s">
        <v>2608</v>
      </c>
    </row>
    <row r="602" spans="1:19" s="192" customFormat="1" ht="11.25">
      <c r="A602" s="194" t="s">
        <v>87</v>
      </c>
      <c r="B602" s="195" t="s">
        <v>43</v>
      </c>
      <c r="C602" s="195" t="s">
        <v>43</v>
      </c>
      <c r="D602" s="195" t="s">
        <v>43</v>
      </c>
      <c r="E602" s="195" t="s">
        <v>43</v>
      </c>
      <c r="F602" s="195" t="s">
        <v>43</v>
      </c>
      <c r="G602" s="195" t="s">
        <v>2609</v>
      </c>
      <c r="H602" s="195" t="s">
        <v>2610</v>
      </c>
      <c r="I602" s="195" t="s">
        <v>2611</v>
      </c>
      <c r="J602" s="195" t="s">
        <v>2612</v>
      </c>
      <c r="K602" s="195" t="s">
        <v>2613</v>
      </c>
      <c r="L602" s="195" t="s">
        <v>2614</v>
      </c>
      <c r="M602" s="195" t="s">
        <v>2615</v>
      </c>
      <c r="N602" s="195" t="s">
        <v>2616</v>
      </c>
      <c r="O602" s="195" t="s">
        <v>2617</v>
      </c>
      <c r="P602" s="195" t="s">
        <v>2618</v>
      </c>
      <c r="Q602" s="195" t="s">
        <v>2619</v>
      </c>
      <c r="R602" s="195" t="s">
        <v>2620</v>
      </c>
      <c r="S602" s="195" t="s">
        <v>2621</v>
      </c>
    </row>
    <row r="603" spans="1:19" s="192" customFormat="1" ht="11.25">
      <c r="A603" s="194" t="s">
        <v>89</v>
      </c>
      <c r="B603" s="195" t="s">
        <v>2639</v>
      </c>
      <c r="C603" s="195" t="s">
        <v>2640</v>
      </c>
      <c r="D603" s="195" t="s">
        <v>2641</v>
      </c>
      <c r="E603" s="195" t="s">
        <v>2642</v>
      </c>
      <c r="F603" s="195" t="s">
        <v>2643</v>
      </c>
      <c r="G603" s="195" t="s">
        <v>2644</v>
      </c>
      <c r="H603" s="195" t="s">
        <v>2645</v>
      </c>
      <c r="I603" s="195" t="s">
        <v>2646</v>
      </c>
      <c r="J603" s="195" t="s">
        <v>2647</v>
      </c>
      <c r="K603" s="195" t="s">
        <v>2648</v>
      </c>
      <c r="L603" s="195" t="s">
        <v>2649</v>
      </c>
      <c r="M603" s="195" t="s">
        <v>2650</v>
      </c>
      <c r="N603" s="195" t="s">
        <v>2651</v>
      </c>
      <c r="O603" s="195" t="s">
        <v>2652</v>
      </c>
      <c r="P603" s="195" t="s">
        <v>2653</v>
      </c>
      <c r="Q603" s="195" t="s">
        <v>2654</v>
      </c>
      <c r="R603" s="195" t="s">
        <v>2655</v>
      </c>
      <c r="S603" s="195" t="s">
        <v>2656</v>
      </c>
    </row>
    <row r="604" spans="1:19" s="192" customFormat="1" ht="11.25">
      <c r="A604" s="194" t="s">
        <v>90</v>
      </c>
      <c r="B604" s="195" t="s">
        <v>43</v>
      </c>
      <c r="C604" s="195" t="s">
        <v>43</v>
      </c>
      <c r="D604" s="195" t="s">
        <v>2657</v>
      </c>
      <c r="E604" s="195" t="s">
        <v>2658</v>
      </c>
      <c r="F604" s="195" t="s">
        <v>2659</v>
      </c>
      <c r="G604" s="195" t="s">
        <v>2660</v>
      </c>
      <c r="H604" s="195" t="s">
        <v>2661</v>
      </c>
      <c r="I604" s="195" t="s">
        <v>2662</v>
      </c>
      <c r="J604" s="195" t="s">
        <v>2663</v>
      </c>
      <c r="K604" s="195" t="s">
        <v>2664</v>
      </c>
      <c r="L604" s="195" t="s">
        <v>2665</v>
      </c>
      <c r="M604" s="195" t="s">
        <v>2666</v>
      </c>
      <c r="N604" s="195" t="s">
        <v>2667</v>
      </c>
      <c r="O604" s="195" t="s">
        <v>2668</v>
      </c>
      <c r="P604" s="195" t="s">
        <v>2669</v>
      </c>
      <c r="Q604" s="195" t="s">
        <v>2670</v>
      </c>
      <c r="R604" s="195" t="s">
        <v>2671</v>
      </c>
      <c r="S604" s="195" t="s">
        <v>2672</v>
      </c>
    </row>
    <row r="605" spans="1:19" s="192" customFormat="1" ht="11.25">
      <c r="A605" s="194" t="s">
        <v>91</v>
      </c>
      <c r="B605" s="195" t="s">
        <v>2673</v>
      </c>
      <c r="C605" s="195" t="s">
        <v>2674</v>
      </c>
      <c r="D605" s="195" t="s">
        <v>2675</v>
      </c>
      <c r="E605" s="195" t="s">
        <v>2676</v>
      </c>
      <c r="F605" s="195" t="s">
        <v>2677</v>
      </c>
      <c r="G605" s="195" t="s">
        <v>2678</v>
      </c>
      <c r="H605" s="195" t="s">
        <v>2679</v>
      </c>
      <c r="I605" s="195" t="s">
        <v>2680</v>
      </c>
      <c r="J605" s="195" t="s">
        <v>2681</v>
      </c>
      <c r="K605" s="195" t="s">
        <v>2682</v>
      </c>
      <c r="L605" s="195" t="s">
        <v>2683</v>
      </c>
      <c r="M605" s="195" t="s">
        <v>2684</v>
      </c>
      <c r="N605" s="195" t="s">
        <v>2685</v>
      </c>
      <c r="O605" s="195" t="s">
        <v>2686</v>
      </c>
      <c r="P605" s="195" t="s">
        <v>2687</v>
      </c>
      <c r="Q605" s="195" t="s">
        <v>2688</v>
      </c>
      <c r="R605" s="195" t="s">
        <v>2689</v>
      </c>
      <c r="S605" s="195" t="s">
        <v>2690</v>
      </c>
    </row>
    <row r="606" spans="1:19" s="192" customFormat="1" ht="11.25">
      <c r="A606" s="194" t="s">
        <v>92</v>
      </c>
      <c r="B606" s="195" t="s">
        <v>43</v>
      </c>
      <c r="C606" s="195" t="s">
        <v>43</v>
      </c>
      <c r="D606" s="195" t="s">
        <v>2691</v>
      </c>
      <c r="E606" s="195" t="s">
        <v>2692</v>
      </c>
      <c r="F606" s="195" t="s">
        <v>2693</v>
      </c>
      <c r="G606" s="195" t="s">
        <v>2694</v>
      </c>
      <c r="H606" s="195" t="s">
        <v>2695</v>
      </c>
      <c r="I606" s="195" t="s">
        <v>2696</v>
      </c>
      <c r="J606" s="195" t="s">
        <v>2697</v>
      </c>
      <c r="K606" s="195" t="s">
        <v>2698</v>
      </c>
      <c r="L606" s="195" t="s">
        <v>2699</v>
      </c>
      <c r="M606" s="195" t="s">
        <v>2700</v>
      </c>
      <c r="N606" s="195" t="s">
        <v>2701</v>
      </c>
      <c r="O606" s="195" t="s">
        <v>2702</v>
      </c>
      <c r="P606" s="195" t="s">
        <v>2703</v>
      </c>
      <c r="Q606" s="195" t="s">
        <v>2704</v>
      </c>
      <c r="R606" s="195" t="s">
        <v>2705</v>
      </c>
      <c r="S606" s="195" t="s">
        <v>2706</v>
      </c>
    </row>
    <row r="607" spans="1:19" s="192" customFormat="1" ht="11.25">
      <c r="A607" s="194" t="s">
        <v>94</v>
      </c>
      <c r="B607" s="195" t="s">
        <v>2707</v>
      </c>
      <c r="C607" s="195" t="s">
        <v>2708</v>
      </c>
      <c r="D607" s="195" t="s">
        <v>2709</v>
      </c>
      <c r="E607" s="195" t="s">
        <v>2710</v>
      </c>
      <c r="F607" s="195" t="s">
        <v>2711</v>
      </c>
      <c r="G607" s="195" t="s">
        <v>2712</v>
      </c>
      <c r="H607" s="195" t="s">
        <v>2713</v>
      </c>
      <c r="I607" s="195" t="s">
        <v>2714</v>
      </c>
      <c r="J607" s="195" t="s">
        <v>2715</v>
      </c>
      <c r="K607" s="195" t="s">
        <v>2716</v>
      </c>
      <c r="L607" s="195" t="s">
        <v>2717</v>
      </c>
      <c r="M607" s="195" t="s">
        <v>2718</v>
      </c>
      <c r="N607" s="195" t="s">
        <v>2719</v>
      </c>
      <c r="O607" s="195" t="s">
        <v>2720</v>
      </c>
      <c r="P607" s="195" t="s">
        <v>2721</v>
      </c>
      <c r="Q607" s="195" t="s">
        <v>2722</v>
      </c>
      <c r="R607" s="195" t="s">
        <v>2723</v>
      </c>
      <c r="S607" s="195" t="s">
        <v>2724</v>
      </c>
    </row>
    <row r="608" spans="1:19" s="192" customFormat="1" ht="11.25">
      <c r="A608" s="194" t="s">
        <v>96</v>
      </c>
      <c r="B608" s="195" t="s">
        <v>43</v>
      </c>
      <c r="C608" s="195" t="s">
        <v>43</v>
      </c>
      <c r="D608" s="195" t="s">
        <v>43</v>
      </c>
      <c r="E608" s="195" t="s">
        <v>43</v>
      </c>
      <c r="F608" s="195" t="s">
        <v>43</v>
      </c>
      <c r="G608" s="195" t="s">
        <v>2743</v>
      </c>
      <c r="H608" s="195" t="s">
        <v>2744</v>
      </c>
      <c r="I608" s="195" t="s">
        <v>2745</v>
      </c>
      <c r="J608" s="195" t="s">
        <v>2746</v>
      </c>
      <c r="K608" s="195" t="s">
        <v>2747</v>
      </c>
      <c r="L608" s="195" t="s">
        <v>2748</v>
      </c>
      <c r="M608" s="195" t="s">
        <v>2749</v>
      </c>
      <c r="N608" s="195" t="s">
        <v>2750</v>
      </c>
      <c r="O608" s="195" t="s">
        <v>2751</v>
      </c>
      <c r="P608" s="195" t="s">
        <v>2752</v>
      </c>
      <c r="Q608" s="195" t="s">
        <v>2753</v>
      </c>
      <c r="R608" s="195" t="s">
        <v>2754</v>
      </c>
      <c r="S608" s="195" t="s">
        <v>2755</v>
      </c>
    </row>
    <row r="609" spans="1:19" s="192" customFormat="1" ht="11.25">
      <c r="A609" s="194" t="s">
        <v>97</v>
      </c>
      <c r="B609" s="195" t="s">
        <v>43</v>
      </c>
      <c r="C609" s="195" t="s">
        <v>43</v>
      </c>
      <c r="D609" s="195" t="s">
        <v>43</v>
      </c>
      <c r="E609" s="195" t="s">
        <v>43</v>
      </c>
      <c r="F609" s="195" t="s">
        <v>43</v>
      </c>
      <c r="G609" s="195" t="s">
        <v>2756</v>
      </c>
      <c r="H609" s="195" t="s">
        <v>2757</v>
      </c>
      <c r="I609" s="195" t="s">
        <v>2758</v>
      </c>
      <c r="J609" s="195" t="s">
        <v>2759</v>
      </c>
      <c r="K609" s="195" t="s">
        <v>2760</v>
      </c>
      <c r="L609" s="195" t="s">
        <v>2761</v>
      </c>
      <c r="M609" s="195" t="s">
        <v>2762</v>
      </c>
      <c r="N609" s="195" t="s">
        <v>2763</v>
      </c>
      <c r="O609" s="195" t="s">
        <v>2764</v>
      </c>
      <c r="P609" s="195" t="s">
        <v>2765</v>
      </c>
      <c r="Q609" s="195" t="s">
        <v>2766</v>
      </c>
      <c r="R609" s="195" t="s">
        <v>2767</v>
      </c>
      <c r="S609" s="195" t="s">
        <v>2768</v>
      </c>
    </row>
    <row r="610" spans="1:19" s="192" customFormat="1" ht="11.25">
      <c r="A610" s="194" t="s">
        <v>98</v>
      </c>
      <c r="B610" s="195" t="s">
        <v>43</v>
      </c>
      <c r="C610" s="195" t="s">
        <v>43</v>
      </c>
      <c r="D610" s="195" t="s">
        <v>43</v>
      </c>
      <c r="E610" s="195" t="s">
        <v>43</v>
      </c>
      <c r="F610" s="195" t="s">
        <v>43</v>
      </c>
      <c r="G610" s="195" t="s">
        <v>43</v>
      </c>
      <c r="H610" s="195" t="s">
        <v>43</v>
      </c>
      <c r="I610" s="195" t="s">
        <v>43</v>
      </c>
      <c r="J610" s="195" t="s">
        <v>2769</v>
      </c>
      <c r="K610" s="195" t="s">
        <v>2770</v>
      </c>
      <c r="L610" s="195" t="s">
        <v>2771</v>
      </c>
      <c r="M610" s="195" t="s">
        <v>2772</v>
      </c>
      <c r="N610" s="195" t="s">
        <v>2773</v>
      </c>
      <c r="O610" s="195" t="s">
        <v>2774</v>
      </c>
      <c r="P610" s="195" t="s">
        <v>2775</v>
      </c>
      <c r="Q610" s="195" t="s">
        <v>2776</v>
      </c>
      <c r="R610" s="195" t="s">
        <v>2777</v>
      </c>
      <c r="S610" s="195" t="s">
        <v>2778</v>
      </c>
    </row>
    <row r="611" spans="1:19" s="192" customFormat="1" ht="11.25">
      <c r="A611" s="194" t="s">
        <v>99</v>
      </c>
      <c r="B611" s="195" t="s">
        <v>2779</v>
      </c>
      <c r="C611" s="195" t="s">
        <v>2780</v>
      </c>
      <c r="D611" s="195" t="s">
        <v>2781</v>
      </c>
      <c r="E611" s="195" t="s">
        <v>2782</v>
      </c>
      <c r="F611" s="195" t="s">
        <v>2783</v>
      </c>
      <c r="G611" s="195" t="s">
        <v>2784</v>
      </c>
      <c r="H611" s="195" t="s">
        <v>2785</v>
      </c>
      <c r="I611" s="195" t="s">
        <v>2786</v>
      </c>
      <c r="J611" s="195" t="s">
        <v>2787</v>
      </c>
      <c r="K611" s="195" t="s">
        <v>2788</v>
      </c>
      <c r="L611" s="195" t="s">
        <v>2789</v>
      </c>
      <c r="M611" s="195" t="s">
        <v>2790</v>
      </c>
      <c r="N611" s="195" t="s">
        <v>2791</v>
      </c>
      <c r="O611" s="195" t="s">
        <v>2792</v>
      </c>
      <c r="P611" s="195" t="s">
        <v>2793</v>
      </c>
      <c r="Q611" s="195" t="s">
        <v>2794</v>
      </c>
      <c r="R611" s="195" t="s">
        <v>2795</v>
      </c>
      <c r="S611" s="195" t="s">
        <v>2796</v>
      </c>
    </row>
    <row r="612" spans="1:19" s="192" customFormat="1" ht="11.25">
      <c r="A612" s="194" t="s">
        <v>100</v>
      </c>
      <c r="B612" s="195" t="s">
        <v>43</v>
      </c>
      <c r="C612" s="195" t="s">
        <v>2797</v>
      </c>
      <c r="D612" s="195" t="s">
        <v>2798</v>
      </c>
      <c r="E612" s="195" t="s">
        <v>2799</v>
      </c>
      <c r="F612" s="195" t="s">
        <v>2800</v>
      </c>
      <c r="G612" s="195" t="s">
        <v>2801</v>
      </c>
      <c r="H612" s="195" t="s">
        <v>2802</v>
      </c>
      <c r="I612" s="195" t="s">
        <v>2803</v>
      </c>
      <c r="J612" s="195" t="s">
        <v>2804</v>
      </c>
      <c r="K612" s="195" t="s">
        <v>2805</v>
      </c>
      <c r="L612" s="195" t="s">
        <v>2806</v>
      </c>
      <c r="M612" s="195" t="s">
        <v>2807</v>
      </c>
      <c r="N612" s="195" t="s">
        <v>2808</v>
      </c>
      <c r="O612" s="195" t="s">
        <v>2809</v>
      </c>
      <c r="P612" s="195" t="s">
        <v>2810</v>
      </c>
      <c r="Q612" s="195" t="s">
        <v>2811</v>
      </c>
      <c r="R612" s="195" t="s">
        <v>2812</v>
      </c>
      <c r="S612" s="195" t="s">
        <v>2813</v>
      </c>
    </row>
    <row r="613" spans="1:19" s="192" customFormat="1" ht="11.25">
      <c r="A613" s="194" t="s">
        <v>101</v>
      </c>
      <c r="B613" s="195" t="s">
        <v>43</v>
      </c>
      <c r="C613" s="195" t="s">
        <v>43</v>
      </c>
      <c r="D613" s="195" t="s">
        <v>43</v>
      </c>
      <c r="E613" s="195" t="s">
        <v>2814</v>
      </c>
      <c r="F613" s="195" t="s">
        <v>2815</v>
      </c>
      <c r="G613" s="195" t="s">
        <v>2816</v>
      </c>
      <c r="H613" s="195" t="s">
        <v>2817</v>
      </c>
      <c r="I613" s="195" t="s">
        <v>2818</v>
      </c>
      <c r="J613" s="195" t="s">
        <v>2819</v>
      </c>
      <c r="K613" s="195" t="s">
        <v>2820</v>
      </c>
      <c r="L613" s="195" t="s">
        <v>2821</v>
      </c>
      <c r="M613" s="195" t="s">
        <v>2822</v>
      </c>
      <c r="N613" s="195" t="s">
        <v>2823</v>
      </c>
      <c r="O613" s="195" t="s">
        <v>2824</v>
      </c>
      <c r="P613" s="195" t="s">
        <v>2825</v>
      </c>
      <c r="Q613" s="195" t="s">
        <v>2826</v>
      </c>
      <c r="R613" s="195" t="s">
        <v>2827</v>
      </c>
      <c r="S613" s="195" t="s">
        <v>2828</v>
      </c>
    </row>
    <row r="614" spans="1:19" s="192" customFormat="1" ht="11.25">
      <c r="A614" s="194" t="s">
        <v>103</v>
      </c>
      <c r="B614" s="195" t="s">
        <v>2847</v>
      </c>
      <c r="C614" s="195" t="s">
        <v>2848</v>
      </c>
      <c r="D614" s="195" t="s">
        <v>2849</v>
      </c>
      <c r="E614" s="195" t="s">
        <v>2850</v>
      </c>
      <c r="F614" s="195" t="s">
        <v>2851</v>
      </c>
      <c r="G614" s="195" t="s">
        <v>2852</v>
      </c>
      <c r="H614" s="195" t="s">
        <v>2853</v>
      </c>
      <c r="I614" s="195" t="s">
        <v>2854</v>
      </c>
      <c r="J614" s="195" t="s">
        <v>2855</v>
      </c>
      <c r="K614" s="195" t="s">
        <v>2856</v>
      </c>
      <c r="L614" s="195" t="s">
        <v>2857</v>
      </c>
      <c r="M614" s="195" t="s">
        <v>2858</v>
      </c>
      <c r="N614" s="195" t="s">
        <v>2859</v>
      </c>
      <c r="O614" s="195" t="s">
        <v>2860</v>
      </c>
      <c r="P614" s="195" t="s">
        <v>2861</v>
      </c>
      <c r="Q614" s="195" t="s">
        <v>2862</v>
      </c>
      <c r="R614" s="195" t="s">
        <v>2863</v>
      </c>
      <c r="S614" s="195" t="s">
        <v>2864</v>
      </c>
    </row>
    <row r="615" spans="1:19" s="192" customFormat="1" ht="11.25">
      <c r="A615" s="194" t="s">
        <v>102</v>
      </c>
      <c r="B615" s="195" t="s">
        <v>2829</v>
      </c>
      <c r="C615" s="195" t="s">
        <v>2830</v>
      </c>
      <c r="D615" s="195" t="s">
        <v>2831</v>
      </c>
      <c r="E615" s="195" t="s">
        <v>2832</v>
      </c>
      <c r="F615" s="195" t="s">
        <v>2833</v>
      </c>
      <c r="G615" s="195" t="s">
        <v>2834</v>
      </c>
      <c r="H615" s="195" t="s">
        <v>2835</v>
      </c>
      <c r="I615" s="195" t="s">
        <v>2836</v>
      </c>
      <c r="J615" s="195" t="s">
        <v>2837</v>
      </c>
      <c r="K615" s="195" t="s">
        <v>2838</v>
      </c>
      <c r="L615" s="195" t="s">
        <v>2839</v>
      </c>
      <c r="M615" s="195" t="s">
        <v>2840</v>
      </c>
      <c r="N615" s="195" t="s">
        <v>2841</v>
      </c>
      <c r="O615" s="195" t="s">
        <v>2842</v>
      </c>
      <c r="P615" s="195" t="s">
        <v>2843</v>
      </c>
      <c r="Q615" s="195" t="s">
        <v>2844</v>
      </c>
      <c r="R615" s="195" t="s">
        <v>2845</v>
      </c>
      <c r="S615" s="195" t="s">
        <v>2846</v>
      </c>
    </row>
    <row r="616" spans="1:19" s="192" customFormat="1" ht="11.25">
      <c r="A616" s="194" t="s">
        <v>88</v>
      </c>
      <c r="B616" s="195" t="s">
        <v>2622</v>
      </c>
      <c r="C616" s="195" t="s">
        <v>2623</v>
      </c>
      <c r="D616" s="195" t="s">
        <v>2624</v>
      </c>
      <c r="E616" s="195" t="s">
        <v>2625</v>
      </c>
      <c r="F616" s="195" t="s">
        <v>2626</v>
      </c>
      <c r="G616" s="195" t="s">
        <v>2627</v>
      </c>
      <c r="H616" s="195" t="s">
        <v>2628</v>
      </c>
      <c r="I616" s="195" t="s">
        <v>2629</v>
      </c>
      <c r="J616" s="195" t="s">
        <v>2630</v>
      </c>
      <c r="K616" s="195" t="s">
        <v>2631</v>
      </c>
      <c r="L616" s="195" t="s">
        <v>2632</v>
      </c>
      <c r="M616" s="195" t="s">
        <v>2633</v>
      </c>
      <c r="N616" s="195" t="s">
        <v>2634</v>
      </c>
      <c r="O616" s="195" t="s">
        <v>2635</v>
      </c>
      <c r="P616" s="195" t="s">
        <v>2636</v>
      </c>
      <c r="Q616" s="195" t="s">
        <v>2637</v>
      </c>
      <c r="R616" s="195" t="s">
        <v>2638</v>
      </c>
      <c r="S616" s="195" t="s">
        <v>43</v>
      </c>
    </row>
    <row r="617" spans="1:19" s="192" customFormat="1" ht="11.25">
      <c r="A617" s="194" t="s">
        <v>95</v>
      </c>
      <c r="B617" s="195" t="s">
        <v>2725</v>
      </c>
      <c r="C617" s="195" t="s">
        <v>2726</v>
      </c>
      <c r="D617" s="195" t="s">
        <v>2727</v>
      </c>
      <c r="E617" s="195" t="s">
        <v>2728</v>
      </c>
      <c r="F617" s="195" t="s">
        <v>2729</v>
      </c>
      <c r="G617" s="195" t="s">
        <v>2730</v>
      </c>
      <c r="H617" s="195" t="s">
        <v>2731</v>
      </c>
      <c r="I617" s="195" t="s">
        <v>2732</v>
      </c>
      <c r="J617" s="195" t="s">
        <v>2733</v>
      </c>
      <c r="K617" s="195" t="s">
        <v>2734</v>
      </c>
      <c r="L617" s="195" t="s">
        <v>2735</v>
      </c>
      <c r="M617" s="195" t="s">
        <v>2736</v>
      </c>
      <c r="N617" s="195" t="s">
        <v>2737</v>
      </c>
      <c r="O617" s="195" t="s">
        <v>2738</v>
      </c>
      <c r="P617" s="195" t="s">
        <v>2739</v>
      </c>
      <c r="Q617" s="195" t="s">
        <v>2740</v>
      </c>
      <c r="R617" s="195" t="s">
        <v>2741</v>
      </c>
      <c r="S617" s="195" t="s">
        <v>2742</v>
      </c>
    </row>
    <row r="618" spans="1:19" s="192" customFormat="1" ht="11.25">
      <c r="A618" s="194" t="s">
        <v>75</v>
      </c>
      <c r="B618" s="195" t="s">
        <v>2423</v>
      </c>
      <c r="C618" s="195" t="s">
        <v>2424</v>
      </c>
      <c r="D618" s="195" t="s">
        <v>2425</v>
      </c>
      <c r="E618" s="195" t="s">
        <v>2426</v>
      </c>
      <c r="F618" s="195" t="s">
        <v>2427</v>
      </c>
      <c r="G618" s="195" t="s">
        <v>2428</v>
      </c>
      <c r="H618" s="195" t="s">
        <v>2429</v>
      </c>
      <c r="I618" s="195" t="s">
        <v>2430</v>
      </c>
      <c r="J618" s="195" t="s">
        <v>2431</v>
      </c>
      <c r="K618" s="195" t="s">
        <v>2432</v>
      </c>
      <c r="L618" s="195" t="s">
        <v>2433</v>
      </c>
      <c r="M618" s="195" t="s">
        <v>2434</v>
      </c>
      <c r="N618" s="195" t="s">
        <v>2435</v>
      </c>
      <c r="O618" s="195" t="s">
        <v>2436</v>
      </c>
      <c r="P618" s="195" t="s">
        <v>2437</v>
      </c>
      <c r="Q618" s="195" t="s">
        <v>2438</v>
      </c>
      <c r="R618" s="195" t="s">
        <v>2439</v>
      </c>
      <c r="S618" s="195" t="s">
        <v>2440</v>
      </c>
    </row>
    <row r="619" s="192" customFormat="1" ht="11.25">
      <c r="A619" s="191" t="s">
        <v>40</v>
      </c>
    </row>
    <row r="620" s="192" customFormat="1" ht="11.25">
      <c r="A620" s="192" t="s">
        <v>43</v>
      </c>
    </row>
    <row r="621" spans="1:2" s="192" customFormat="1" ht="11.25">
      <c r="A621" s="192" t="s">
        <v>44</v>
      </c>
      <c r="B621" s="193">
        <v>39986.87425925926</v>
      </c>
    </row>
    <row r="622" s="192" customFormat="1" ht="11.25"/>
    <row r="623" spans="1:2" s="192" customFormat="1" ht="11.25">
      <c r="A623" s="192" t="s">
        <v>45</v>
      </c>
      <c r="B623" s="192" t="s">
        <v>46</v>
      </c>
    </row>
    <row r="624" spans="1:2" s="192" customFormat="1" ht="11.25">
      <c r="A624" s="192" t="s">
        <v>3653</v>
      </c>
      <c r="B624" s="192" t="s">
        <v>33</v>
      </c>
    </row>
    <row r="625" spans="1:2" s="192" customFormat="1" ht="11.25">
      <c r="A625" s="192" t="s">
        <v>34</v>
      </c>
      <c r="B625" s="192" t="s">
        <v>38</v>
      </c>
    </row>
    <row r="626" spans="1:2" s="192" customFormat="1" ht="11.25">
      <c r="A626" s="192" t="s">
        <v>51</v>
      </c>
      <c r="B626" s="192" t="s">
        <v>41</v>
      </c>
    </row>
    <row r="627" s="192" customFormat="1" ht="11.25"/>
    <row r="628" spans="1:19" s="192" customFormat="1" ht="11.25">
      <c r="A628" s="194" t="s">
        <v>82</v>
      </c>
      <c r="B628" s="195" t="s">
        <v>43</v>
      </c>
      <c r="C628" s="195" t="s">
        <v>43</v>
      </c>
      <c r="D628" s="195" t="s">
        <v>43</v>
      </c>
      <c r="E628" s="195" t="s">
        <v>43</v>
      </c>
      <c r="F628" s="195" t="s">
        <v>43</v>
      </c>
      <c r="G628" s="195" t="s">
        <v>3018</v>
      </c>
      <c r="H628" s="195" t="s">
        <v>3019</v>
      </c>
      <c r="I628" s="195" t="s">
        <v>3020</v>
      </c>
      <c r="J628" s="195" t="s">
        <v>3021</v>
      </c>
      <c r="K628" s="195" t="s">
        <v>3022</v>
      </c>
      <c r="L628" s="195" t="s">
        <v>3023</v>
      </c>
      <c r="M628" s="195" t="s">
        <v>3024</v>
      </c>
      <c r="N628" s="195" t="s">
        <v>3025</v>
      </c>
      <c r="O628" s="195" t="s">
        <v>3026</v>
      </c>
      <c r="P628" s="195" t="s">
        <v>3027</v>
      </c>
      <c r="Q628" s="195" t="s">
        <v>3028</v>
      </c>
      <c r="R628" s="195" t="s">
        <v>3029</v>
      </c>
      <c r="S628" s="195" t="s">
        <v>3030</v>
      </c>
    </row>
    <row r="629" spans="1:19" s="192" customFormat="1" ht="11.25">
      <c r="A629" s="194" t="s">
        <v>53</v>
      </c>
      <c r="B629" s="194" t="s">
        <v>54</v>
      </c>
      <c r="C629" s="194" t="s">
        <v>55</v>
      </c>
      <c r="D629" s="194" t="s">
        <v>56</v>
      </c>
      <c r="E629" s="194" t="s">
        <v>57</v>
      </c>
      <c r="F629" s="194" t="s">
        <v>58</v>
      </c>
      <c r="G629" s="194" t="s">
        <v>59</v>
      </c>
      <c r="H629" s="194" t="s">
        <v>60</v>
      </c>
      <c r="I629" s="194" t="s">
        <v>61</v>
      </c>
      <c r="J629" s="194" t="s">
        <v>62</v>
      </c>
      <c r="K629" s="194" t="s">
        <v>63</v>
      </c>
      <c r="L629" s="194" t="s">
        <v>64</v>
      </c>
      <c r="M629" s="194" t="s">
        <v>65</v>
      </c>
      <c r="N629" s="194" t="s">
        <v>66</v>
      </c>
      <c r="O629" s="194" t="s">
        <v>67</v>
      </c>
      <c r="P629" s="194" t="s">
        <v>68</v>
      </c>
      <c r="Q629" s="194" t="s">
        <v>69</v>
      </c>
      <c r="R629" s="194" t="s">
        <v>70</v>
      </c>
      <c r="S629" s="194" t="s">
        <v>71</v>
      </c>
    </row>
    <row r="630" spans="1:19" s="192" customFormat="1" ht="11.25">
      <c r="A630" s="194" t="s">
        <v>72</v>
      </c>
      <c r="B630" s="195" t="s">
        <v>2865</v>
      </c>
      <c r="C630" s="195" t="s">
        <v>2866</v>
      </c>
      <c r="D630" s="195" t="s">
        <v>2867</v>
      </c>
      <c r="E630" s="195" t="s">
        <v>2868</v>
      </c>
      <c r="F630" s="195" t="s">
        <v>2869</v>
      </c>
      <c r="G630" s="195" t="s">
        <v>2870</v>
      </c>
      <c r="H630" s="195" t="s">
        <v>2871</v>
      </c>
      <c r="I630" s="195" t="s">
        <v>2872</v>
      </c>
      <c r="J630" s="195" t="s">
        <v>2873</v>
      </c>
      <c r="K630" s="195" t="s">
        <v>2874</v>
      </c>
      <c r="L630" s="195" t="s">
        <v>2875</v>
      </c>
      <c r="M630" s="195" t="s">
        <v>2876</v>
      </c>
      <c r="N630" s="195" t="s">
        <v>2877</v>
      </c>
      <c r="O630" s="195" t="s">
        <v>2878</v>
      </c>
      <c r="P630" s="195" t="s">
        <v>2879</v>
      </c>
      <c r="Q630" s="195" t="s">
        <v>2880</v>
      </c>
      <c r="R630" s="195" t="s">
        <v>2881</v>
      </c>
      <c r="S630" s="195" t="s">
        <v>2882</v>
      </c>
    </row>
    <row r="631" spans="1:19" s="192" customFormat="1" ht="11.25">
      <c r="A631" s="194" t="s">
        <v>73</v>
      </c>
      <c r="B631" s="195" t="s">
        <v>43</v>
      </c>
      <c r="C631" s="195" t="s">
        <v>43</v>
      </c>
      <c r="D631" s="195" t="s">
        <v>43</v>
      </c>
      <c r="E631" s="195" t="s">
        <v>43</v>
      </c>
      <c r="F631" s="195" t="s">
        <v>43</v>
      </c>
      <c r="G631" s="195" t="s">
        <v>2883</v>
      </c>
      <c r="H631" s="195" t="s">
        <v>2884</v>
      </c>
      <c r="I631" s="195" t="s">
        <v>2885</v>
      </c>
      <c r="J631" s="195" t="s">
        <v>2886</v>
      </c>
      <c r="K631" s="195" t="s">
        <v>2887</v>
      </c>
      <c r="L631" s="195" t="s">
        <v>2888</v>
      </c>
      <c r="M631" s="195" t="s">
        <v>2889</v>
      </c>
      <c r="N631" s="195" t="s">
        <v>2890</v>
      </c>
      <c r="O631" s="195" t="s">
        <v>2891</v>
      </c>
      <c r="P631" s="195" t="s">
        <v>2892</v>
      </c>
      <c r="Q631" s="195" t="s">
        <v>2893</v>
      </c>
      <c r="R631" s="195" t="s">
        <v>2894</v>
      </c>
      <c r="S631" s="195" t="s">
        <v>2895</v>
      </c>
    </row>
    <row r="632" spans="1:19" s="192" customFormat="1" ht="11.25">
      <c r="A632" s="194" t="s">
        <v>74</v>
      </c>
      <c r="B632" s="195" t="s">
        <v>43</v>
      </c>
      <c r="C632" s="195" t="s">
        <v>43</v>
      </c>
      <c r="D632" s="195" t="s">
        <v>43</v>
      </c>
      <c r="E632" s="195" t="s">
        <v>43</v>
      </c>
      <c r="F632" s="195" t="s">
        <v>43</v>
      </c>
      <c r="G632" s="195" t="s">
        <v>2896</v>
      </c>
      <c r="H632" s="195" t="s">
        <v>2897</v>
      </c>
      <c r="I632" s="195" t="s">
        <v>2898</v>
      </c>
      <c r="J632" s="195" t="s">
        <v>2899</v>
      </c>
      <c r="K632" s="195" t="s">
        <v>2900</v>
      </c>
      <c r="L632" s="195" t="s">
        <v>2901</v>
      </c>
      <c r="M632" s="195" t="s">
        <v>2902</v>
      </c>
      <c r="N632" s="195" t="s">
        <v>2903</v>
      </c>
      <c r="O632" s="195" t="s">
        <v>2904</v>
      </c>
      <c r="P632" s="195" t="s">
        <v>2905</v>
      </c>
      <c r="Q632" s="195" t="s">
        <v>2906</v>
      </c>
      <c r="R632" s="195" t="s">
        <v>2907</v>
      </c>
      <c r="S632" s="195" t="s">
        <v>2908</v>
      </c>
    </row>
    <row r="633" spans="1:19" s="192" customFormat="1" ht="11.25">
      <c r="A633" s="194" t="s">
        <v>76</v>
      </c>
      <c r="B633" s="195" t="s">
        <v>43</v>
      </c>
      <c r="C633" s="195" t="s">
        <v>43</v>
      </c>
      <c r="D633" s="195" t="s">
        <v>43</v>
      </c>
      <c r="E633" s="195" t="s">
        <v>43</v>
      </c>
      <c r="F633" s="195" t="s">
        <v>43</v>
      </c>
      <c r="G633" s="195" t="s">
        <v>2927</v>
      </c>
      <c r="H633" s="195" t="s">
        <v>2928</v>
      </c>
      <c r="I633" s="195" t="s">
        <v>2929</v>
      </c>
      <c r="J633" s="195" t="s">
        <v>2930</v>
      </c>
      <c r="K633" s="195" t="s">
        <v>2931</v>
      </c>
      <c r="L633" s="195" t="s">
        <v>2932</v>
      </c>
      <c r="M633" s="195" t="s">
        <v>2933</v>
      </c>
      <c r="N633" s="195" t="s">
        <v>2934</v>
      </c>
      <c r="O633" s="195" t="s">
        <v>2935</v>
      </c>
      <c r="P633" s="195" t="s">
        <v>2936</v>
      </c>
      <c r="Q633" s="195" t="s">
        <v>2937</v>
      </c>
      <c r="R633" s="195" t="s">
        <v>2938</v>
      </c>
      <c r="S633" s="195" t="s">
        <v>2939</v>
      </c>
    </row>
    <row r="634" spans="1:19" s="192" customFormat="1" ht="11.25">
      <c r="A634" s="194" t="s">
        <v>77</v>
      </c>
      <c r="B634" s="195" t="s">
        <v>43</v>
      </c>
      <c r="C634" s="195" t="s">
        <v>43</v>
      </c>
      <c r="D634" s="195" t="s">
        <v>43</v>
      </c>
      <c r="E634" s="195" t="s">
        <v>43</v>
      </c>
      <c r="F634" s="195" t="s">
        <v>43</v>
      </c>
      <c r="G634" s="195" t="s">
        <v>2940</v>
      </c>
      <c r="H634" s="195" t="s">
        <v>2941</v>
      </c>
      <c r="I634" s="195" t="s">
        <v>2942</v>
      </c>
      <c r="J634" s="195" t="s">
        <v>2943</v>
      </c>
      <c r="K634" s="195" t="s">
        <v>2944</v>
      </c>
      <c r="L634" s="195" t="s">
        <v>2945</v>
      </c>
      <c r="M634" s="195" t="s">
        <v>1620</v>
      </c>
      <c r="N634" s="195" t="s">
        <v>2946</v>
      </c>
      <c r="O634" s="195" t="s">
        <v>2947</v>
      </c>
      <c r="P634" s="195" t="s">
        <v>2948</v>
      </c>
      <c r="Q634" s="195" t="s">
        <v>2949</v>
      </c>
      <c r="R634" s="195" t="s">
        <v>2950</v>
      </c>
      <c r="S634" s="195" t="s">
        <v>2951</v>
      </c>
    </row>
    <row r="635" spans="1:19" s="192" customFormat="1" ht="11.25">
      <c r="A635" s="194" t="s">
        <v>78</v>
      </c>
      <c r="B635" s="195" t="s">
        <v>43</v>
      </c>
      <c r="C635" s="195" t="s">
        <v>2952</v>
      </c>
      <c r="D635" s="195" t="s">
        <v>2953</v>
      </c>
      <c r="E635" s="195" t="s">
        <v>2954</v>
      </c>
      <c r="F635" s="195" t="s">
        <v>2955</v>
      </c>
      <c r="G635" s="195" t="s">
        <v>2956</v>
      </c>
      <c r="H635" s="195" t="s">
        <v>2957</v>
      </c>
      <c r="I635" s="195" t="s">
        <v>2958</v>
      </c>
      <c r="J635" s="195" t="s">
        <v>2959</v>
      </c>
      <c r="K635" s="195" t="s">
        <v>2960</v>
      </c>
      <c r="L635" s="195" t="s">
        <v>2961</v>
      </c>
      <c r="M635" s="195" t="s">
        <v>2962</v>
      </c>
      <c r="N635" s="195" t="s">
        <v>2963</v>
      </c>
      <c r="O635" s="195" t="s">
        <v>2964</v>
      </c>
      <c r="P635" s="195" t="s">
        <v>2965</v>
      </c>
      <c r="Q635" s="195" t="s">
        <v>2966</v>
      </c>
      <c r="R635" s="195" t="s">
        <v>2967</v>
      </c>
      <c r="S635" s="195" t="s">
        <v>2968</v>
      </c>
    </row>
    <row r="636" spans="1:19" s="192" customFormat="1" ht="11.25">
      <c r="A636" s="194" t="s">
        <v>79</v>
      </c>
      <c r="B636" s="195" t="s">
        <v>2969</v>
      </c>
      <c r="C636" s="195" t="s">
        <v>2970</v>
      </c>
      <c r="D636" s="195" t="s">
        <v>2971</v>
      </c>
      <c r="E636" s="195" t="s">
        <v>2972</v>
      </c>
      <c r="F636" s="195" t="s">
        <v>2973</v>
      </c>
      <c r="G636" s="195" t="s">
        <v>2974</v>
      </c>
      <c r="H636" s="195" t="s">
        <v>2975</v>
      </c>
      <c r="I636" s="195" t="s">
        <v>2976</v>
      </c>
      <c r="J636" s="195" t="s">
        <v>2977</v>
      </c>
      <c r="K636" s="195" t="s">
        <v>2978</v>
      </c>
      <c r="L636" s="195" t="s">
        <v>2979</v>
      </c>
      <c r="M636" s="195" t="s">
        <v>2980</v>
      </c>
      <c r="N636" s="195" t="s">
        <v>2981</v>
      </c>
      <c r="O636" s="195" t="s">
        <v>2982</v>
      </c>
      <c r="P636" s="195" t="s">
        <v>2585</v>
      </c>
      <c r="Q636" s="195" t="s">
        <v>2983</v>
      </c>
      <c r="R636" s="195" t="s">
        <v>2984</v>
      </c>
      <c r="S636" s="195" t="s">
        <v>2985</v>
      </c>
    </row>
    <row r="637" spans="1:19" s="192" customFormat="1" ht="11.25">
      <c r="A637" s="194" t="s">
        <v>80</v>
      </c>
      <c r="B637" s="195" t="s">
        <v>43</v>
      </c>
      <c r="C637" s="195" t="s">
        <v>43</v>
      </c>
      <c r="D637" s="195" t="s">
        <v>43</v>
      </c>
      <c r="E637" s="195" t="s">
        <v>2986</v>
      </c>
      <c r="F637" s="195" t="s">
        <v>2987</v>
      </c>
      <c r="G637" s="195" t="s">
        <v>2988</v>
      </c>
      <c r="H637" s="195" t="s">
        <v>2989</v>
      </c>
      <c r="I637" s="195" t="s">
        <v>2990</v>
      </c>
      <c r="J637" s="195" t="s">
        <v>2991</v>
      </c>
      <c r="K637" s="195" t="s">
        <v>2992</v>
      </c>
      <c r="L637" s="195" t="s">
        <v>2993</v>
      </c>
      <c r="M637" s="195" t="s">
        <v>2994</v>
      </c>
      <c r="N637" s="195" t="s">
        <v>2995</v>
      </c>
      <c r="O637" s="195" t="s">
        <v>2996</v>
      </c>
      <c r="P637" s="195" t="s">
        <v>2997</v>
      </c>
      <c r="Q637" s="195" t="s">
        <v>2998</v>
      </c>
      <c r="R637" s="195" t="s">
        <v>2999</v>
      </c>
      <c r="S637" s="195" t="s">
        <v>1304</v>
      </c>
    </row>
    <row r="638" spans="1:19" s="192" customFormat="1" ht="11.25">
      <c r="A638" s="194" t="s">
        <v>81</v>
      </c>
      <c r="B638" s="195" t="s">
        <v>3000</v>
      </c>
      <c r="C638" s="195" t="s">
        <v>3001</v>
      </c>
      <c r="D638" s="195" t="s">
        <v>3002</v>
      </c>
      <c r="E638" s="195" t="s">
        <v>3003</v>
      </c>
      <c r="F638" s="195" t="s">
        <v>3004</v>
      </c>
      <c r="G638" s="195" t="s">
        <v>3005</v>
      </c>
      <c r="H638" s="195" t="s">
        <v>3006</v>
      </c>
      <c r="I638" s="195" t="s">
        <v>3007</v>
      </c>
      <c r="J638" s="195" t="s">
        <v>3008</v>
      </c>
      <c r="K638" s="195" t="s">
        <v>3009</v>
      </c>
      <c r="L638" s="195" t="s">
        <v>3010</v>
      </c>
      <c r="M638" s="195" t="s">
        <v>3011</v>
      </c>
      <c r="N638" s="195" t="s">
        <v>3012</v>
      </c>
      <c r="O638" s="195" t="s">
        <v>3013</v>
      </c>
      <c r="P638" s="195" t="s">
        <v>3014</v>
      </c>
      <c r="Q638" s="195" t="s">
        <v>3015</v>
      </c>
      <c r="R638" s="195" t="s">
        <v>3016</v>
      </c>
      <c r="S638" s="195" t="s">
        <v>3017</v>
      </c>
    </row>
    <row r="639" spans="1:19" s="192" customFormat="1" ht="11.25">
      <c r="A639" s="194" t="s">
        <v>83</v>
      </c>
      <c r="B639" s="195" t="s">
        <v>3031</v>
      </c>
      <c r="C639" s="195" t="s">
        <v>3032</v>
      </c>
      <c r="D639" s="195" t="s">
        <v>3033</v>
      </c>
      <c r="E639" s="195" t="s">
        <v>3034</v>
      </c>
      <c r="F639" s="195" t="s">
        <v>3035</v>
      </c>
      <c r="G639" s="195" t="s">
        <v>3036</v>
      </c>
      <c r="H639" s="195" t="s">
        <v>3037</v>
      </c>
      <c r="I639" s="195" t="s">
        <v>3038</v>
      </c>
      <c r="J639" s="195" t="s">
        <v>3039</v>
      </c>
      <c r="K639" s="195" t="s">
        <v>3040</v>
      </c>
      <c r="L639" s="195" t="s">
        <v>3041</v>
      </c>
      <c r="M639" s="195" t="s">
        <v>3042</v>
      </c>
      <c r="N639" s="195" t="s">
        <v>3043</v>
      </c>
      <c r="O639" s="195" t="s">
        <v>3044</v>
      </c>
      <c r="P639" s="195" t="s">
        <v>3045</v>
      </c>
      <c r="Q639" s="195" t="s">
        <v>3046</v>
      </c>
      <c r="R639" s="195" t="s">
        <v>3047</v>
      </c>
      <c r="S639" s="195" t="s">
        <v>3048</v>
      </c>
    </row>
    <row r="640" spans="1:19" s="192" customFormat="1" ht="11.25">
      <c r="A640" s="194" t="s">
        <v>84</v>
      </c>
      <c r="B640" s="195" t="s">
        <v>3049</v>
      </c>
      <c r="C640" s="195" t="s">
        <v>3050</v>
      </c>
      <c r="D640" s="195" t="s">
        <v>3051</v>
      </c>
      <c r="E640" s="195" t="s">
        <v>3052</v>
      </c>
      <c r="F640" s="195" t="s">
        <v>3053</v>
      </c>
      <c r="G640" s="195" t="s">
        <v>3054</v>
      </c>
      <c r="H640" s="195" t="s">
        <v>3055</v>
      </c>
      <c r="I640" s="195" t="s">
        <v>3056</v>
      </c>
      <c r="J640" s="195" t="s">
        <v>3057</v>
      </c>
      <c r="K640" s="195" t="s">
        <v>3058</v>
      </c>
      <c r="L640" s="195" t="s">
        <v>3059</v>
      </c>
      <c r="M640" s="195" t="s">
        <v>3060</v>
      </c>
      <c r="N640" s="195" t="s">
        <v>3061</v>
      </c>
      <c r="O640" s="195" t="s">
        <v>3062</v>
      </c>
      <c r="P640" s="195" t="s">
        <v>3063</v>
      </c>
      <c r="Q640" s="195" t="s">
        <v>3064</v>
      </c>
      <c r="R640" s="195" t="s">
        <v>3065</v>
      </c>
      <c r="S640" s="195" t="s">
        <v>3066</v>
      </c>
    </row>
    <row r="641" spans="1:19" s="192" customFormat="1" ht="11.25">
      <c r="A641" s="194" t="s">
        <v>85</v>
      </c>
      <c r="B641" s="195" t="s">
        <v>43</v>
      </c>
      <c r="C641" s="195" t="s">
        <v>43</v>
      </c>
      <c r="D641" s="195" t="s">
        <v>43</v>
      </c>
      <c r="E641" s="195" t="s">
        <v>43</v>
      </c>
      <c r="F641" s="195" t="s">
        <v>43</v>
      </c>
      <c r="G641" s="195" t="s">
        <v>43</v>
      </c>
      <c r="H641" s="195" t="s">
        <v>43</v>
      </c>
      <c r="I641" s="195" t="s">
        <v>43</v>
      </c>
      <c r="J641" s="195" t="s">
        <v>43</v>
      </c>
      <c r="K641" s="195" t="s">
        <v>43</v>
      </c>
      <c r="L641" s="195" t="s">
        <v>3067</v>
      </c>
      <c r="M641" s="195" t="s">
        <v>3068</v>
      </c>
      <c r="N641" s="195" t="s">
        <v>3069</v>
      </c>
      <c r="O641" s="195" t="s">
        <v>3070</v>
      </c>
      <c r="P641" s="195" t="s">
        <v>3071</v>
      </c>
      <c r="Q641" s="195" t="s">
        <v>3072</v>
      </c>
      <c r="R641" s="195" t="s">
        <v>3073</v>
      </c>
      <c r="S641" s="195" t="s">
        <v>3074</v>
      </c>
    </row>
    <row r="642" spans="1:19" s="192" customFormat="1" ht="11.25">
      <c r="A642" s="194" t="s">
        <v>86</v>
      </c>
      <c r="B642" s="195" t="s">
        <v>43</v>
      </c>
      <c r="C642" s="195" t="s">
        <v>3075</v>
      </c>
      <c r="D642" s="195" t="s">
        <v>3076</v>
      </c>
      <c r="E642" s="195" t="s">
        <v>3077</v>
      </c>
      <c r="F642" s="195" t="s">
        <v>3078</v>
      </c>
      <c r="G642" s="195" t="s">
        <v>3079</v>
      </c>
      <c r="H642" s="195" t="s">
        <v>3080</v>
      </c>
      <c r="I642" s="195" t="s">
        <v>3081</v>
      </c>
      <c r="J642" s="195" t="s">
        <v>3082</v>
      </c>
      <c r="K642" s="195" t="s">
        <v>3083</v>
      </c>
      <c r="L642" s="195" t="s">
        <v>3084</v>
      </c>
      <c r="M642" s="195" t="s">
        <v>3085</v>
      </c>
      <c r="N642" s="195" t="s">
        <v>3086</v>
      </c>
      <c r="O642" s="195" t="s">
        <v>3087</v>
      </c>
      <c r="P642" s="195" t="s">
        <v>3088</v>
      </c>
      <c r="Q642" s="195" t="s">
        <v>3089</v>
      </c>
      <c r="R642" s="195" t="s">
        <v>3090</v>
      </c>
      <c r="S642" s="195" t="s">
        <v>3091</v>
      </c>
    </row>
    <row r="643" spans="1:19" s="192" customFormat="1" ht="11.25">
      <c r="A643" s="194" t="s">
        <v>87</v>
      </c>
      <c r="B643" s="195" t="s">
        <v>43</v>
      </c>
      <c r="C643" s="195" t="s">
        <v>43</v>
      </c>
      <c r="D643" s="195" t="s">
        <v>43</v>
      </c>
      <c r="E643" s="195" t="s">
        <v>43</v>
      </c>
      <c r="F643" s="195" t="s">
        <v>43</v>
      </c>
      <c r="G643" s="195" t="s">
        <v>3092</v>
      </c>
      <c r="H643" s="195" t="s">
        <v>3093</v>
      </c>
      <c r="I643" s="195" t="s">
        <v>3094</v>
      </c>
      <c r="J643" s="195" t="s">
        <v>3095</v>
      </c>
      <c r="K643" s="195" t="s">
        <v>3096</v>
      </c>
      <c r="L643" s="195" t="s">
        <v>3097</v>
      </c>
      <c r="M643" s="195" t="s">
        <v>3098</v>
      </c>
      <c r="N643" s="195" t="s">
        <v>3099</v>
      </c>
      <c r="O643" s="195" t="s">
        <v>3100</v>
      </c>
      <c r="P643" s="195" t="s">
        <v>3101</v>
      </c>
      <c r="Q643" s="195" t="s">
        <v>3102</v>
      </c>
      <c r="R643" s="195" t="s">
        <v>3103</v>
      </c>
      <c r="S643" s="195" t="s">
        <v>3104</v>
      </c>
    </row>
    <row r="644" spans="1:19" s="192" customFormat="1" ht="11.25">
      <c r="A644" s="194" t="s">
        <v>89</v>
      </c>
      <c r="B644" s="195" t="s">
        <v>3122</v>
      </c>
      <c r="C644" s="195" t="s">
        <v>3123</v>
      </c>
      <c r="D644" s="195" t="s">
        <v>3124</v>
      </c>
      <c r="E644" s="195" t="s">
        <v>3125</v>
      </c>
      <c r="F644" s="195" t="s">
        <v>3126</v>
      </c>
      <c r="G644" s="195" t="s">
        <v>3127</v>
      </c>
      <c r="H644" s="195" t="s">
        <v>3128</v>
      </c>
      <c r="I644" s="195" t="s">
        <v>3129</v>
      </c>
      <c r="J644" s="195" t="s">
        <v>3130</v>
      </c>
      <c r="K644" s="195" t="s">
        <v>3131</v>
      </c>
      <c r="L644" s="195" t="s">
        <v>3132</v>
      </c>
      <c r="M644" s="195" t="s">
        <v>3133</v>
      </c>
      <c r="N644" s="195" t="s">
        <v>3134</v>
      </c>
      <c r="O644" s="195" t="s">
        <v>3135</v>
      </c>
      <c r="P644" s="195" t="s">
        <v>3136</v>
      </c>
      <c r="Q644" s="195" t="s">
        <v>3137</v>
      </c>
      <c r="R644" s="195" t="s">
        <v>3138</v>
      </c>
      <c r="S644" s="195" t="s">
        <v>3139</v>
      </c>
    </row>
    <row r="645" spans="1:19" s="192" customFormat="1" ht="11.25">
      <c r="A645" s="194" t="s">
        <v>90</v>
      </c>
      <c r="B645" s="195" t="s">
        <v>43</v>
      </c>
      <c r="C645" s="195" t="s">
        <v>43</v>
      </c>
      <c r="D645" s="195" t="s">
        <v>3140</v>
      </c>
      <c r="E645" s="195" t="s">
        <v>3141</v>
      </c>
      <c r="F645" s="195" t="s">
        <v>3142</v>
      </c>
      <c r="G645" s="195" t="s">
        <v>3143</v>
      </c>
      <c r="H645" s="195" t="s">
        <v>3144</v>
      </c>
      <c r="I645" s="195" t="s">
        <v>2136</v>
      </c>
      <c r="J645" s="195" t="s">
        <v>3145</v>
      </c>
      <c r="K645" s="195" t="s">
        <v>3146</v>
      </c>
      <c r="L645" s="195" t="s">
        <v>3147</v>
      </c>
      <c r="M645" s="195" t="s">
        <v>3148</v>
      </c>
      <c r="N645" s="195" t="s">
        <v>3149</v>
      </c>
      <c r="O645" s="195" t="s">
        <v>3150</v>
      </c>
      <c r="P645" s="195" t="s">
        <v>3151</v>
      </c>
      <c r="Q645" s="195" t="s">
        <v>3152</v>
      </c>
      <c r="R645" s="195" t="s">
        <v>3153</v>
      </c>
      <c r="S645" s="195" t="s">
        <v>3154</v>
      </c>
    </row>
    <row r="646" spans="1:19" s="192" customFormat="1" ht="11.25">
      <c r="A646" s="194" t="s">
        <v>91</v>
      </c>
      <c r="B646" s="195" t="s">
        <v>3155</v>
      </c>
      <c r="C646" s="195" t="s">
        <v>3156</v>
      </c>
      <c r="D646" s="195" t="s">
        <v>3157</v>
      </c>
      <c r="E646" s="195" t="s">
        <v>3158</v>
      </c>
      <c r="F646" s="195" t="s">
        <v>3159</v>
      </c>
      <c r="G646" s="195" t="s">
        <v>3160</v>
      </c>
      <c r="H646" s="195" t="s">
        <v>3161</v>
      </c>
      <c r="I646" s="195" t="s">
        <v>3162</v>
      </c>
      <c r="J646" s="195" t="s">
        <v>3163</v>
      </c>
      <c r="K646" s="195" t="s">
        <v>3164</v>
      </c>
      <c r="L646" s="195" t="s">
        <v>3165</v>
      </c>
      <c r="M646" s="195" t="s">
        <v>3166</v>
      </c>
      <c r="N646" s="195" t="s">
        <v>3167</v>
      </c>
      <c r="O646" s="195" t="s">
        <v>3168</v>
      </c>
      <c r="P646" s="195" t="s">
        <v>3169</v>
      </c>
      <c r="Q646" s="195" t="s">
        <v>3170</v>
      </c>
      <c r="R646" s="195" t="s">
        <v>3171</v>
      </c>
      <c r="S646" s="195" t="s">
        <v>3172</v>
      </c>
    </row>
    <row r="647" spans="1:19" s="192" customFormat="1" ht="11.25">
      <c r="A647" s="194" t="s">
        <v>92</v>
      </c>
      <c r="B647" s="195" t="s">
        <v>43</v>
      </c>
      <c r="C647" s="195" t="s">
        <v>43</v>
      </c>
      <c r="D647" s="195" t="s">
        <v>3173</v>
      </c>
      <c r="E647" s="195" t="s">
        <v>3174</v>
      </c>
      <c r="F647" s="195" t="s">
        <v>3175</v>
      </c>
      <c r="G647" s="195" t="s">
        <v>3176</v>
      </c>
      <c r="H647" s="195" t="s">
        <v>3177</v>
      </c>
      <c r="I647" s="195" t="s">
        <v>3178</v>
      </c>
      <c r="J647" s="195" t="s">
        <v>3179</v>
      </c>
      <c r="K647" s="195" t="s">
        <v>3180</v>
      </c>
      <c r="L647" s="195" t="s">
        <v>3181</v>
      </c>
      <c r="M647" s="195" t="s">
        <v>3182</v>
      </c>
      <c r="N647" s="195" t="s">
        <v>3183</v>
      </c>
      <c r="O647" s="195" t="s">
        <v>3184</v>
      </c>
      <c r="P647" s="195" t="s">
        <v>3185</v>
      </c>
      <c r="Q647" s="195" t="s">
        <v>3186</v>
      </c>
      <c r="R647" s="195" t="s">
        <v>3187</v>
      </c>
      <c r="S647" s="195" t="s">
        <v>3188</v>
      </c>
    </row>
    <row r="648" spans="1:19" s="192" customFormat="1" ht="11.25">
      <c r="A648" s="194" t="s">
        <v>94</v>
      </c>
      <c r="B648" s="195" t="s">
        <v>3189</v>
      </c>
      <c r="C648" s="195" t="s">
        <v>3190</v>
      </c>
      <c r="D648" s="195" t="s">
        <v>3191</v>
      </c>
      <c r="E648" s="195" t="s">
        <v>3192</v>
      </c>
      <c r="F648" s="195" t="s">
        <v>3193</v>
      </c>
      <c r="G648" s="195" t="s">
        <v>3194</v>
      </c>
      <c r="H648" s="195" t="s">
        <v>3195</v>
      </c>
      <c r="I648" s="195" t="s">
        <v>3196</v>
      </c>
      <c r="J648" s="195" t="s">
        <v>3197</v>
      </c>
      <c r="K648" s="195" t="s">
        <v>3198</v>
      </c>
      <c r="L648" s="195" t="s">
        <v>3199</v>
      </c>
      <c r="M648" s="195" t="s">
        <v>3200</v>
      </c>
      <c r="N648" s="195" t="s">
        <v>3201</v>
      </c>
      <c r="O648" s="195" t="s">
        <v>3202</v>
      </c>
      <c r="P648" s="195" t="s">
        <v>3203</v>
      </c>
      <c r="Q648" s="195" t="s">
        <v>3204</v>
      </c>
      <c r="R648" s="195" t="s">
        <v>3205</v>
      </c>
      <c r="S648" s="195" t="s">
        <v>3206</v>
      </c>
    </row>
    <row r="649" spans="1:19" s="192" customFormat="1" ht="11.25">
      <c r="A649" s="194" t="s">
        <v>96</v>
      </c>
      <c r="B649" s="195" t="s">
        <v>43</v>
      </c>
      <c r="C649" s="195" t="s">
        <v>43</v>
      </c>
      <c r="D649" s="195" t="s">
        <v>43</v>
      </c>
      <c r="E649" s="195" t="s">
        <v>43</v>
      </c>
      <c r="F649" s="195" t="s">
        <v>43</v>
      </c>
      <c r="G649" s="195" t="s">
        <v>3225</v>
      </c>
      <c r="H649" s="195" t="s">
        <v>3226</v>
      </c>
      <c r="I649" s="195" t="s">
        <v>3227</v>
      </c>
      <c r="J649" s="195" t="s">
        <v>3228</v>
      </c>
      <c r="K649" s="195" t="s">
        <v>3229</v>
      </c>
      <c r="L649" s="195" t="s">
        <v>3230</v>
      </c>
      <c r="M649" s="195" t="s">
        <v>3231</v>
      </c>
      <c r="N649" s="195" t="s">
        <v>3232</v>
      </c>
      <c r="O649" s="195" t="s">
        <v>3233</v>
      </c>
      <c r="P649" s="195" t="s">
        <v>3234</v>
      </c>
      <c r="Q649" s="195" t="s">
        <v>3235</v>
      </c>
      <c r="R649" s="195" t="s">
        <v>3236</v>
      </c>
      <c r="S649" s="195" t="s">
        <v>3237</v>
      </c>
    </row>
    <row r="650" spans="1:19" s="192" customFormat="1" ht="11.25">
      <c r="A650" s="194" t="s">
        <v>97</v>
      </c>
      <c r="B650" s="195" t="s">
        <v>43</v>
      </c>
      <c r="C650" s="195" t="s">
        <v>43</v>
      </c>
      <c r="D650" s="195" t="s">
        <v>43</v>
      </c>
      <c r="E650" s="195" t="s">
        <v>43</v>
      </c>
      <c r="F650" s="195" t="s">
        <v>43</v>
      </c>
      <c r="G650" s="195" t="s">
        <v>3238</v>
      </c>
      <c r="H650" s="195" t="s">
        <v>3239</v>
      </c>
      <c r="I650" s="195" t="s">
        <v>3240</v>
      </c>
      <c r="J650" s="195" t="s">
        <v>3241</v>
      </c>
      <c r="K650" s="195" t="s">
        <v>3242</v>
      </c>
      <c r="L650" s="195" t="s">
        <v>3243</v>
      </c>
      <c r="M650" s="195" t="s">
        <v>3244</v>
      </c>
      <c r="N650" s="195" t="s">
        <v>3245</v>
      </c>
      <c r="O650" s="195" t="s">
        <v>3246</v>
      </c>
      <c r="P650" s="195" t="s">
        <v>3247</v>
      </c>
      <c r="Q650" s="195" t="s">
        <v>3248</v>
      </c>
      <c r="R650" s="195" t="s">
        <v>3249</v>
      </c>
      <c r="S650" s="195" t="s">
        <v>3250</v>
      </c>
    </row>
    <row r="651" spans="1:19" s="192" customFormat="1" ht="11.25">
      <c r="A651" s="194" t="s">
        <v>98</v>
      </c>
      <c r="B651" s="195" t="s">
        <v>43</v>
      </c>
      <c r="C651" s="195" t="s">
        <v>43</v>
      </c>
      <c r="D651" s="195" t="s">
        <v>43</v>
      </c>
      <c r="E651" s="195" t="s">
        <v>43</v>
      </c>
      <c r="F651" s="195" t="s">
        <v>43</v>
      </c>
      <c r="G651" s="195" t="s">
        <v>43</v>
      </c>
      <c r="H651" s="195" t="s">
        <v>43</v>
      </c>
      <c r="I651" s="195" t="s">
        <v>43</v>
      </c>
      <c r="J651" s="195" t="s">
        <v>3251</v>
      </c>
      <c r="K651" s="195" t="s">
        <v>3252</v>
      </c>
      <c r="L651" s="195" t="s">
        <v>3253</v>
      </c>
      <c r="M651" s="195" t="s">
        <v>3254</v>
      </c>
      <c r="N651" s="195" t="s">
        <v>3255</v>
      </c>
      <c r="O651" s="195" t="s">
        <v>3256</v>
      </c>
      <c r="P651" s="195" t="s">
        <v>3257</v>
      </c>
      <c r="Q651" s="195" t="s">
        <v>3258</v>
      </c>
      <c r="R651" s="195" t="s">
        <v>3259</v>
      </c>
      <c r="S651" s="195" t="s">
        <v>3260</v>
      </c>
    </row>
    <row r="652" spans="1:19" s="192" customFormat="1" ht="11.25">
      <c r="A652" s="194" t="s">
        <v>99</v>
      </c>
      <c r="B652" s="195" t="s">
        <v>3261</v>
      </c>
      <c r="C652" s="195" t="s">
        <v>3262</v>
      </c>
      <c r="D652" s="195" t="s">
        <v>3263</v>
      </c>
      <c r="E652" s="195" t="s">
        <v>3264</v>
      </c>
      <c r="F652" s="195" t="s">
        <v>3265</v>
      </c>
      <c r="G652" s="195" t="s">
        <v>3266</v>
      </c>
      <c r="H652" s="195" t="s">
        <v>3267</v>
      </c>
      <c r="I652" s="195" t="s">
        <v>3268</v>
      </c>
      <c r="J652" s="195" t="s">
        <v>3269</v>
      </c>
      <c r="K652" s="195" t="s">
        <v>3270</v>
      </c>
      <c r="L652" s="195" t="s">
        <v>3271</v>
      </c>
      <c r="M652" s="195" t="s">
        <v>3272</v>
      </c>
      <c r="N652" s="195" t="s">
        <v>3273</v>
      </c>
      <c r="O652" s="195" t="s">
        <v>3274</v>
      </c>
      <c r="P652" s="195" t="s">
        <v>3275</v>
      </c>
      <c r="Q652" s="195" t="s">
        <v>3276</v>
      </c>
      <c r="R652" s="195" t="s">
        <v>3277</v>
      </c>
      <c r="S652" s="195" t="s">
        <v>3278</v>
      </c>
    </row>
    <row r="653" spans="1:19" s="192" customFormat="1" ht="11.25">
      <c r="A653" s="194" t="s">
        <v>100</v>
      </c>
      <c r="B653" s="195" t="s">
        <v>43</v>
      </c>
      <c r="C653" s="195" t="s">
        <v>3279</v>
      </c>
      <c r="D653" s="195" t="s">
        <v>3280</v>
      </c>
      <c r="E653" s="195" t="s">
        <v>3281</v>
      </c>
      <c r="F653" s="195" t="s">
        <v>3282</v>
      </c>
      <c r="G653" s="195" t="s">
        <v>3283</v>
      </c>
      <c r="H653" s="195" t="s">
        <v>3284</v>
      </c>
      <c r="I653" s="195" t="s">
        <v>3285</v>
      </c>
      <c r="J653" s="195" t="s">
        <v>3286</v>
      </c>
      <c r="K653" s="195" t="s">
        <v>3287</v>
      </c>
      <c r="L653" s="195" t="s">
        <v>3288</v>
      </c>
      <c r="M653" s="195" t="s">
        <v>3289</v>
      </c>
      <c r="N653" s="195" t="s">
        <v>3290</v>
      </c>
      <c r="O653" s="195" t="s">
        <v>3291</v>
      </c>
      <c r="P653" s="195" t="s">
        <v>3292</v>
      </c>
      <c r="Q653" s="195" t="s">
        <v>3293</v>
      </c>
      <c r="R653" s="195" t="s">
        <v>3294</v>
      </c>
      <c r="S653" s="195" t="s">
        <v>3295</v>
      </c>
    </row>
    <row r="654" spans="1:19" s="192" customFormat="1" ht="11.25">
      <c r="A654" s="194" t="s">
        <v>101</v>
      </c>
      <c r="B654" s="195" t="s">
        <v>43</v>
      </c>
      <c r="C654" s="195" t="s">
        <v>43</v>
      </c>
      <c r="D654" s="195" t="s">
        <v>43</v>
      </c>
      <c r="E654" s="195" t="s">
        <v>3296</v>
      </c>
      <c r="F654" s="195" t="s">
        <v>3297</v>
      </c>
      <c r="G654" s="195" t="s">
        <v>3298</v>
      </c>
      <c r="H654" s="195" t="s">
        <v>3299</v>
      </c>
      <c r="I654" s="195" t="s">
        <v>3300</v>
      </c>
      <c r="J654" s="195" t="s">
        <v>3301</v>
      </c>
      <c r="K654" s="195" t="s">
        <v>3302</v>
      </c>
      <c r="L654" s="195" t="s">
        <v>3303</v>
      </c>
      <c r="M654" s="195" t="s">
        <v>3304</v>
      </c>
      <c r="N654" s="195" t="s">
        <v>3305</v>
      </c>
      <c r="O654" s="195" t="s">
        <v>3306</v>
      </c>
      <c r="P654" s="195" t="s">
        <v>3307</v>
      </c>
      <c r="Q654" s="195" t="s">
        <v>3308</v>
      </c>
      <c r="R654" s="195" t="s">
        <v>3309</v>
      </c>
      <c r="S654" s="195" t="s">
        <v>3310</v>
      </c>
    </row>
    <row r="655" spans="1:19" s="192" customFormat="1" ht="11.25">
      <c r="A655" s="194" t="s">
        <v>103</v>
      </c>
      <c r="B655" s="195" t="s">
        <v>3328</v>
      </c>
      <c r="C655" s="195" t="s">
        <v>3329</v>
      </c>
      <c r="D655" s="195" t="s">
        <v>3330</v>
      </c>
      <c r="E655" s="195" t="s">
        <v>3331</v>
      </c>
      <c r="F655" s="195" t="s">
        <v>3332</v>
      </c>
      <c r="G655" s="195" t="s">
        <v>3333</v>
      </c>
      <c r="H655" s="195" t="s">
        <v>3334</v>
      </c>
      <c r="I655" s="195" t="s">
        <v>3335</v>
      </c>
      <c r="J655" s="195" t="s">
        <v>3336</v>
      </c>
      <c r="K655" s="195" t="s">
        <v>3337</v>
      </c>
      <c r="L655" s="195" t="s">
        <v>3338</v>
      </c>
      <c r="M655" s="195" t="s">
        <v>3339</v>
      </c>
      <c r="N655" s="195" t="s">
        <v>3340</v>
      </c>
      <c r="O655" s="195" t="s">
        <v>3341</v>
      </c>
      <c r="P655" s="195" t="s">
        <v>3342</v>
      </c>
      <c r="Q655" s="195" t="s">
        <v>3343</v>
      </c>
      <c r="R655" s="195" t="s">
        <v>3344</v>
      </c>
      <c r="S655" s="195" t="s">
        <v>3345</v>
      </c>
    </row>
    <row r="656" spans="1:19" s="192" customFormat="1" ht="11.25">
      <c r="A656" s="194" t="s">
        <v>102</v>
      </c>
      <c r="B656" s="195" t="s">
        <v>3311</v>
      </c>
      <c r="C656" s="195" t="s">
        <v>3312</v>
      </c>
      <c r="D656" s="195" t="s">
        <v>3313</v>
      </c>
      <c r="E656" s="195" t="s">
        <v>3314</v>
      </c>
      <c r="F656" s="195" t="s">
        <v>3081</v>
      </c>
      <c r="G656" s="195" t="s">
        <v>3315</v>
      </c>
      <c r="H656" s="195" t="s">
        <v>3316</v>
      </c>
      <c r="I656" s="195" t="s">
        <v>3317</v>
      </c>
      <c r="J656" s="195" t="s">
        <v>3318</v>
      </c>
      <c r="K656" s="195" t="s">
        <v>3319</v>
      </c>
      <c r="L656" s="195" t="s">
        <v>3320</v>
      </c>
      <c r="M656" s="195" t="s">
        <v>3321</v>
      </c>
      <c r="N656" s="195" t="s">
        <v>3322</v>
      </c>
      <c r="O656" s="195" t="s">
        <v>3323</v>
      </c>
      <c r="P656" s="195" t="s">
        <v>3324</v>
      </c>
      <c r="Q656" s="195" t="s">
        <v>3325</v>
      </c>
      <c r="R656" s="195" t="s">
        <v>3326</v>
      </c>
      <c r="S656" s="195" t="s">
        <v>3327</v>
      </c>
    </row>
    <row r="657" spans="1:19" s="192" customFormat="1" ht="11.25">
      <c r="A657" s="194" t="s">
        <v>88</v>
      </c>
      <c r="B657" s="195" t="s">
        <v>3105</v>
      </c>
      <c r="C657" s="195" t="s">
        <v>3106</v>
      </c>
      <c r="D657" s="195" t="s">
        <v>3107</v>
      </c>
      <c r="E657" s="195" t="s">
        <v>3108</v>
      </c>
      <c r="F657" s="195" t="s">
        <v>3109</v>
      </c>
      <c r="G657" s="195" t="s">
        <v>3110</v>
      </c>
      <c r="H657" s="195" t="s">
        <v>3111</v>
      </c>
      <c r="I657" s="195" t="s">
        <v>3112</v>
      </c>
      <c r="J657" s="195" t="s">
        <v>3113</v>
      </c>
      <c r="K657" s="195" t="s">
        <v>3114</v>
      </c>
      <c r="L657" s="195" t="s">
        <v>3115</v>
      </c>
      <c r="M657" s="195" t="s">
        <v>3116</v>
      </c>
      <c r="N657" s="195" t="s">
        <v>3117</v>
      </c>
      <c r="O657" s="195" t="s">
        <v>3118</v>
      </c>
      <c r="P657" s="195" t="s">
        <v>3119</v>
      </c>
      <c r="Q657" s="195" t="s">
        <v>3120</v>
      </c>
      <c r="R657" s="195" t="s">
        <v>3121</v>
      </c>
      <c r="S657" s="195" t="s">
        <v>43</v>
      </c>
    </row>
    <row r="658" spans="1:19" s="192" customFormat="1" ht="11.25">
      <c r="A658" s="194" t="s">
        <v>95</v>
      </c>
      <c r="B658" s="195" t="s">
        <v>3207</v>
      </c>
      <c r="C658" s="195" t="s">
        <v>3208</v>
      </c>
      <c r="D658" s="195" t="s">
        <v>3209</v>
      </c>
      <c r="E658" s="195" t="s">
        <v>3210</v>
      </c>
      <c r="F658" s="195" t="s">
        <v>3211</v>
      </c>
      <c r="G658" s="195" t="s">
        <v>3212</v>
      </c>
      <c r="H658" s="195" t="s">
        <v>3213</v>
      </c>
      <c r="I658" s="195" t="s">
        <v>3214</v>
      </c>
      <c r="J658" s="195" t="s">
        <v>3215</v>
      </c>
      <c r="K658" s="195" t="s">
        <v>3216</v>
      </c>
      <c r="L658" s="195" t="s">
        <v>3217</v>
      </c>
      <c r="M658" s="195" t="s">
        <v>3218</v>
      </c>
      <c r="N658" s="195" t="s">
        <v>3219</v>
      </c>
      <c r="O658" s="195" t="s">
        <v>3220</v>
      </c>
      <c r="P658" s="195" t="s">
        <v>3221</v>
      </c>
      <c r="Q658" s="195" t="s">
        <v>3222</v>
      </c>
      <c r="R658" s="195" t="s">
        <v>3223</v>
      </c>
      <c r="S658" s="195" t="s">
        <v>3224</v>
      </c>
    </row>
    <row r="659" spans="1:19" s="192" customFormat="1" ht="11.25">
      <c r="A659" s="194" t="s">
        <v>75</v>
      </c>
      <c r="B659" s="195" t="s">
        <v>2909</v>
      </c>
      <c r="C659" s="195" t="s">
        <v>2910</v>
      </c>
      <c r="D659" s="195" t="s">
        <v>2911</v>
      </c>
      <c r="E659" s="195" t="s">
        <v>2912</v>
      </c>
      <c r="F659" s="195" t="s">
        <v>2913</v>
      </c>
      <c r="G659" s="195" t="s">
        <v>2914</v>
      </c>
      <c r="H659" s="195" t="s">
        <v>2915</v>
      </c>
      <c r="I659" s="195" t="s">
        <v>2916</v>
      </c>
      <c r="J659" s="195" t="s">
        <v>2917</v>
      </c>
      <c r="K659" s="195" t="s">
        <v>2918</v>
      </c>
      <c r="L659" s="195" t="s">
        <v>2919</v>
      </c>
      <c r="M659" s="195" t="s">
        <v>2920</v>
      </c>
      <c r="N659" s="195" t="s">
        <v>2921</v>
      </c>
      <c r="O659" s="195" t="s">
        <v>2922</v>
      </c>
      <c r="P659" s="195" t="s">
        <v>2923</v>
      </c>
      <c r="Q659" s="195" t="s">
        <v>2924</v>
      </c>
      <c r="R659" s="195" t="s">
        <v>2925</v>
      </c>
      <c r="S659" s="195" t="s">
        <v>2926</v>
      </c>
    </row>
    <row r="660" s="192" customFormat="1" ht="11.25">
      <c r="A660" s="191" t="s">
        <v>40</v>
      </c>
    </row>
    <row r="661" s="192" customFormat="1" ht="11.25">
      <c r="A661" s="192" t="s">
        <v>43</v>
      </c>
    </row>
    <row r="662" spans="1:2" s="192" customFormat="1" ht="11.25">
      <c r="A662" s="192" t="s">
        <v>44</v>
      </c>
      <c r="B662" s="193">
        <v>39986.87425925926</v>
      </c>
    </row>
    <row r="663" s="192" customFormat="1" ht="11.25"/>
    <row r="664" spans="1:2" s="192" customFormat="1" ht="11.25">
      <c r="A664" s="192" t="s">
        <v>45</v>
      </c>
      <c r="B664" s="192" t="s">
        <v>46</v>
      </c>
    </row>
    <row r="665" spans="1:2" s="192" customFormat="1" ht="11.25">
      <c r="A665" s="192" t="s">
        <v>3653</v>
      </c>
      <c r="B665" s="192" t="s">
        <v>33</v>
      </c>
    </row>
    <row r="666" spans="1:2" s="192" customFormat="1" ht="11.25">
      <c r="A666" s="192" t="s">
        <v>34</v>
      </c>
      <c r="B666" s="192" t="s">
        <v>39</v>
      </c>
    </row>
    <row r="667" spans="1:2" s="192" customFormat="1" ht="11.25">
      <c r="A667" s="192" t="s">
        <v>51</v>
      </c>
      <c r="B667" s="192" t="s">
        <v>41</v>
      </c>
    </row>
    <row r="668" s="192" customFormat="1" ht="11.25"/>
    <row r="669" spans="1:19" s="192" customFormat="1" ht="11.25">
      <c r="A669" s="194" t="s">
        <v>82</v>
      </c>
      <c r="B669" s="195" t="s">
        <v>43</v>
      </c>
      <c r="C669" s="195" t="s">
        <v>43</v>
      </c>
      <c r="D669" s="195" t="s">
        <v>43</v>
      </c>
      <c r="E669" s="195" t="s">
        <v>43</v>
      </c>
      <c r="F669" s="195" t="s">
        <v>43</v>
      </c>
      <c r="G669" s="195" t="s">
        <v>266</v>
      </c>
      <c r="H669" s="195" t="s">
        <v>267</v>
      </c>
      <c r="I669" s="195" t="s">
        <v>268</v>
      </c>
      <c r="J669" s="195" t="s">
        <v>269</v>
      </c>
      <c r="K669" s="195" t="s">
        <v>270</v>
      </c>
      <c r="L669" s="195" t="s">
        <v>271</v>
      </c>
      <c r="M669" s="195" t="s">
        <v>272</v>
      </c>
      <c r="N669" s="195" t="s">
        <v>273</v>
      </c>
      <c r="O669" s="195" t="s">
        <v>274</v>
      </c>
      <c r="P669" s="195" t="s">
        <v>275</v>
      </c>
      <c r="Q669" s="195" t="s">
        <v>276</v>
      </c>
      <c r="R669" s="195" t="s">
        <v>277</v>
      </c>
      <c r="S669" s="195" t="s">
        <v>278</v>
      </c>
    </row>
    <row r="670" spans="1:19" s="192" customFormat="1" ht="11.25">
      <c r="A670" s="194" t="s">
        <v>53</v>
      </c>
      <c r="B670" s="194" t="s">
        <v>54</v>
      </c>
      <c r="C670" s="194" t="s">
        <v>55</v>
      </c>
      <c r="D670" s="194" t="s">
        <v>56</v>
      </c>
      <c r="E670" s="194" t="s">
        <v>57</v>
      </c>
      <c r="F670" s="194" t="s">
        <v>58</v>
      </c>
      <c r="G670" s="194" t="s">
        <v>59</v>
      </c>
      <c r="H670" s="194" t="s">
        <v>60</v>
      </c>
      <c r="I670" s="194" t="s">
        <v>61</v>
      </c>
      <c r="J670" s="194" t="s">
        <v>62</v>
      </c>
      <c r="K670" s="194" t="s">
        <v>63</v>
      </c>
      <c r="L670" s="194" t="s">
        <v>64</v>
      </c>
      <c r="M670" s="194" t="s">
        <v>65</v>
      </c>
      <c r="N670" s="194" t="s">
        <v>66</v>
      </c>
      <c r="O670" s="194" t="s">
        <v>67</v>
      </c>
      <c r="P670" s="194" t="s">
        <v>68</v>
      </c>
      <c r="Q670" s="194" t="s">
        <v>69</v>
      </c>
      <c r="R670" s="194" t="s">
        <v>70</v>
      </c>
      <c r="S670" s="194" t="s">
        <v>71</v>
      </c>
    </row>
    <row r="671" spans="1:19" s="192" customFormat="1" ht="11.25">
      <c r="A671" s="194" t="s">
        <v>72</v>
      </c>
      <c r="B671" s="195" t="s">
        <v>3346</v>
      </c>
      <c r="C671" s="195" t="s">
        <v>3347</v>
      </c>
      <c r="D671" s="195" t="s">
        <v>3348</v>
      </c>
      <c r="E671" s="195" t="s">
        <v>3349</v>
      </c>
      <c r="F671" s="195" t="s">
        <v>3350</v>
      </c>
      <c r="G671" s="195" t="s">
        <v>3351</v>
      </c>
      <c r="H671" s="195" t="s">
        <v>3352</v>
      </c>
      <c r="I671" s="195" t="s">
        <v>3353</v>
      </c>
      <c r="J671" s="195" t="s">
        <v>3354</v>
      </c>
      <c r="K671" s="195" t="s">
        <v>3355</v>
      </c>
      <c r="L671" s="195" t="s">
        <v>3356</v>
      </c>
      <c r="M671" s="195" t="s">
        <v>3357</v>
      </c>
      <c r="N671" s="195" t="s">
        <v>3358</v>
      </c>
      <c r="O671" s="195" t="s">
        <v>3359</v>
      </c>
      <c r="P671" s="195" t="s">
        <v>3360</v>
      </c>
      <c r="Q671" s="195" t="s">
        <v>3361</v>
      </c>
      <c r="R671" s="195" t="s">
        <v>3362</v>
      </c>
      <c r="S671" s="195" t="s">
        <v>3363</v>
      </c>
    </row>
    <row r="672" spans="1:19" s="192" customFormat="1" ht="11.25">
      <c r="A672" s="194" t="s">
        <v>73</v>
      </c>
      <c r="B672" s="195" t="s">
        <v>43</v>
      </c>
      <c r="C672" s="195" t="s">
        <v>43</v>
      </c>
      <c r="D672" s="195" t="s">
        <v>43</v>
      </c>
      <c r="E672" s="195" t="s">
        <v>43</v>
      </c>
      <c r="F672" s="195" t="s">
        <v>43</v>
      </c>
      <c r="G672" s="195" t="s">
        <v>3364</v>
      </c>
      <c r="H672" s="195" t="s">
        <v>3365</v>
      </c>
      <c r="I672" s="195" t="s">
        <v>3366</v>
      </c>
      <c r="J672" s="195" t="s">
        <v>3367</v>
      </c>
      <c r="K672" s="195" t="s">
        <v>3368</v>
      </c>
      <c r="L672" s="195" t="s">
        <v>3369</v>
      </c>
      <c r="M672" s="195" t="s">
        <v>3370</v>
      </c>
      <c r="N672" s="195" t="s">
        <v>3371</v>
      </c>
      <c r="O672" s="195" t="s">
        <v>137</v>
      </c>
      <c r="P672" s="195" t="s">
        <v>138</v>
      </c>
      <c r="Q672" s="195" t="s">
        <v>139</v>
      </c>
      <c r="R672" s="195" t="s">
        <v>140</v>
      </c>
      <c r="S672" s="195" t="s">
        <v>141</v>
      </c>
    </row>
    <row r="673" spans="1:19" s="192" customFormat="1" ht="11.25">
      <c r="A673" s="194" t="s">
        <v>74</v>
      </c>
      <c r="B673" s="195" t="s">
        <v>43</v>
      </c>
      <c r="C673" s="195" t="s">
        <v>43</v>
      </c>
      <c r="D673" s="195" t="s">
        <v>43</v>
      </c>
      <c r="E673" s="195" t="s">
        <v>43</v>
      </c>
      <c r="F673" s="195" t="s">
        <v>43</v>
      </c>
      <c r="G673" s="195" t="s">
        <v>142</v>
      </c>
      <c r="H673" s="195" t="s">
        <v>143</v>
      </c>
      <c r="I673" s="195" t="s">
        <v>144</v>
      </c>
      <c r="J673" s="195" t="s">
        <v>145</v>
      </c>
      <c r="K673" s="195" t="s">
        <v>146</v>
      </c>
      <c r="L673" s="195" t="s">
        <v>147</v>
      </c>
      <c r="M673" s="195" t="s">
        <v>148</v>
      </c>
      <c r="N673" s="195" t="s">
        <v>149</v>
      </c>
      <c r="O673" s="195" t="s">
        <v>150</v>
      </c>
      <c r="P673" s="195" t="s">
        <v>151</v>
      </c>
      <c r="Q673" s="195" t="s">
        <v>152</v>
      </c>
      <c r="R673" s="195" t="s">
        <v>153</v>
      </c>
      <c r="S673" s="195" t="s">
        <v>154</v>
      </c>
    </row>
    <row r="674" spans="1:19" s="192" customFormat="1" ht="11.25">
      <c r="A674" s="194" t="s">
        <v>76</v>
      </c>
      <c r="B674" s="195" t="s">
        <v>43</v>
      </c>
      <c r="C674" s="195" t="s">
        <v>43</v>
      </c>
      <c r="D674" s="195" t="s">
        <v>43</v>
      </c>
      <c r="E674" s="195" t="s">
        <v>43</v>
      </c>
      <c r="F674" s="195" t="s">
        <v>43</v>
      </c>
      <c r="G674" s="195" t="s">
        <v>173</v>
      </c>
      <c r="H674" s="195" t="s">
        <v>174</v>
      </c>
      <c r="I674" s="195" t="s">
        <v>175</v>
      </c>
      <c r="J674" s="195" t="s">
        <v>176</v>
      </c>
      <c r="K674" s="195" t="s">
        <v>177</v>
      </c>
      <c r="L674" s="195" t="s">
        <v>178</v>
      </c>
      <c r="M674" s="195" t="s">
        <v>179</v>
      </c>
      <c r="N674" s="195" t="s">
        <v>180</v>
      </c>
      <c r="O674" s="195" t="s">
        <v>181</v>
      </c>
      <c r="P674" s="195" t="s">
        <v>182</v>
      </c>
      <c r="Q674" s="195" t="s">
        <v>183</v>
      </c>
      <c r="R674" s="195" t="s">
        <v>184</v>
      </c>
      <c r="S674" s="195" t="s">
        <v>185</v>
      </c>
    </row>
    <row r="675" spans="1:19" s="192" customFormat="1" ht="11.25">
      <c r="A675" s="194" t="s">
        <v>77</v>
      </c>
      <c r="B675" s="195" t="s">
        <v>43</v>
      </c>
      <c r="C675" s="195" t="s">
        <v>43</v>
      </c>
      <c r="D675" s="195" t="s">
        <v>43</v>
      </c>
      <c r="E675" s="195" t="s">
        <v>43</v>
      </c>
      <c r="F675" s="195" t="s">
        <v>43</v>
      </c>
      <c r="G675" s="195" t="s">
        <v>186</v>
      </c>
      <c r="H675" s="195" t="s">
        <v>187</v>
      </c>
      <c r="I675" s="195" t="s">
        <v>188</v>
      </c>
      <c r="J675" s="195" t="s">
        <v>189</v>
      </c>
      <c r="K675" s="195" t="s">
        <v>190</v>
      </c>
      <c r="L675" s="195" t="s">
        <v>191</v>
      </c>
      <c r="M675" s="195" t="s">
        <v>192</v>
      </c>
      <c r="N675" s="195" t="s">
        <v>193</v>
      </c>
      <c r="O675" s="195" t="s">
        <v>194</v>
      </c>
      <c r="P675" s="195" t="s">
        <v>1880</v>
      </c>
      <c r="Q675" s="195" t="s">
        <v>195</v>
      </c>
      <c r="R675" s="195" t="s">
        <v>196</v>
      </c>
      <c r="S675" s="195" t="s">
        <v>197</v>
      </c>
    </row>
    <row r="676" spans="1:19" s="192" customFormat="1" ht="11.25">
      <c r="A676" s="194" t="s">
        <v>78</v>
      </c>
      <c r="B676" s="195" t="s">
        <v>43</v>
      </c>
      <c r="C676" s="195" t="s">
        <v>198</v>
      </c>
      <c r="D676" s="195" t="s">
        <v>199</v>
      </c>
      <c r="E676" s="195" t="s">
        <v>200</v>
      </c>
      <c r="F676" s="195" t="s">
        <v>201</v>
      </c>
      <c r="G676" s="195" t="s">
        <v>202</v>
      </c>
      <c r="H676" s="195" t="s">
        <v>203</v>
      </c>
      <c r="I676" s="195" t="s">
        <v>204</v>
      </c>
      <c r="J676" s="195" t="s">
        <v>205</v>
      </c>
      <c r="K676" s="195" t="s">
        <v>206</v>
      </c>
      <c r="L676" s="195" t="s">
        <v>207</v>
      </c>
      <c r="M676" s="195" t="s">
        <v>208</v>
      </c>
      <c r="N676" s="195" t="s">
        <v>209</v>
      </c>
      <c r="O676" s="195" t="s">
        <v>210</v>
      </c>
      <c r="P676" s="195" t="s">
        <v>211</v>
      </c>
      <c r="Q676" s="195" t="s">
        <v>212</v>
      </c>
      <c r="R676" s="195" t="s">
        <v>213</v>
      </c>
      <c r="S676" s="195" t="s">
        <v>214</v>
      </c>
    </row>
    <row r="677" spans="1:19" s="192" customFormat="1" ht="11.25">
      <c r="A677" s="194" t="s">
        <v>79</v>
      </c>
      <c r="B677" s="195" t="s">
        <v>215</v>
      </c>
      <c r="C677" s="195" t="s">
        <v>216</v>
      </c>
      <c r="D677" s="195" t="s">
        <v>217</v>
      </c>
      <c r="E677" s="195" t="s">
        <v>218</v>
      </c>
      <c r="F677" s="195" t="s">
        <v>219</v>
      </c>
      <c r="G677" s="195" t="s">
        <v>220</v>
      </c>
      <c r="H677" s="195" t="s">
        <v>221</v>
      </c>
      <c r="I677" s="195" t="s">
        <v>222</v>
      </c>
      <c r="J677" s="195" t="s">
        <v>223</v>
      </c>
      <c r="K677" s="195" t="s">
        <v>224</v>
      </c>
      <c r="L677" s="195" t="s">
        <v>225</v>
      </c>
      <c r="M677" s="195" t="s">
        <v>226</v>
      </c>
      <c r="N677" s="195" t="s">
        <v>227</v>
      </c>
      <c r="O677" s="195" t="s">
        <v>228</v>
      </c>
      <c r="P677" s="195" t="s">
        <v>229</v>
      </c>
      <c r="Q677" s="195" t="s">
        <v>230</v>
      </c>
      <c r="R677" s="195" t="s">
        <v>231</v>
      </c>
      <c r="S677" s="195" t="s">
        <v>232</v>
      </c>
    </row>
    <row r="678" spans="1:19" s="192" customFormat="1" ht="11.25">
      <c r="A678" s="194" t="s">
        <v>80</v>
      </c>
      <c r="B678" s="195" t="s">
        <v>43</v>
      </c>
      <c r="C678" s="195" t="s">
        <v>43</v>
      </c>
      <c r="D678" s="195" t="s">
        <v>43</v>
      </c>
      <c r="E678" s="195" t="s">
        <v>233</v>
      </c>
      <c r="F678" s="195" t="s">
        <v>234</v>
      </c>
      <c r="G678" s="195" t="s">
        <v>235</v>
      </c>
      <c r="H678" s="195" t="s">
        <v>236</v>
      </c>
      <c r="I678" s="195" t="s">
        <v>237</v>
      </c>
      <c r="J678" s="195" t="s">
        <v>238</v>
      </c>
      <c r="K678" s="195" t="s">
        <v>239</v>
      </c>
      <c r="L678" s="195" t="s">
        <v>240</v>
      </c>
      <c r="M678" s="195" t="s">
        <v>241</v>
      </c>
      <c r="N678" s="195" t="s">
        <v>242</v>
      </c>
      <c r="O678" s="195" t="s">
        <v>243</v>
      </c>
      <c r="P678" s="195" t="s">
        <v>244</v>
      </c>
      <c r="Q678" s="195" t="s">
        <v>245</v>
      </c>
      <c r="R678" s="195" t="s">
        <v>246</v>
      </c>
      <c r="S678" s="195" t="s">
        <v>247</v>
      </c>
    </row>
    <row r="679" spans="1:19" s="192" customFormat="1" ht="11.25">
      <c r="A679" s="194" t="s">
        <v>81</v>
      </c>
      <c r="B679" s="195" t="s">
        <v>248</v>
      </c>
      <c r="C679" s="195" t="s">
        <v>249</v>
      </c>
      <c r="D679" s="195" t="s">
        <v>250</v>
      </c>
      <c r="E679" s="195" t="s">
        <v>251</v>
      </c>
      <c r="F679" s="195" t="s">
        <v>252</v>
      </c>
      <c r="G679" s="195" t="s">
        <v>253</v>
      </c>
      <c r="H679" s="195" t="s">
        <v>254</v>
      </c>
      <c r="I679" s="195" t="s">
        <v>255</v>
      </c>
      <c r="J679" s="195" t="s">
        <v>256</v>
      </c>
      <c r="K679" s="195" t="s">
        <v>257</v>
      </c>
      <c r="L679" s="195" t="s">
        <v>258</v>
      </c>
      <c r="M679" s="195" t="s">
        <v>259</v>
      </c>
      <c r="N679" s="195" t="s">
        <v>260</v>
      </c>
      <c r="O679" s="195" t="s">
        <v>261</v>
      </c>
      <c r="P679" s="195" t="s">
        <v>262</v>
      </c>
      <c r="Q679" s="195" t="s">
        <v>263</v>
      </c>
      <c r="R679" s="195" t="s">
        <v>264</v>
      </c>
      <c r="S679" s="195" t="s">
        <v>265</v>
      </c>
    </row>
    <row r="680" spans="1:19" s="192" customFormat="1" ht="11.25">
      <c r="A680" s="194" t="s">
        <v>83</v>
      </c>
      <c r="B680" s="195" t="s">
        <v>279</v>
      </c>
      <c r="C680" s="195" t="s">
        <v>280</v>
      </c>
      <c r="D680" s="195" t="s">
        <v>281</v>
      </c>
      <c r="E680" s="195" t="s">
        <v>282</v>
      </c>
      <c r="F680" s="195" t="s">
        <v>283</v>
      </c>
      <c r="G680" s="195" t="s">
        <v>284</v>
      </c>
      <c r="H680" s="195" t="s">
        <v>285</v>
      </c>
      <c r="I680" s="195" t="s">
        <v>286</v>
      </c>
      <c r="J680" s="195" t="s">
        <v>287</v>
      </c>
      <c r="K680" s="195" t="s">
        <v>288</v>
      </c>
      <c r="L680" s="195" t="s">
        <v>289</v>
      </c>
      <c r="M680" s="195" t="s">
        <v>290</v>
      </c>
      <c r="N680" s="195" t="s">
        <v>291</v>
      </c>
      <c r="O680" s="195" t="s">
        <v>292</v>
      </c>
      <c r="P680" s="195" t="s">
        <v>293</v>
      </c>
      <c r="Q680" s="195" t="s">
        <v>294</v>
      </c>
      <c r="R680" s="195" t="s">
        <v>295</v>
      </c>
      <c r="S680" s="195" t="s">
        <v>296</v>
      </c>
    </row>
    <row r="681" spans="1:19" s="192" customFormat="1" ht="11.25">
      <c r="A681" s="194" t="s">
        <v>84</v>
      </c>
      <c r="B681" s="195" t="s">
        <v>297</v>
      </c>
      <c r="C681" s="195" t="s">
        <v>298</v>
      </c>
      <c r="D681" s="195" t="s">
        <v>299</v>
      </c>
      <c r="E681" s="195" t="s">
        <v>300</v>
      </c>
      <c r="F681" s="195" t="s">
        <v>301</v>
      </c>
      <c r="G681" s="195" t="s">
        <v>302</v>
      </c>
      <c r="H681" s="195" t="s">
        <v>303</v>
      </c>
      <c r="I681" s="195" t="s">
        <v>304</v>
      </c>
      <c r="J681" s="195" t="s">
        <v>305</v>
      </c>
      <c r="K681" s="195" t="s">
        <v>306</v>
      </c>
      <c r="L681" s="195" t="s">
        <v>307</v>
      </c>
      <c r="M681" s="195" t="s">
        <v>308</v>
      </c>
      <c r="N681" s="195" t="s">
        <v>309</v>
      </c>
      <c r="O681" s="195" t="s">
        <v>310</v>
      </c>
      <c r="P681" s="195" t="s">
        <v>311</v>
      </c>
      <c r="Q681" s="195" t="s">
        <v>312</v>
      </c>
      <c r="R681" s="195" t="s">
        <v>313</v>
      </c>
      <c r="S681" s="195" t="s">
        <v>314</v>
      </c>
    </row>
    <row r="682" spans="1:19" s="192" customFormat="1" ht="11.25">
      <c r="A682" s="194" t="s">
        <v>85</v>
      </c>
      <c r="B682" s="195" t="s">
        <v>43</v>
      </c>
      <c r="C682" s="195" t="s">
        <v>43</v>
      </c>
      <c r="D682" s="195" t="s">
        <v>43</v>
      </c>
      <c r="E682" s="195" t="s">
        <v>43</v>
      </c>
      <c r="F682" s="195" t="s">
        <v>43</v>
      </c>
      <c r="G682" s="195" t="s">
        <v>43</v>
      </c>
      <c r="H682" s="195" t="s">
        <v>43</v>
      </c>
      <c r="I682" s="195" t="s">
        <v>43</v>
      </c>
      <c r="J682" s="195" t="s">
        <v>43</v>
      </c>
      <c r="K682" s="195" t="s">
        <v>43</v>
      </c>
      <c r="L682" s="195" t="s">
        <v>315</v>
      </c>
      <c r="M682" s="195" t="s">
        <v>316</v>
      </c>
      <c r="N682" s="195" t="s">
        <v>317</v>
      </c>
      <c r="O682" s="195" t="s">
        <v>318</v>
      </c>
      <c r="P682" s="195" t="s">
        <v>319</v>
      </c>
      <c r="Q682" s="195" t="s">
        <v>320</v>
      </c>
      <c r="R682" s="195" t="s">
        <v>321</v>
      </c>
      <c r="S682" s="195" t="s">
        <v>322</v>
      </c>
    </row>
    <row r="683" spans="1:19" s="192" customFormat="1" ht="11.25">
      <c r="A683" s="194" t="s">
        <v>86</v>
      </c>
      <c r="B683" s="195" t="s">
        <v>43</v>
      </c>
      <c r="C683" s="195" t="s">
        <v>323</v>
      </c>
      <c r="D683" s="195" t="s">
        <v>324</v>
      </c>
      <c r="E683" s="195" t="s">
        <v>325</v>
      </c>
      <c r="F683" s="195" t="s">
        <v>326</v>
      </c>
      <c r="G683" s="195" t="s">
        <v>327</v>
      </c>
      <c r="H683" s="195" t="s">
        <v>328</v>
      </c>
      <c r="I683" s="195" t="s">
        <v>329</v>
      </c>
      <c r="J683" s="195" t="s">
        <v>330</v>
      </c>
      <c r="K683" s="195" t="s">
        <v>331</v>
      </c>
      <c r="L683" s="195" t="s">
        <v>332</v>
      </c>
      <c r="M683" s="195" t="s">
        <v>333</v>
      </c>
      <c r="N683" s="195" t="s">
        <v>334</v>
      </c>
      <c r="O683" s="195" t="s">
        <v>335</v>
      </c>
      <c r="P683" s="195" t="s">
        <v>336</v>
      </c>
      <c r="Q683" s="195" t="s">
        <v>337</v>
      </c>
      <c r="R683" s="195" t="s">
        <v>338</v>
      </c>
      <c r="S683" s="195" t="s">
        <v>339</v>
      </c>
    </row>
    <row r="684" spans="1:19" s="192" customFormat="1" ht="11.25">
      <c r="A684" s="194" t="s">
        <v>87</v>
      </c>
      <c r="B684" s="195" t="s">
        <v>43</v>
      </c>
      <c r="C684" s="195" t="s">
        <v>43</v>
      </c>
      <c r="D684" s="195" t="s">
        <v>43</v>
      </c>
      <c r="E684" s="195" t="s">
        <v>43</v>
      </c>
      <c r="F684" s="195" t="s">
        <v>43</v>
      </c>
      <c r="G684" s="195" t="s">
        <v>340</v>
      </c>
      <c r="H684" s="195" t="s">
        <v>341</v>
      </c>
      <c r="I684" s="195" t="s">
        <v>342</v>
      </c>
      <c r="J684" s="195" t="s">
        <v>343</v>
      </c>
      <c r="K684" s="195" t="s">
        <v>344</v>
      </c>
      <c r="L684" s="195" t="s">
        <v>345</v>
      </c>
      <c r="M684" s="195" t="s">
        <v>346</v>
      </c>
      <c r="N684" s="195" t="s">
        <v>347</v>
      </c>
      <c r="O684" s="195" t="s">
        <v>348</v>
      </c>
      <c r="P684" s="195" t="s">
        <v>349</v>
      </c>
      <c r="Q684" s="195" t="s">
        <v>350</v>
      </c>
      <c r="R684" s="195" t="s">
        <v>351</v>
      </c>
      <c r="S684" s="195" t="s">
        <v>352</v>
      </c>
    </row>
    <row r="685" spans="1:19" s="192" customFormat="1" ht="11.25">
      <c r="A685" s="194" t="s">
        <v>89</v>
      </c>
      <c r="B685" s="195" t="s">
        <v>369</v>
      </c>
      <c r="C685" s="195" t="s">
        <v>370</v>
      </c>
      <c r="D685" s="195" t="s">
        <v>371</v>
      </c>
      <c r="E685" s="195" t="s">
        <v>372</v>
      </c>
      <c r="F685" s="195" t="s">
        <v>373</v>
      </c>
      <c r="G685" s="195" t="s">
        <v>374</v>
      </c>
      <c r="H685" s="195" t="s">
        <v>375</v>
      </c>
      <c r="I685" s="195" t="s">
        <v>376</v>
      </c>
      <c r="J685" s="195" t="s">
        <v>377</v>
      </c>
      <c r="K685" s="195" t="s">
        <v>378</v>
      </c>
      <c r="L685" s="195" t="s">
        <v>379</v>
      </c>
      <c r="M685" s="195" t="s">
        <v>380</v>
      </c>
      <c r="N685" s="195" t="s">
        <v>381</v>
      </c>
      <c r="O685" s="195" t="s">
        <v>382</v>
      </c>
      <c r="P685" s="195" t="s">
        <v>383</v>
      </c>
      <c r="Q685" s="195" t="s">
        <v>384</v>
      </c>
      <c r="R685" s="195" t="s">
        <v>385</v>
      </c>
      <c r="S685" s="195" t="s">
        <v>386</v>
      </c>
    </row>
    <row r="686" spans="1:19" s="192" customFormat="1" ht="11.25">
      <c r="A686" s="194" t="s">
        <v>90</v>
      </c>
      <c r="B686" s="195" t="s">
        <v>43</v>
      </c>
      <c r="C686" s="195" t="s">
        <v>43</v>
      </c>
      <c r="D686" s="195" t="s">
        <v>387</v>
      </c>
      <c r="E686" s="195" t="s">
        <v>388</v>
      </c>
      <c r="F686" s="195" t="s">
        <v>389</v>
      </c>
      <c r="G686" s="195" t="s">
        <v>390</v>
      </c>
      <c r="H686" s="195" t="s">
        <v>391</v>
      </c>
      <c r="I686" s="195" t="s">
        <v>392</v>
      </c>
      <c r="J686" s="195" t="s">
        <v>393</v>
      </c>
      <c r="K686" s="195" t="s">
        <v>1502</v>
      </c>
      <c r="L686" s="195" t="s">
        <v>394</v>
      </c>
      <c r="M686" s="195" t="s">
        <v>395</v>
      </c>
      <c r="N686" s="195" t="s">
        <v>396</v>
      </c>
      <c r="O686" s="195" t="s">
        <v>397</v>
      </c>
      <c r="P686" s="195" t="s">
        <v>398</v>
      </c>
      <c r="Q686" s="195" t="s">
        <v>399</v>
      </c>
      <c r="R686" s="195" t="s">
        <v>400</v>
      </c>
      <c r="S686" s="195" t="s">
        <v>401</v>
      </c>
    </row>
    <row r="687" spans="1:19" s="192" customFormat="1" ht="11.25">
      <c r="A687" s="194" t="s">
        <v>91</v>
      </c>
      <c r="B687" s="195" t="s">
        <v>402</v>
      </c>
      <c r="C687" s="195" t="s">
        <v>403</v>
      </c>
      <c r="D687" s="195" t="s">
        <v>404</v>
      </c>
      <c r="E687" s="195" t="s">
        <v>405</v>
      </c>
      <c r="F687" s="195" t="s">
        <v>406</v>
      </c>
      <c r="G687" s="195" t="s">
        <v>407</v>
      </c>
      <c r="H687" s="195" t="s">
        <v>408</v>
      </c>
      <c r="I687" s="195" t="s">
        <v>409</v>
      </c>
      <c r="J687" s="195" t="s">
        <v>410</v>
      </c>
      <c r="K687" s="195" t="s">
        <v>411</v>
      </c>
      <c r="L687" s="195" t="s">
        <v>412</v>
      </c>
      <c r="M687" s="195" t="s">
        <v>413</v>
      </c>
      <c r="N687" s="195" t="s">
        <v>414</v>
      </c>
      <c r="O687" s="195" t="s">
        <v>415</v>
      </c>
      <c r="P687" s="195" t="s">
        <v>416</v>
      </c>
      <c r="Q687" s="195" t="s">
        <v>417</v>
      </c>
      <c r="R687" s="195" t="s">
        <v>418</v>
      </c>
      <c r="S687" s="195" t="s">
        <v>419</v>
      </c>
    </row>
    <row r="688" spans="1:19" s="192" customFormat="1" ht="11.25">
      <c r="A688" s="194" t="s">
        <v>92</v>
      </c>
      <c r="B688" s="195" t="s">
        <v>43</v>
      </c>
      <c r="C688" s="195" t="s">
        <v>43</v>
      </c>
      <c r="D688" s="195" t="s">
        <v>420</v>
      </c>
      <c r="E688" s="195" t="s">
        <v>1412</v>
      </c>
      <c r="F688" s="195" t="s">
        <v>421</v>
      </c>
      <c r="G688" s="195" t="s">
        <v>422</v>
      </c>
      <c r="H688" s="195" t="s">
        <v>423</v>
      </c>
      <c r="I688" s="195" t="s">
        <v>424</v>
      </c>
      <c r="J688" s="195" t="s">
        <v>425</v>
      </c>
      <c r="K688" s="195" t="s">
        <v>426</v>
      </c>
      <c r="L688" s="195" t="s">
        <v>427</v>
      </c>
      <c r="M688" s="195" t="s">
        <v>428</v>
      </c>
      <c r="N688" s="195" t="s">
        <v>429</v>
      </c>
      <c r="O688" s="195" t="s">
        <v>430</v>
      </c>
      <c r="P688" s="195" t="s">
        <v>431</v>
      </c>
      <c r="Q688" s="195" t="s">
        <v>432</v>
      </c>
      <c r="R688" s="195" t="s">
        <v>433</v>
      </c>
      <c r="S688" s="195" t="s">
        <v>434</v>
      </c>
    </row>
    <row r="689" spans="1:19" s="192" customFormat="1" ht="11.25">
      <c r="A689" s="194" t="s">
        <v>94</v>
      </c>
      <c r="B689" s="195" t="s">
        <v>435</v>
      </c>
      <c r="C689" s="195" t="s">
        <v>436</v>
      </c>
      <c r="D689" s="195" t="s">
        <v>437</v>
      </c>
      <c r="E689" s="195" t="s">
        <v>438</v>
      </c>
      <c r="F689" s="195" t="s">
        <v>439</v>
      </c>
      <c r="G689" s="195" t="s">
        <v>440</v>
      </c>
      <c r="H689" s="195" t="s">
        <v>441</v>
      </c>
      <c r="I689" s="195" t="s">
        <v>442</v>
      </c>
      <c r="J689" s="195" t="s">
        <v>443</v>
      </c>
      <c r="K689" s="195" t="s">
        <v>444</v>
      </c>
      <c r="L689" s="195" t="s">
        <v>445</v>
      </c>
      <c r="M689" s="195" t="s">
        <v>446</v>
      </c>
      <c r="N689" s="195" t="s">
        <v>447</v>
      </c>
      <c r="O689" s="195" t="s">
        <v>448</v>
      </c>
      <c r="P689" s="195" t="s">
        <v>449</v>
      </c>
      <c r="Q689" s="195" t="s">
        <v>450</v>
      </c>
      <c r="R689" s="195" t="s">
        <v>451</v>
      </c>
      <c r="S689" s="195" t="s">
        <v>452</v>
      </c>
    </row>
    <row r="690" spans="1:19" s="192" customFormat="1" ht="11.25">
      <c r="A690" s="194" t="s">
        <v>96</v>
      </c>
      <c r="B690" s="195" t="s">
        <v>43</v>
      </c>
      <c r="C690" s="195" t="s">
        <v>43</v>
      </c>
      <c r="D690" s="195" t="s">
        <v>43</v>
      </c>
      <c r="E690" s="195" t="s">
        <v>43</v>
      </c>
      <c r="F690" s="195" t="s">
        <v>43</v>
      </c>
      <c r="G690" s="195" t="s">
        <v>471</v>
      </c>
      <c r="H690" s="195" t="s">
        <v>472</v>
      </c>
      <c r="I690" s="195" t="s">
        <v>473</v>
      </c>
      <c r="J690" s="195" t="s">
        <v>474</v>
      </c>
      <c r="K690" s="195" t="s">
        <v>475</v>
      </c>
      <c r="L690" s="195" t="s">
        <v>476</v>
      </c>
      <c r="M690" s="195" t="s">
        <v>477</v>
      </c>
      <c r="N690" s="195" t="s">
        <v>478</v>
      </c>
      <c r="O690" s="195" t="s">
        <v>479</v>
      </c>
      <c r="P690" s="195" t="s">
        <v>480</v>
      </c>
      <c r="Q690" s="195" t="s">
        <v>481</v>
      </c>
      <c r="R690" s="195" t="s">
        <v>482</v>
      </c>
      <c r="S690" s="195" t="s">
        <v>483</v>
      </c>
    </row>
    <row r="691" spans="1:19" s="192" customFormat="1" ht="11.25">
      <c r="A691" s="194" t="s">
        <v>97</v>
      </c>
      <c r="B691" s="195" t="s">
        <v>43</v>
      </c>
      <c r="C691" s="195" t="s">
        <v>43</v>
      </c>
      <c r="D691" s="195" t="s">
        <v>43</v>
      </c>
      <c r="E691" s="195" t="s">
        <v>43</v>
      </c>
      <c r="F691" s="195" t="s">
        <v>43</v>
      </c>
      <c r="G691" s="195" t="s">
        <v>484</v>
      </c>
      <c r="H691" s="195" t="s">
        <v>485</v>
      </c>
      <c r="I691" s="195" t="s">
        <v>486</v>
      </c>
      <c r="J691" s="195" t="s">
        <v>487</v>
      </c>
      <c r="K691" s="195" t="s">
        <v>488</v>
      </c>
      <c r="L691" s="195" t="s">
        <v>489</v>
      </c>
      <c r="M691" s="195" t="s">
        <v>490</v>
      </c>
      <c r="N691" s="195" t="s">
        <v>491</v>
      </c>
      <c r="O691" s="195" t="s">
        <v>492</v>
      </c>
      <c r="P691" s="195" t="s">
        <v>493</v>
      </c>
      <c r="Q691" s="195" t="s">
        <v>494</v>
      </c>
      <c r="R691" s="195" t="s">
        <v>495</v>
      </c>
      <c r="S691" s="195" t="s">
        <v>496</v>
      </c>
    </row>
    <row r="692" spans="1:19" s="192" customFormat="1" ht="11.25">
      <c r="A692" s="194" t="s">
        <v>98</v>
      </c>
      <c r="B692" s="195" t="s">
        <v>43</v>
      </c>
      <c r="C692" s="195" t="s">
        <v>43</v>
      </c>
      <c r="D692" s="195" t="s">
        <v>43</v>
      </c>
      <c r="E692" s="195" t="s">
        <v>43</v>
      </c>
      <c r="F692" s="195" t="s">
        <v>43</v>
      </c>
      <c r="G692" s="195" t="s">
        <v>43</v>
      </c>
      <c r="H692" s="195" t="s">
        <v>43</v>
      </c>
      <c r="I692" s="195" t="s">
        <v>43</v>
      </c>
      <c r="J692" s="195" t="s">
        <v>497</v>
      </c>
      <c r="K692" s="195" t="s">
        <v>498</v>
      </c>
      <c r="L692" s="195" t="s">
        <v>499</v>
      </c>
      <c r="M692" s="195" t="s">
        <v>500</v>
      </c>
      <c r="N692" s="195" t="s">
        <v>501</v>
      </c>
      <c r="O692" s="195" t="s">
        <v>502</v>
      </c>
      <c r="P692" s="195" t="s">
        <v>503</v>
      </c>
      <c r="Q692" s="195" t="s">
        <v>504</v>
      </c>
      <c r="R692" s="195" t="s">
        <v>505</v>
      </c>
      <c r="S692" s="195" t="s">
        <v>506</v>
      </c>
    </row>
    <row r="693" spans="1:19" s="192" customFormat="1" ht="11.25">
      <c r="A693" s="194" t="s">
        <v>99</v>
      </c>
      <c r="B693" s="195" t="s">
        <v>507</v>
      </c>
      <c r="C693" s="195" t="s">
        <v>508</v>
      </c>
      <c r="D693" s="195" t="s">
        <v>509</v>
      </c>
      <c r="E693" s="195" t="s">
        <v>510</v>
      </c>
      <c r="F693" s="195" t="s">
        <v>511</v>
      </c>
      <c r="G693" s="195" t="s">
        <v>512</v>
      </c>
      <c r="H693" s="195" t="s">
        <v>513</v>
      </c>
      <c r="I693" s="195" t="s">
        <v>514</v>
      </c>
      <c r="J693" s="195" t="s">
        <v>515</v>
      </c>
      <c r="K693" s="195" t="s">
        <v>516</v>
      </c>
      <c r="L693" s="195" t="s">
        <v>517</v>
      </c>
      <c r="M693" s="195" t="s">
        <v>518</v>
      </c>
      <c r="N693" s="195" t="s">
        <v>519</v>
      </c>
      <c r="O693" s="195" t="s">
        <v>520</v>
      </c>
      <c r="P693" s="195" t="s">
        <v>521</v>
      </c>
      <c r="Q693" s="195" t="s">
        <v>522</v>
      </c>
      <c r="R693" s="195" t="s">
        <v>523</v>
      </c>
      <c r="S693" s="195" t="s">
        <v>524</v>
      </c>
    </row>
    <row r="694" spans="1:19" s="192" customFormat="1" ht="11.25">
      <c r="A694" s="194" t="s">
        <v>100</v>
      </c>
      <c r="B694" s="195" t="s">
        <v>43</v>
      </c>
      <c r="C694" s="195" t="s">
        <v>525</v>
      </c>
      <c r="D694" s="195" t="s">
        <v>526</v>
      </c>
      <c r="E694" s="195" t="s">
        <v>527</v>
      </c>
      <c r="F694" s="195" t="s">
        <v>528</v>
      </c>
      <c r="G694" s="195" t="s">
        <v>529</v>
      </c>
      <c r="H694" s="195" t="s">
        <v>530</v>
      </c>
      <c r="I694" s="195" t="s">
        <v>531</v>
      </c>
      <c r="J694" s="195" t="s">
        <v>532</v>
      </c>
      <c r="K694" s="195" t="s">
        <v>533</v>
      </c>
      <c r="L694" s="195" t="s">
        <v>534</v>
      </c>
      <c r="M694" s="195" t="s">
        <v>535</v>
      </c>
      <c r="N694" s="195" t="s">
        <v>536</v>
      </c>
      <c r="O694" s="195" t="s">
        <v>537</v>
      </c>
      <c r="P694" s="195" t="s">
        <v>538</v>
      </c>
      <c r="Q694" s="195" t="s">
        <v>539</v>
      </c>
      <c r="R694" s="195" t="s">
        <v>540</v>
      </c>
      <c r="S694" s="195" t="s">
        <v>541</v>
      </c>
    </row>
    <row r="695" spans="1:19" s="192" customFormat="1" ht="11.25">
      <c r="A695" s="194" t="s">
        <v>101</v>
      </c>
      <c r="B695" s="195" t="s">
        <v>43</v>
      </c>
      <c r="C695" s="195" t="s">
        <v>43</v>
      </c>
      <c r="D695" s="195" t="s">
        <v>43</v>
      </c>
      <c r="E695" s="195" t="s">
        <v>542</v>
      </c>
      <c r="F695" s="195" t="s">
        <v>543</v>
      </c>
      <c r="G695" s="195" t="s">
        <v>544</v>
      </c>
      <c r="H695" s="195" t="s">
        <v>545</v>
      </c>
      <c r="I695" s="195" t="s">
        <v>546</v>
      </c>
      <c r="J695" s="195" t="s">
        <v>547</v>
      </c>
      <c r="K695" s="195" t="s">
        <v>548</v>
      </c>
      <c r="L695" s="195" t="s">
        <v>549</v>
      </c>
      <c r="M695" s="195" t="s">
        <v>550</v>
      </c>
      <c r="N695" s="195" t="s">
        <v>551</v>
      </c>
      <c r="O695" s="195" t="s">
        <v>552</v>
      </c>
      <c r="P695" s="195" t="s">
        <v>553</v>
      </c>
      <c r="Q695" s="195" t="s">
        <v>554</v>
      </c>
      <c r="R695" s="195" t="s">
        <v>555</v>
      </c>
      <c r="S695" s="195" t="s">
        <v>556</v>
      </c>
    </row>
    <row r="696" spans="1:19" s="192" customFormat="1" ht="11.25">
      <c r="A696" s="194" t="s">
        <v>103</v>
      </c>
      <c r="B696" s="195" t="s">
        <v>575</v>
      </c>
      <c r="C696" s="195" t="s">
        <v>576</v>
      </c>
      <c r="D696" s="195" t="s">
        <v>577</v>
      </c>
      <c r="E696" s="195" t="s">
        <v>578</v>
      </c>
      <c r="F696" s="195" t="s">
        <v>579</v>
      </c>
      <c r="G696" s="195" t="s">
        <v>580</v>
      </c>
      <c r="H696" s="195" t="s">
        <v>581</v>
      </c>
      <c r="I696" s="195" t="s">
        <v>582</v>
      </c>
      <c r="J696" s="195" t="s">
        <v>583</v>
      </c>
      <c r="K696" s="195" t="s">
        <v>584</v>
      </c>
      <c r="L696" s="195" t="s">
        <v>585</v>
      </c>
      <c r="M696" s="195" t="s">
        <v>586</v>
      </c>
      <c r="N696" s="195" t="s">
        <v>587</v>
      </c>
      <c r="O696" s="195" t="s">
        <v>588</v>
      </c>
      <c r="P696" s="195" t="s">
        <v>589</v>
      </c>
      <c r="Q696" s="195" t="s">
        <v>590</v>
      </c>
      <c r="R696" s="195" t="s">
        <v>591</v>
      </c>
      <c r="S696" s="195" t="s">
        <v>592</v>
      </c>
    </row>
    <row r="697" spans="1:19" s="192" customFormat="1" ht="11.25">
      <c r="A697" s="194" t="s">
        <v>102</v>
      </c>
      <c r="B697" s="195" t="s">
        <v>557</v>
      </c>
      <c r="C697" s="195" t="s">
        <v>558</v>
      </c>
      <c r="D697" s="195" t="s">
        <v>559</v>
      </c>
      <c r="E697" s="195" t="s">
        <v>560</v>
      </c>
      <c r="F697" s="195" t="s">
        <v>561</v>
      </c>
      <c r="G697" s="195" t="s">
        <v>562</v>
      </c>
      <c r="H697" s="195" t="s">
        <v>563</v>
      </c>
      <c r="I697" s="195" t="s">
        <v>564</v>
      </c>
      <c r="J697" s="195" t="s">
        <v>565</v>
      </c>
      <c r="K697" s="195" t="s">
        <v>566</v>
      </c>
      <c r="L697" s="195" t="s">
        <v>567</v>
      </c>
      <c r="M697" s="195" t="s">
        <v>568</v>
      </c>
      <c r="N697" s="195" t="s">
        <v>569</v>
      </c>
      <c r="O697" s="195" t="s">
        <v>570</v>
      </c>
      <c r="P697" s="195" t="s">
        <v>571</v>
      </c>
      <c r="Q697" s="195" t="s">
        <v>572</v>
      </c>
      <c r="R697" s="195" t="s">
        <v>573</v>
      </c>
      <c r="S697" s="195" t="s">
        <v>574</v>
      </c>
    </row>
    <row r="698" spans="1:19" s="192" customFormat="1" ht="11.25">
      <c r="A698" s="194" t="s">
        <v>88</v>
      </c>
      <c r="B698" s="195" t="s">
        <v>353</v>
      </c>
      <c r="C698" s="195" t="s">
        <v>354</v>
      </c>
      <c r="D698" s="195" t="s">
        <v>355</v>
      </c>
      <c r="E698" s="195" t="s">
        <v>356</v>
      </c>
      <c r="F698" s="195" t="s">
        <v>357</v>
      </c>
      <c r="G698" s="195" t="s">
        <v>358</v>
      </c>
      <c r="H698" s="195" t="s">
        <v>359</v>
      </c>
      <c r="I698" s="195" t="s">
        <v>360</v>
      </c>
      <c r="J698" s="195" t="s">
        <v>361</v>
      </c>
      <c r="K698" s="195" t="s">
        <v>362</v>
      </c>
      <c r="L698" s="195" t="s">
        <v>363</v>
      </c>
      <c r="M698" s="195" t="s">
        <v>364</v>
      </c>
      <c r="N698" s="195" t="s">
        <v>148</v>
      </c>
      <c r="O698" s="195" t="s">
        <v>365</v>
      </c>
      <c r="P698" s="195" t="s">
        <v>366</v>
      </c>
      <c r="Q698" s="195" t="s">
        <v>367</v>
      </c>
      <c r="R698" s="195" t="s">
        <v>368</v>
      </c>
      <c r="S698" s="195" t="s">
        <v>43</v>
      </c>
    </row>
    <row r="699" spans="1:19" s="192" customFormat="1" ht="11.25">
      <c r="A699" s="194" t="s">
        <v>95</v>
      </c>
      <c r="B699" s="195" t="s">
        <v>453</v>
      </c>
      <c r="C699" s="195" t="s">
        <v>454</v>
      </c>
      <c r="D699" s="195" t="s">
        <v>455</v>
      </c>
      <c r="E699" s="195" t="s">
        <v>456</v>
      </c>
      <c r="F699" s="195" t="s">
        <v>457</v>
      </c>
      <c r="G699" s="195" t="s">
        <v>458</v>
      </c>
      <c r="H699" s="195" t="s">
        <v>459</v>
      </c>
      <c r="I699" s="195" t="s">
        <v>460</v>
      </c>
      <c r="J699" s="195" t="s">
        <v>461</v>
      </c>
      <c r="K699" s="195" t="s">
        <v>462</v>
      </c>
      <c r="L699" s="195" t="s">
        <v>463</v>
      </c>
      <c r="M699" s="195" t="s">
        <v>464</v>
      </c>
      <c r="N699" s="195" t="s">
        <v>465</v>
      </c>
      <c r="O699" s="195" t="s">
        <v>466</v>
      </c>
      <c r="P699" s="195" t="s">
        <v>467</v>
      </c>
      <c r="Q699" s="195" t="s">
        <v>468</v>
      </c>
      <c r="R699" s="195" t="s">
        <v>469</v>
      </c>
      <c r="S699" s="195" t="s">
        <v>470</v>
      </c>
    </row>
    <row r="700" spans="1:19" s="192" customFormat="1" ht="11.25">
      <c r="A700" s="194" t="s">
        <v>75</v>
      </c>
      <c r="B700" s="195" t="s">
        <v>155</v>
      </c>
      <c r="C700" s="195" t="s">
        <v>156</v>
      </c>
      <c r="D700" s="195" t="s">
        <v>157</v>
      </c>
      <c r="E700" s="195" t="s">
        <v>158</v>
      </c>
      <c r="F700" s="195" t="s">
        <v>159</v>
      </c>
      <c r="G700" s="195" t="s">
        <v>160</v>
      </c>
      <c r="H700" s="195" t="s">
        <v>161</v>
      </c>
      <c r="I700" s="195" t="s">
        <v>162</v>
      </c>
      <c r="J700" s="195" t="s">
        <v>163</v>
      </c>
      <c r="K700" s="195" t="s">
        <v>164</v>
      </c>
      <c r="L700" s="195" t="s">
        <v>165</v>
      </c>
      <c r="M700" s="195" t="s">
        <v>166</v>
      </c>
      <c r="N700" s="195" t="s">
        <v>167</v>
      </c>
      <c r="O700" s="195" t="s">
        <v>168</v>
      </c>
      <c r="P700" s="195" t="s">
        <v>169</v>
      </c>
      <c r="Q700" s="195" t="s">
        <v>170</v>
      </c>
      <c r="R700" s="195" t="s">
        <v>171</v>
      </c>
      <c r="S700" s="195" t="s">
        <v>172</v>
      </c>
    </row>
    <row r="701" s="192" customFormat="1" ht="11.25"/>
    <row r="702" s="192" customFormat="1" ht="11.25"/>
    <row r="703" s="192" customFormat="1" ht="11.25">
      <c r="A703" s="191" t="s">
        <v>32</v>
      </c>
    </row>
    <row r="704" s="192" customFormat="1" ht="11.25">
      <c r="A704" s="192" t="s">
        <v>43</v>
      </c>
    </row>
    <row r="705" spans="1:2" s="192" customFormat="1" ht="11.25">
      <c r="A705" s="192" t="s">
        <v>44</v>
      </c>
      <c r="B705" s="193">
        <v>40052.53228009259</v>
      </c>
    </row>
    <row r="706" s="192" customFormat="1" ht="11.25"/>
    <row r="707" spans="1:2" s="192" customFormat="1" ht="11.25">
      <c r="A707" s="192" t="s">
        <v>45</v>
      </c>
      <c r="B707" s="192" t="s">
        <v>46</v>
      </c>
    </row>
    <row r="708" spans="1:2" s="192" customFormat="1" ht="11.25">
      <c r="A708" s="192" t="s">
        <v>3653</v>
      </c>
      <c r="B708" s="192" t="s">
        <v>33</v>
      </c>
    </row>
    <row r="709" spans="1:19" ht="11.25">
      <c r="A709" s="192" t="s">
        <v>34</v>
      </c>
      <c r="B709" s="192" t="s">
        <v>3372</v>
      </c>
      <c r="C709" s="192"/>
      <c r="D709" s="192"/>
      <c r="E709" s="192"/>
      <c r="F709" s="192"/>
      <c r="G709" s="192"/>
      <c r="H709" s="192"/>
      <c r="I709" s="192"/>
      <c r="J709" s="192"/>
      <c r="K709" s="192"/>
      <c r="L709" s="192"/>
      <c r="M709" s="192"/>
      <c r="N709" s="192"/>
      <c r="O709" s="192"/>
      <c r="P709" s="192"/>
      <c r="Q709" s="192"/>
      <c r="R709" s="192"/>
      <c r="S709" s="192"/>
    </row>
    <row r="710" spans="1:19" ht="11.25">
      <c r="A710" s="192" t="s">
        <v>51</v>
      </c>
      <c r="B710" s="192" t="s">
        <v>36</v>
      </c>
      <c r="C710" s="192"/>
      <c r="D710" s="192"/>
      <c r="E710" s="192"/>
      <c r="F710" s="192"/>
      <c r="G710" s="192"/>
      <c r="H710" s="192"/>
      <c r="I710" s="192"/>
      <c r="J710" s="192"/>
      <c r="K710" s="192"/>
      <c r="L710" s="192"/>
      <c r="M710" s="192"/>
      <c r="N710" s="192"/>
      <c r="O710" s="192"/>
      <c r="P710" s="192"/>
      <c r="Q710" s="192"/>
      <c r="R710" s="192"/>
      <c r="S710" s="192"/>
    </row>
    <row r="711" spans="1:19" ht="11.25">
      <c r="A711" s="192"/>
      <c r="B711" s="192"/>
      <c r="C711" s="192"/>
      <c r="D711" s="192"/>
      <c r="E711" s="192"/>
      <c r="F711" s="192"/>
      <c r="G711" s="192"/>
      <c r="H711" s="192"/>
      <c r="I711" s="192"/>
      <c r="J711" s="192"/>
      <c r="K711" s="192"/>
      <c r="L711" s="192"/>
      <c r="M711" s="192"/>
      <c r="N711" s="192"/>
      <c r="O711" s="192"/>
      <c r="P711" s="192"/>
      <c r="Q711" s="192"/>
      <c r="R711" s="192"/>
      <c r="S711" s="192"/>
    </row>
    <row r="712" spans="1:19" ht="11.25">
      <c r="A712" s="194" t="s">
        <v>82</v>
      </c>
      <c r="B712" s="195" t="s">
        <v>43</v>
      </c>
      <c r="C712" s="195" t="s">
        <v>43</v>
      </c>
      <c r="D712" s="195" t="s">
        <v>43</v>
      </c>
      <c r="E712" s="195" t="s">
        <v>43</v>
      </c>
      <c r="F712" s="195" t="s">
        <v>43</v>
      </c>
      <c r="G712" s="195" t="s">
        <v>43</v>
      </c>
      <c r="H712" s="195" t="s">
        <v>801</v>
      </c>
      <c r="I712" s="195" t="s">
        <v>802</v>
      </c>
      <c r="J712" s="195" t="s">
        <v>812</v>
      </c>
      <c r="K712" s="195" t="s">
        <v>833</v>
      </c>
      <c r="L712" s="195" t="s">
        <v>850</v>
      </c>
      <c r="M712" s="195" t="s">
        <v>870</v>
      </c>
      <c r="N712" s="195" t="s">
        <v>803</v>
      </c>
      <c r="O712" s="195" t="s">
        <v>874</v>
      </c>
      <c r="P712" s="195" t="s">
        <v>844</v>
      </c>
      <c r="Q712" s="195" t="s">
        <v>810</v>
      </c>
      <c r="R712" s="195" t="s">
        <v>835</v>
      </c>
      <c r="S712" s="195" t="s">
        <v>813</v>
      </c>
    </row>
    <row r="713" spans="1:19" ht="11.25">
      <c r="A713" s="194" t="s">
        <v>53</v>
      </c>
      <c r="B713" s="194" t="s">
        <v>54</v>
      </c>
      <c r="C713" s="194" t="s">
        <v>55</v>
      </c>
      <c r="D713" s="194" t="s">
        <v>56</v>
      </c>
      <c r="E713" s="194" t="s">
        <v>57</v>
      </c>
      <c r="F713" s="194" t="s">
        <v>58</v>
      </c>
      <c r="G713" s="194" t="s">
        <v>59</v>
      </c>
      <c r="H713" s="194" t="s">
        <v>60</v>
      </c>
      <c r="I713" s="194" t="s">
        <v>61</v>
      </c>
      <c r="J713" s="194" t="s">
        <v>62</v>
      </c>
      <c r="K713" s="194" t="s">
        <v>63</v>
      </c>
      <c r="L713" s="194" t="s">
        <v>64</v>
      </c>
      <c r="M713" s="194" t="s">
        <v>65</v>
      </c>
      <c r="N713" s="194" t="s">
        <v>66</v>
      </c>
      <c r="O713" s="194" t="s">
        <v>67</v>
      </c>
      <c r="P713" s="194" t="s">
        <v>68</v>
      </c>
      <c r="Q713" s="194" t="s">
        <v>69</v>
      </c>
      <c r="R713" s="194" t="s">
        <v>70</v>
      </c>
      <c r="S713" s="194" t="s">
        <v>71</v>
      </c>
    </row>
    <row r="714" spans="1:19" ht="11.25">
      <c r="A714" s="194" t="s">
        <v>72</v>
      </c>
      <c r="B714" s="195" t="s">
        <v>837</v>
      </c>
      <c r="C714" s="195" t="s">
        <v>802</v>
      </c>
      <c r="D714" s="195" t="s">
        <v>813</v>
      </c>
      <c r="E714" s="195" t="s">
        <v>813</v>
      </c>
      <c r="F714" s="195" t="s">
        <v>811</v>
      </c>
      <c r="G714" s="195" t="s">
        <v>832</v>
      </c>
      <c r="H714" s="195" t="s">
        <v>968</v>
      </c>
      <c r="I714" s="195" t="s">
        <v>833</v>
      </c>
      <c r="J714" s="195" t="s">
        <v>832</v>
      </c>
      <c r="K714" s="195" t="s">
        <v>831</v>
      </c>
      <c r="L714" s="195" t="s">
        <v>837</v>
      </c>
      <c r="M714" s="195" t="s">
        <v>816</v>
      </c>
      <c r="N714" s="195" t="s">
        <v>844</v>
      </c>
      <c r="O714" s="195" t="s">
        <v>809</v>
      </c>
      <c r="P714" s="195" t="s">
        <v>811</v>
      </c>
      <c r="Q714" s="195" t="s">
        <v>806</v>
      </c>
      <c r="R714" s="195" t="s">
        <v>815</v>
      </c>
      <c r="S714" s="195" t="s">
        <v>812</v>
      </c>
    </row>
    <row r="715" spans="1:19" ht="11.25">
      <c r="A715" s="194" t="s">
        <v>73</v>
      </c>
      <c r="B715" s="195" t="s">
        <v>43</v>
      </c>
      <c r="C715" s="195" t="s">
        <v>43</v>
      </c>
      <c r="D715" s="195" t="s">
        <v>43</v>
      </c>
      <c r="E715" s="195" t="s">
        <v>43</v>
      </c>
      <c r="F715" s="195" t="s">
        <v>43</v>
      </c>
      <c r="G715" s="195" t="s">
        <v>43</v>
      </c>
      <c r="H715" s="195" t="s">
        <v>844</v>
      </c>
      <c r="I715" s="195" t="s">
        <v>850</v>
      </c>
      <c r="J715" s="195" t="s">
        <v>886</v>
      </c>
      <c r="K715" s="195" t="s">
        <v>829</v>
      </c>
      <c r="L715" s="195" t="s">
        <v>817</v>
      </c>
      <c r="M715" s="195" t="s">
        <v>816</v>
      </c>
      <c r="N715" s="195" t="s">
        <v>850</v>
      </c>
      <c r="O715" s="195" t="s">
        <v>817</v>
      </c>
      <c r="P715" s="195" t="s">
        <v>868</v>
      </c>
      <c r="Q715" s="195" t="s">
        <v>885</v>
      </c>
      <c r="R715" s="195" t="s">
        <v>800</v>
      </c>
      <c r="S715" s="195" t="s">
        <v>807</v>
      </c>
    </row>
    <row r="716" spans="1:19" ht="11.25">
      <c r="A716" s="194" t="s">
        <v>74</v>
      </c>
      <c r="B716" s="195" t="s">
        <v>43</v>
      </c>
      <c r="C716" s="195" t="s">
        <v>43</v>
      </c>
      <c r="D716" s="195" t="s">
        <v>43</v>
      </c>
      <c r="E716" s="195" t="s">
        <v>43</v>
      </c>
      <c r="F716" s="195" t="s">
        <v>43</v>
      </c>
      <c r="G716" s="195" t="s">
        <v>43</v>
      </c>
      <c r="H716" s="195" t="s">
        <v>1684</v>
      </c>
      <c r="I716" s="195" t="s">
        <v>1685</v>
      </c>
      <c r="J716" s="195" t="s">
        <v>1686</v>
      </c>
      <c r="K716" s="195" t="s">
        <v>856</v>
      </c>
      <c r="L716" s="195" t="s">
        <v>843</v>
      </c>
      <c r="M716" s="195" t="s">
        <v>882</v>
      </c>
      <c r="N716" s="195" t="s">
        <v>863</v>
      </c>
      <c r="O716" s="195" t="s">
        <v>804</v>
      </c>
      <c r="P716" s="195" t="s">
        <v>866</v>
      </c>
      <c r="Q716" s="195" t="s">
        <v>850</v>
      </c>
      <c r="R716" s="195" t="s">
        <v>877</v>
      </c>
      <c r="S716" s="195" t="s">
        <v>843</v>
      </c>
    </row>
    <row r="717" spans="1:19" ht="11.25">
      <c r="A717" s="194" t="s">
        <v>76</v>
      </c>
      <c r="B717" s="195" t="s">
        <v>43</v>
      </c>
      <c r="C717" s="195" t="s">
        <v>43</v>
      </c>
      <c r="D717" s="195" t="s">
        <v>43</v>
      </c>
      <c r="E717" s="195" t="s">
        <v>43</v>
      </c>
      <c r="F717" s="195" t="s">
        <v>43</v>
      </c>
      <c r="G717" s="195" t="s">
        <v>43</v>
      </c>
      <c r="H717" s="195" t="s">
        <v>810</v>
      </c>
      <c r="I717" s="195" t="s">
        <v>816</v>
      </c>
      <c r="J717" s="195" t="s">
        <v>869</v>
      </c>
      <c r="K717" s="195" t="s">
        <v>812</v>
      </c>
      <c r="L717" s="195" t="s">
        <v>811</v>
      </c>
      <c r="M717" s="195" t="s">
        <v>802</v>
      </c>
      <c r="N717" s="195" t="s">
        <v>894</v>
      </c>
      <c r="O717" s="195" t="s">
        <v>894</v>
      </c>
      <c r="P717" s="195" t="s">
        <v>804</v>
      </c>
      <c r="Q717" s="195" t="s">
        <v>874</v>
      </c>
      <c r="R717" s="195" t="s">
        <v>807</v>
      </c>
      <c r="S717" s="195" t="s">
        <v>835</v>
      </c>
    </row>
    <row r="718" spans="1:19" ht="11.25">
      <c r="A718" s="194" t="s">
        <v>77</v>
      </c>
      <c r="B718" s="195" t="s">
        <v>43</v>
      </c>
      <c r="C718" s="195" t="s">
        <v>43</v>
      </c>
      <c r="D718" s="195" t="s">
        <v>43</v>
      </c>
      <c r="E718" s="195" t="s">
        <v>43</v>
      </c>
      <c r="F718" s="195" t="s">
        <v>43</v>
      </c>
      <c r="G718" s="195" t="s">
        <v>43</v>
      </c>
      <c r="H718" s="195" t="s">
        <v>829</v>
      </c>
      <c r="I718" s="195" t="s">
        <v>888</v>
      </c>
      <c r="J718" s="195" t="s">
        <v>1169</v>
      </c>
      <c r="K718" s="195" t="s">
        <v>869</v>
      </c>
      <c r="L718" s="195" t="s">
        <v>914</v>
      </c>
      <c r="M718" s="195" t="s">
        <v>904</v>
      </c>
      <c r="N718" s="195" t="s">
        <v>823</v>
      </c>
      <c r="O718" s="195" t="s">
        <v>904</v>
      </c>
      <c r="P718" s="195" t="s">
        <v>805</v>
      </c>
      <c r="Q718" s="195" t="s">
        <v>834</v>
      </c>
      <c r="R718" s="195" t="s">
        <v>810</v>
      </c>
      <c r="S718" s="195" t="s">
        <v>902</v>
      </c>
    </row>
    <row r="719" spans="1:19" ht="11.25">
      <c r="A719" s="194" t="s">
        <v>78</v>
      </c>
      <c r="B719" s="195" t="s">
        <v>43</v>
      </c>
      <c r="C719" s="195" t="s">
        <v>43</v>
      </c>
      <c r="D719" s="195" t="s">
        <v>801</v>
      </c>
      <c r="E719" s="195" t="s">
        <v>823</v>
      </c>
      <c r="F719" s="195" t="s">
        <v>838</v>
      </c>
      <c r="G719" s="195" t="s">
        <v>816</v>
      </c>
      <c r="H719" s="195" t="s">
        <v>848</v>
      </c>
      <c r="I719" s="195" t="s">
        <v>833</v>
      </c>
      <c r="J719" s="195" t="s">
        <v>804</v>
      </c>
      <c r="K719" s="195" t="s">
        <v>962</v>
      </c>
      <c r="L719" s="195" t="s">
        <v>830</v>
      </c>
      <c r="M719" s="195" t="s">
        <v>875</v>
      </c>
      <c r="N719" s="195" t="s">
        <v>806</v>
      </c>
      <c r="O719" s="195" t="s">
        <v>873</v>
      </c>
      <c r="P719" s="195" t="s">
        <v>848</v>
      </c>
      <c r="Q719" s="195" t="s">
        <v>805</v>
      </c>
      <c r="R719" s="195" t="s">
        <v>829</v>
      </c>
      <c r="S719" s="195" t="s">
        <v>830</v>
      </c>
    </row>
    <row r="720" spans="1:19" ht="11.25">
      <c r="A720" s="194" t="s">
        <v>79</v>
      </c>
      <c r="B720" s="195" t="s">
        <v>840</v>
      </c>
      <c r="C720" s="195" t="s">
        <v>844</v>
      </c>
      <c r="D720" s="195" t="s">
        <v>829</v>
      </c>
      <c r="E720" s="195" t="s">
        <v>875</v>
      </c>
      <c r="F720" s="195" t="s">
        <v>849</v>
      </c>
      <c r="G720" s="195" t="s">
        <v>968</v>
      </c>
      <c r="H720" s="195" t="s">
        <v>978</v>
      </c>
      <c r="I720" s="195" t="s">
        <v>863</v>
      </c>
      <c r="J720" s="195" t="s">
        <v>836</v>
      </c>
      <c r="K720" s="195" t="s">
        <v>917</v>
      </c>
      <c r="L720" s="195" t="s">
        <v>895</v>
      </c>
      <c r="M720" s="195" t="s">
        <v>804</v>
      </c>
      <c r="N720" s="195" t="s">
        <v>839</v>
      </c>
      <c r="O720" s="195" t="s">
        <v>807</v>
      </c>
      <c r="P720" s="195" t="s">
        <v>799</v>
      </c>
      <c r="Q720" s="195" t="s">
        <v>849</v>
      </c>
      <c r="R720" s="195" t="s">
        <v>1687</v>
      </c>
      <c r="S720" s="195" t="s">
        <v>804</v>
      </c>
    </row>
    <row r="721" spans="1:19" ht="11.25">
      <c r="A721" s="194" t="s">
        <v>80</v>
      </c>
      <c r="B721" s="195" t="s">
        <v>43</v>
      </c>
      <c r="C721" s="195" t="s">
        <v>43</v>
      </c>
      <c r="D721" s="195" t="s">
        <v>43</v>
      </c>
      <c r="E721" s="195" t="s">
        <v>43</v>
      </c>
      <c r="F721" s="195" t="s">
        <v>1688</v>
      </c>
      <c r="G721" s="195" t="s">
        <v>1689</v>
      </c>
      <c r="H721" s="195" t="s">
        <v>1259</v>
      </c>
      <c r="I721" s="195" t="s">
        <v>1102</v>
      </c>
      <c r="J721" s="195" t="s">
        <v>964</v>
      </c>
      <c r="K721" s="195" t="s">
        <v>955</v>
      </c>
      <c r="L721" s="195" t="s">
        <v>1065</v>
      </c>
      <c r="M721" s="195" t="s">
        <v>849</v>
      </c>
      <c r="N721" s="195" t="s">
        <v>824</v>
      </c>
      <c r="O721" s="195" t="s">
        <v>864</v>
      </c>
      <c r="P721" s="195" t="s">
        <v>815</v>
      </c>
      <c r="Q721" s="195" t="s">
        <v>870</v>
      </c>
      <c r="R721" s="195" t="s">
        <v>800</v>
      </c>
      <c r="S721" s="195" t="s">
        <v>838</v>
      </c>
    </row>
    <row r="722" spans="1:19" ht="11.25">
      <c r="A722" s="194" t="s">
        <v>81</v>
      </c>
      <c r="B722" s="195" t="s">
        <v>1151</v>
      </c>
      <c r="C722" s="195" t="s">
        <v>998</v>
      </c>
      <c r="D722" s="195" t="s">
        <v>890</v>
      </c>
      <c r="E722" s="195" t="s">
        <v>861</v>
      </c>
      <c r="F722" s="195" t="s">
        <v>821</v>
      </c>
      <c r="G722" s="195" t="s">
        <v>823</v>
      </c>
      <c r="H722" s="195" t="s">
        <v>869</v>
      </c>
      <c r="I722" s="195" t="s">
        <v>798</v>
      </c>
      <c r="J722" s="195" t="s">
        <v>799</v>
      </c>
      <c r="K722" s="195" t="s">
        <v>864</v>
      </c>
      <c r="L722" s="195" t="s">
        <v>840</v>
      </c>
      <c r="M722" s="195" t="s">
        <v>877</v>
      </c>
      <c r="N722" s="195" t="s">
        <v>877</v>
      </c>
      <c r="O722" s="195" t="s">
        <v>800</v>
      </c>
      <c r="P722" s="195" t="s">
        <v>839</v>
      </c>
      <c r="Q722" s="195" t="s">
        <v>850</v>
      </c>
      <c r="R722" s="195" t="s">
        <v>837</v>
      </c>
      <c r="S722" s="195" t="s">
        <v>813</v>
      </c>
    </row>
    <row r="723" spans="1:19" ht="11.25">
      <c r="A723" s="194" t="s">
        <v>83</v>
      </c>
      <c r="B723" s="195" t="s">
        <v>975</v>
      </c>
      <c r="C723" s="195" t="s">
        <v>840</v>
      </c>
      <c r="D723" s="195" t="s">
        <v>869</v>
      </c>
      <c r="E723" s="195" t="s">
        <v>804</v>
      </c>
      <c r="F723" s="195" t="s">
        <v>844</v>
      </c>
      <c r="G723" s="195" t="s">
        <v>835</v>
      </c>
      <c r="H723" s="195" t="s">
        <v>833</v>
      </c>
      <c r="I723" s="195" t="s">
        <v>838</v>
      </c>
      <c r="J723" s="195" t="s">
        <v>806</v>
      </c>
      <c r="K723" s="195" t="s">
        <v>844</v>
      </c>
      <c r="L723" s="195" t="s">
        <v>807</v>
      </c>
      <c r="M723" s="195" t="s">
        <v>800</v>
      </c>
      <c r="N723" s="195" t="s">
        <v>850</v>
      </c>
      <c r="O723" s="195" t="s">
        <v>875</v>
      </c>
      <c r="P723" s="195" t="s">
        <v>900</v>
      </c>
      <c r="Q723" s="195" t="s">
        <v>1028</v>
      </c>
      <c r="R723" s="195" t="s">
        <v>961</v>
      </c>
      <c r="S723" s="195" t="s">
        <v>802</v>
      </c>
    </row>
    <row r="724" spans="1:19" ht="11.25">
      <c r="A724" s="194" t="s">
        <v>84</v>
      </c>
      <c r="B724" s="195" t="s">
        <v>811</v>
      </c>
      <c r="C724" s="195" t="s">
        <v>840</v>
      </c>
      <c r="D724" s="195" t="s">
        <v>815</v>
      </c>
      <c r="E724" s="195" t="s">
        <v>810</v>
      </c>
      <c r="F724" s="195" t="s">
        <v>832</v>
      </c>
      <c r="G724" s="195" t="s">
        <v>832</v>
      </c>
      <c r="H724" s="195" t="s">
        <v>848</v>
      </c>
      <c r="I724" s="195" t="s">
        <v>899</v>
      </c>
      <c r="J724" s="195" t="s">
        <v>893</v>
      </c>
      <c r="K724" s="195" t="s">
        <v>897</v>
      </c>
      <c r="L724" s="195" t="s">
        <v>892</v>
      </c>
      <c r="M724" s="195" t="s">
        <v>868</v>
      </c>
      <c r="N724" s="195" t="s">
        <v>801</v>
      </c>
      <c r="O724" s="195" t="s">
        <v>798</v>
      </c>
      <c r="P724" s="195" t="s">
        <v>834</v>
      </c>
      <c r="Q724" s="195" t="s">
        <v>835</v>
      </c>
      <c r="R724" s="195" t="s">
        <v>893</v>
      </c>
      <c r="S724" s="195" t="s">
        <v>833</v>
      </c>
    </row>
    <row r="725" spans="1:19" ht="11.25">
      <c r="A725" s="194" t="s">
        <v>85</v>
      </c>
      <c r="B725" s="195" t="s">
        <v>43</v>
      </c>
      <c r="C725" s="195" t="s">
        <v>43</v>
      </c>
      <c r="D725" s="195" t="s">
        <v>43</v>
      </c>
      <c r="E725" s="195" t="s">
        <v>43</v>
      </c>
      <c r="F725" s="195" t="s">
        <v>43</v>
      </c>
      <c r="G725" s="195" t="s">
        <v>43</v>
      </c>
      <c r="H725" s="195" t="s">
        <v>43</v>
      </c>
      <c r="I725" s="195" t="s">
        <v>43</v>
      </c>
      <c r="J725" s="195" t="s">
        <v>43</v>
      </c>
      <c r="K725" s="195" t="s">
        <v>43</v>
      </c>
      <c r="L725" s="195" t="s">
        <v>43</v>
      </c>
      <c r="M725" s="195" t="s">
        <v>837</v>
      </c>
      <c r="N725" s="195" t="s">
        <v>1060</v>
      </c>
      <c r="O725" s="195" t="s">
        <v>810</v>
      </c>
      <c r="P725" s="195" t="s">
        <v>1135</v>
      </c>
      <c r="Q725" s="195" t="s">
        <v>934</v>
      </c>
      <c r="R725" s="195" t="s">
        <v>801</v>
      </c>
      <c r="S725" s="195" t="s">
        <v>809</v>
      </c>
    </row>
    <row r="726" spans="1:19" ht="11.25">
      <c r="A726" s="194" t="s">
        <v>86</v>
      </c>
      <c r="B726" s="195" t="s">
        <v>43</v>
      </c>
      <c r="C726" s="195" t="s">
        <v>43</v>
      </c>
      <c r="D726" s="195" t="s">
        <v>1087</v>
      </c>
      <c r="E726" s="195" t="s">
        <v>1232</v>
      </c>
      <c r="F726" s="195" t="s">
        <v>1246</v>
      </c>
      <c r="G726" s="195" t="s">
        <v>1690</v>
      </c>
      <c r="H726" s="195" t="s">
        <v>931</v>
      </c>
      <c r="I726" s="195" t="s">
        <v>1691</v>
      </c>
      <c r="J726" s="195" t="s">
        <v>1692</v>
      </c>
      <c r="K726" s="195" t="s">
        <v>842</v>
      </c>
      <c r="L726" s="195" t="s">
        <v>816</v>
      </c>
      <c r="M726" s="195" t="s">
        <v>1693</v>
      </c>
      <c r="N726" s="195" t="s">
        <v>862</v>
      </c>
      <c r="O726" s="195" t="s">
        <v>816</v>
      </c>
      <c r="P726" s="195" t="s">
        <v>800</v>
      </c>
      <c r="Q726" s="195" t="s">
        <v>804</v>
      </c>
      <c r="R726" s="195" t="s">
        <v>799</v>
      </c>
      <c r="S726" s="195" t="s">
        <v>912</v>
      </c>
    </row>
    <row r="727" spans="1:19" ht="11.25">
      <c r="A727" s="194" t="s">
        <v>87</v>
      </c>
      <c r="B727" s="195" t="s">
        <v>43</v>
      </c>
      <c r="C727" s="195" t="s">
        <v>43</v>
      </c>
      <c r="D727" s="195" t="s">
        <v>43</v>
      </c>
      <c r="E727" s="195" t="s">
        <v>43</v>
      </c>
      <c r="F727" s="195" t="s">
        <v>43</v>
      </c>
      <c r="G727" s="195" t="s">
        <v>43</v>
      </c>
      <c r="H727" s="195" t="s">
        <v>850</v>
      </c>
      <c r="I727" s="195" t="s">
        <v>828</v>
      </c>
      <c r="J727" s="195" t="s">
        <v>1114</v>
      </c>
      <c r="K727" s="195" t="s">
        <v>801</v>
      </c>
      <c r="L727" s="195" t="s">
        <v>824</v>
      </c>
      <c r="M727" s="195" t="s">
        <v>1057</v>
      </c>
      <c r="N727" s="195" t="s">
        <v>903</v>
      </c>
      <c r="O727" s="195" t="s">
        <v>1140</v>
      </c>
      <c r="P727" s="195" t="s">
        <v>889</v>
      </c>
      <c r="Q727" s="195" t="s">
        <v>867</v>
      </c>
      <c r="R727" s="195" t="s">
        <v>859</v>
      </c>
      <c r="S727" s="195" t="s">
        <v>873</v>
      </c>
    </row>
    <row r="728" spans="1:19" ht="11.25">
      <c r="A728" s="194" t="s">
        <v>89</v>
      </c>
      <c r="B728" s="195" t="s">
        <v>847</v>
      </c>
      <c r="C728" s="195" t="s">
        <v>826</v>
      </c>
      <c r="D728" s="195" t="s">
        <v>858</v>
      </c>
      <c r="E728" s="195" t="s">
        <v>863</v>
      </c>
      <c r="F728" s="195" t="s">
        <v>850</v>
      </c>
      <c r="G728" s="195" t="s">
        <v>812</v>
      </c>
      <c r="H728" s="195" t="s">
        <v>823</v>
      </c>
      <c r="I728" s="195" t="s">
        <v>809</v>
      </c>
      <c r="J728" s="195" t="s">
        <v>812</v>
      </c>
      <c r="K728" s="195" t="s">
        <v>808</v>
      </c>
      <c r="L728" s="195" t="s">
        <v>831</v>
      </c>
      <c r="M728" s="195" t="s">
        <v>800</v>
      </c>
      <c r="N728" s="195" t="s">
        <v>839</v>
      </c>
      <c r="O728" s="195" t="s">
        <v>803</v>
      </c>
      <c r="P728" s="195" t="s">
        <v>812</v>
      </c>
      <c r="Q728" s="195" t="s">
        <v>873</v>
      </c>
      <c r="R728" s="195" t="s">
        <v>873</v>
      </c>
      <c r="S728" s="195" t="s">
        <v>810</v>
      </c>
    </row>
    <row r="729" spans="1:19" ht="11.25">
      <c r="A729" s="194" t="s">
        <v>90</v>
      </c>
      <c r="B729" s="195" t="s">
        <v>43</v>
      </c>
      <c r="C729" s="195" t="s">
        <v>1695</v>
      </c>
      <c r="D729" s="195" t="s">
        <v>1696</v>
      </c>
      <c r="E729" s="195" t="s">
        <v>1697</v>
      </c>
      <c r="F729" s="195" t="s">
        <v>1698</v>
      </c>
      <c r="G729" s="195" t="s">
        <v>1699</v>
      </c>
      <c r="H729" s="195" t="s">
        <v>1700</v>
      </c>
      <c r="I729" s="195" t="s">
        <v>1020</v>
      </c>
      <c r="J729" s="195" t="s">
        <v>872</v>
      </c>
      <c r="K729" s="195" t="s">
        <v>814</v>
      </c>
      <c r="L729" s="195" t="s">
        <v>876</v>
      </c>
      <c r="M729" s="195" t="s">
        <v>815</v>
      </c>
      <c r="N729" s="195" t="s">
        <v>817</v>
      </c>
      <c r="O729" s="195" t="s">
        <v>833</v>
      </c>
      <c r="P729" s="195" t="s">
        <v>829</v>
      </c>
      <c r="Q729" s="195" t="s">
        <v>800</v>
      </c>
      <c r="R729" s="195" t="s">
        <v>858</v>
      </c>
      <c r="S729" s="195" t="s">
        <v>871</v>
      </c>
    </row>
    <row r="730" spans="1:19" ht="11.25">
      <c r="A730" s="194" t="s">
        <v>91</v>
      </c>
      <c r="B730" s="195" t="s">
        <v>870</v>
      </c>
      <c r="C730" s="195" t="s">
        <v>806</v>
      </c>
      <c r="D730" s="195" t="s">
        <v>833</v>
      </c>
      <c r="E730" s="195" t="s">
        <v>801</v>
      </c>
      <c r="F730" s="195" t="s">
        <v>831</v>
      </c>
      <c r="G730" s="195" t="s">
        <v>1028</v>
      </c>
      <c r="H730" s="195" t="s">
        <v>845</v>
      </c>
      <c r="I730" s="195" t="s">
        <v>800</v>
      </c>
      <c r="J730" s="195" t="s">
        <v>996</v>
      </c>
      <c r="K730" s="195" t="s">
        <v>892</v>
      </c>
      <c r="L730" s="195" t="s">
        <v>835</v>
      </c>
      <c r="M730" s="195" t="s">
        <v>833</v>
      </c>
      <c r="N730" s="195" t="s">
        <v>806</v>
      </c>
      <c r="O730" s="195" t="s">
        <v>850</v>
      </c>
      <c r="P730" s="195" t="s">
        <v>833</v>
      </c>
      <c r="Q730" s="195" t="s">
        <v>809</v>
      </c>
      <c r="R730" s="195" t="s">
        <v>799</v>
      </c>
      <c r="S730" s="195" t="s">
        <v>839</v>
      </c>
    </row>
    <row r="731" spans="1:19" ht="11.25">
      <c r="A731" s="194" t="s">
        <v>92</v>
      </c>
      <c r="B731" s="195" t="s">
        <v>43</v>
      </c>
      <c r="C731" s="195" t="s">
        <v>1701</v>
      </c>
      <c r="D731" s="195" t="s">
        <v>1702</v>
      </c>
      <c r="E731" s="195" t="s">
        <v>1703</v>
      </c>
      <c r="F731" s="195" t="s">
        <v>1163</v>
      </c>
      <c r="G731" s="195" t="s">
        <v>810</v>
      </c>
      <c r="H731" s="195" t="s">
        <v>1704</v>
      </c>
      <c r="I731" s="195" t="s">
        <v>1088</v>
      </c>
      <c r="J731" s="195" t="s">
        <v>812</v>
      </c>
      <c r="K731" s="195" t="s">
        <v>811</v>
      </c>
      <c r="L731" s="195" t="s">
        <v>857</v>
      </c>
      <c r="M731" s="195" t="s">
        <v>855</v>
      </c>
      <c r="N731" s="195" t="s">
        <v>850</v>
      </c>
      <c r="O731" s="195" t="s">
        <v>815</v>
      </c>
      <c r="P731" s="195" t="s">
        <v>1114</v>
      </c>
      <c r="Q731" s="195" t="s">
        <v>884</v>
      </c>
      <c r="R731" s="195" t="s">
        <v>821</v>
      </c>
      <c r="S731" s="195" t="s">
        <v>1189</v>
      </c>
    </row>
    <row r="732" spans="1:19" ht="11.25">
      <c r="A732" s="194" t="s">
        <v>94</v>
      </c>
      <c r="B732" s="195" t="s">
        <v>810</v>
      </c>
      <c r="C732" s="195" t="s">
        <v>865</v>
      </c>
      <c r="D732" s="195" t="s">
        <v>798</v>
      </c>
      <c r="E732" s="195" t="s">
        <v>808</v>
      </c>
      <c r="F732" s="195" t="s">
        <v>814</v>
      </c>
      <c r="G732" s="195" t="s">
        <v>848</v>
      </c>
      <c r="H732" s="195" t="s">
        <v>805</v>
      </c>
      <c r="I732" s="195" t="s">
        <v>811</v>
      </c>
      <c r="J732" s="195" t="s">
        <v>834</v>
      </c>
      <c r="K732" s="195" t="s">
        <v>836</v>
      </c>
      <c r="L732" s="195" t="s">
        <v>807</v>
      </c>
      <c r="M732" s="195" t="s">
        <v>864</v>
      </c>
      <c r="N732" s="195" t="s">
        <v>885</v>
      </c>
      <c r="O732" s="195" t="s">
        <v>978</v>
      </c>
      <c r="P732" s="195" t="s">
        <v>897</v>
      </c>
      <c r="Q732" s="195" t="s">
        <v>896</v>
      </c>
      <c r="R732" s="195" t="s">
        <v>895</v>
      </c>
      <c r="S732" s="195" t="s">
        <v>814</v>
      </c>
    </row>
    <row r="733" spans="1:19" ht="11.25">
      <c r="A733" s="194" t="s">
        <v>96</v>
      </c>
      <c r="B733" s="195" t="s">
        <v>43</v>
      </c>
      <c r="C733" s="195" t="s">
        <v>43</v>
      </c>
      <c r="D733" s="195" t="s">
        <v>43</v>
      </c>
      <c r="E733" s="195" t="s">
        <v>43</v>
      </c>
      <c r="F733" s="195" t="s">
        <v>43</v>
      </c>
      <c r="G733" s="195" t="s">
        <v>43</v>
      </c>
      <c r="H733" s="195" t="s">
        <v>1705</v>
      </c>
      <c r="I733" s="195" t="s">
        <v>1090</v>
      </c>
      <c r="J733" s="195" t="s">
        <v>1144</v>
      </c>
      <c r="K733" s="195" t="s">
        <v>839</v>
      </c>
      <c r="L733" s="195" t="s">
        <v>998</v>
      </c>
      <c r="M733" s="195" t="s">
        <v>823</v>
      </c>
      <c r="N733" s="195" t="s">
        <v>806</v>
      </c>
      <c r="O733" s="195" t="s">
        <v>873</v>
      </c>
      <c r="P733" s="195" t="s">
        <v>858</v>
      </c>
      <c r="Q733" s="195" t="s">
        <v>812</v>
      </c>
      <c r="R733" s="195" t="s">
        <v>803</v>
      </c>
      <c r="S733" s="195" t="s">
        <v>848</v>
      </c>
    </row>
    <row r="734" spans="1:19" ht="11.25">
      <c r="A734" s="194" t="s">
        <v>97</v>
      </c>
      <c r="B734" s="195" t="s">
        <v>43</v>
      </c>
      <c r="C734" s="195" t="s">
        <v>43</v>
      </c>
      <c r="D734" s="195" t="s">
        <v>43</v>
      </c>
      <c r="E734" s="195" t="s">
        <v>43</v>
      </c>
      <c r="F734" s="195" t="s">
        <v>43</v>
      </c>
      <c r="G734" s="195" t="s">
        <v>43</v>
      </c>
      <c r="H734" s="195" t="s">
        <v>838</v>
      </c>
      <c r="I734" s="195" t="s">
        <v>866</v>
      </c>
      <c r="J734" s="195" t="s">
        <v>869</v>
      </c>
      <c r="K734" s="195" t="s">
        <v>870</v>
      </c>
      <c r="L734" s="195" t="s">
        <v>816</v>
      </c>
      <c r="M734" s="195" t="s">
        <v>827</v>
      </c>
      <c r="N734" s="195" t="s">
        <v>867</v>
      </c>
      <c r="O734" s="195" t="s">
        <v>801</v>
      </c>
      <c r="P734" s="195" t="s">
        <v>813</v>
      </c>
      <c r="Q734" s="195" t="s">
        <v>836</v>
      </c>
      <c r="R734" s="195" t="s">
        <v>810</v>
      </c>
      <c r="S734" s="195" t="s">
        <v>817</v>
      </c>
    </row>
    <row r="735" spans="1:19" ht="11.25">
      <c r="A735" s="194" t="s">
        <v>98</v>
      </c>
      <c r="B735" s="195" t="s">
        <v>43</v>
      </c>
      <c r="C735" s="195" t="s">
        <v>43</v>
      </c>
      <c r="D735" s="195" t="s">
        <v>43</v>
      </c>
      <c r="E735" s="195" t="s">
        <v>43</v>
      </c>
      <c r="F735" s="195" t="s">
        <v>43</v>
      </c>
      <c r="G735" s="195" t="s">
        <v>43</v>
      </c>
      <c r="H735" s="195" t="s">
        <v>43</v>
      </c>
      <c r="I735" s="195" t="s">
        <v>43</v>
      </c>
      <c r="J735" s="195" t="s">
        <v>43</v>
      </c>
      <c r="K735" s="195" t="s">
        <v>1706</v>
      </c>
      <c r="L735" s="195" t="s">
        <v>930</v>
      </c>
      <c r="M735" s="195" t="s">
        <v>1707</v>
      </c>
      <c r="N735" s="195" t="s">
        <v>1161</v>
      </c>
      <c r="O735" s="195" t="s">
        <v>1165</v>
      </c>
      <c r="P735" s="195" t="s">
        <v>1205</v>
      </c>
      <c r="Q735" s="195" t="s">
        <v>1169</v>
      </c>
      <c r="R735" s="195" t="s">
        <v>826</v>
      </c>
      <c r="S735" s="195" t="s">
        <v>887</v>
      </c>
    </row>
    <row r="736" spans="1:19" ht="11.25">
      <c r="A736" s="194" t="s">
        <v>99</v>
      </c>
      <c r="B736" s="195" t="s">
        <v>817</v>
      </c>
      <c r="C736" s="195" t="s">
        <v>871</v>
      </c>
      <c r="D736" s="195" t="s">
        <v>810</v>
      </c>
      <c r="E736" s="195" t="s">
        <v>874</v>
      </c>
      <c r="F736" s="195" t="s">
        <v>870</v>
      </c>
      <c r="G736" s="195" t="s">
        <v>868</v>
      </c>
      <c r="H736" s="195" t="s">
        <v>968</v>
      </c>
      <c r="I736" s="195" t="s">
        <v>836</v>
      </c>
      <c r="J736" s="195" t="s">
        <v>829</v>
      </c>
      <c r="K736" s="195" t="s">
        <v>814</v>
      </c>
      <c r="L736" s="195" t="s">
        <v>893</v>
      </c>
      <c r="M736" s="195" t="s">
        <v>808</v>
      </c>
      <c r="N736" s="195" t="s">
        <v>811</v>
      </c>
      <c r="O736" s="195" t="s">
        <v>833</v>
      </c>
      <c r="P736" s="195" t="s">
        <v>893</v>
      </c>
      <c r="Q736" s="195" t="s">
        <v>836</v>
      </c>
      <c r="R736" s="195" t="s">
        <v>809</v>
      </c>
      <c r="S736" s="195" t="s">
        <v>870</v>
      </c>
    </row>
    <row r="737" spans="1:19" ht="11.25">
      <c r="A737" s="194" t="s">
        <v>100</v>
      </c>
      <c r="B737" s="195" t="s">
        <v>43</v>
      </c>
      <c r="C737" s="195" t="s">
        <v>1708</v>
      </c>
      <c r="D737" s="195" t="s">
        <v>1709</v>
      </c>
      <c r="E737" s="195" t="s">
        <v>1710</v>
      </c>
      <c r="F737" s="195" t="s">
        <v>853</v>
      </c>
      <c r="G737" s="195" t="s">
        <v>1150</v>
      </c>
      <c r="H737" s="195" t="s">
        <v>953</v>
      </c>
      <c r="I737" s="195" t="s">
        <v>1090</v>
      </c>
      <c r="J737" s="195" t="s">
        <v>871</v>
      </c>
      <c r="K737" s="195" t="s">
        <v>857</v>
      </c>
      <c r="L737" s="195" t="s">
        <v>936</v>
      </c>
      <c r="M737" s="195" t="s">
        <v>1140</v>
      </c>
      <c r="N737" s="195" t="s">
        <v>882</v>
      </c>
      <c r="O737" s="195" t="s">
        <v>862</v>
      </c>
      <c r="P737" s="195" t="s">
        <v>868</v>
      </c>
      <c r="Q737" s="195" t="s">
        <v>838</v>
      </c>
      <c r="R737" s="195" t="s">
        <v>810</v>
      </c>
      <c r="S737" s="195" t="s">
        <v>883</v>
      </c>
    </row>
    <row r="738" spans="1:19" ht="11.25">
      <c r="A738" s="194" t="s">
        <v>101</v>
      </c>
      <c r="B738" s="195" t="s">
        <v>43</v>
      </c>
      <c r="C738" s="195" t="s">
        <v>43</v>
      </c>
      <c r="D738" s="195" t="s">
        <v>43</v>
      </c>
      <c r="E738" s="195" t="s">
        <v>43</v>
      </c>
      <c r="F738" s="195" t="s">
        <v>905</v>
      </c>
      <c r="G738" s="195" t="s">
        <v>1044</v>
      </c>
      <c r="H738" s="195" t="s">
        <v>837</v>
      </c>
      <c r="I738" s="195" t="s">
        <v>888</v>
      </c>
      <c r="J738" s="195" t="s">
        <v>891</v>
      </c>
      <c r="K738" s="195" t="s">
        <v>861</v>
      </c>
      <c r="L738" s="195" t="s">
        <v>975</v>
      </c>
      <c r="M738" s="195" t="s">
        <v>967</v>
      </c>
      <c r="N738" s="195" t="s">
        <v>799</v>
      </c>
      <c r="O738" s="195" t="s">
        <v>876</v>
      </c>
      <c r="P738" s="195" t="s">
        <v>1053</v>
      </c>
      <c r="Q738" s="195" t="s">
        <v>799</v>
      </c>
      <c r="R738" s="195" t="s">
        <v>975</v>
      </c>
      <c r="S738" s="195" t="s">
        <v>832</v>
      </c>
    </row>
    <row r="739" spans="1:19" ht="11.25">
      <c r="A739" s="194" t="s">
        <v>103</v>
      </c>
      <c r="B739" s="195" t="s">
        <v>918</v>
      </c>
      <c r="C739" s="195" t="s">
        <v>954</v>
      </c>
      <c r="D739" s="195" t="s">
        <v>802</v>
      </c>
      <c r="E739" s="195" t="s">
        <v>896</v>
      </c>
      <c r="F739" s="195" t="s">
        <v>955</v>
      </c>
      <c r="G739" s="195" t="s">
        <v>835</v>
      </c>
      <c r="H739" s="195" t="s">
        <v>816</v>
      </c>
      <c r="I739" s="195" t="s">
        <v>816</v>
      </c>
      <c r="J739" s="195" t="s">
        <v>872</v>
      </c>
      <c r="K739" s="195" t="s">
        <v>873</v>
      </c>
      <c r="L739" s="195" t="s">
        <v>875</v>
      </c>
      <c r="M739" s="195" t="s">
        <v>844</v>
      </c>
      <c r="N739" s="195" t="s">
        <v>832</v>
      </c>
      <c r="O739" s="195" t="s">
        <v>850</v>
      </c>
      <c r="P739" s="195" t="s">
        <v>805</v>
      </c>
      <c r="Q739" s="195" t="s">
        <v>875</v>
      </c>
      <c r="R739" s="195" t="s">
        <v>830</v>
      </c>
      <c r="S739" s="195" t="s">
        <v>809</v>
      </c>
    </row>
    <row r="740" spans="1:19" ht="11.25">
      <c r="A740" s="194" t="s">
        <v>102</v>
      </c>
      <c r="B740" s="195" t="s">
        <v>1711</v>
      </c>
      <c r="C740" s="195" t="s">
        <v>1712</v>
      </c>
      <c r="D740" s="195" t="s">
        <v>1713</v>
      </c>
      <c r="E740" s="195" t="s">
        <v>1714</v>
      </c>
      <c r="F740" s="195" t="s">
        <v>1715</v>
      </c>
      <c r="G740" s="195" t="s">
        <v>1716</v>
      </c>
      <c r="H740" s="195" t="s">
        <v>1717</v>
      </c>
      <c r="I740" s="195" t="s">
        <v>1718</v>
      </c>
      <c r="J740" s="195" t="s">
        <v>1719</v>
      </c>
      <c r="K740" s="195" t="s">
        <v>1720</v>
      </c>
      <c r="L740" s="195" t="s">
        <v>1721</v>
      </c>
      <c r="M740" s="195" t="s">
        <v>1722</v>
      </c>
      <c r="N740" s="195" t="s">
        <v>1723</v>
      </c>
      <c r="O740" s="195" t="s">
        <v>879</v>
      </c>
      <c r="P740" s="195" t="s">
        <v>843</v>
      </c>
      <c r="Q740" s="195" t="s">
        <v>845</v>
      </c>
      <c r="R740" s="195" t="s">
        <v>927</v>
      </c>
      <c r="S740" s="195" t="s">
        <v>975</v>
      </c>
    </row>
    <row r="741" spans="1:19" ht="11.25">
      <c r="A741" s="194" t="s">
        <v>88</v>
      </c>
      <c r="B741" s="195" t="s">
        <v>1694</v>
      </c>
      <c r="C741" s="195" t="s">
        <v>804</v>
      </c>
      <c r="D741" s="195" t="s">
        <v>866</v>
      </c>
      <c r="E741" s="195" t="s">
        <v>808</v>
      </c>
      <c r="F741" s="195" t="s">
        <v>1024</v>
      </c>
      <c r="G741" s="195" t="s">
        <v>893</v>
      </c>
      <c r="H741" s="195" t="s">
        <v>1687</v>
      </c>
      <c r="I741" s="195" t="s">
        <v>900</v>
      </c>
      <c r="J741" s="195" t="s">
        <v>839</v>
      </c>
      <c r="K741" s="195" t="s">
        <v>1031</v>
      </c>
      <c r="L741" s="195" t="s">
        <v>1060</v>
      </c>
      <c r="M741" s="195" t="s">
        <v>871</v>
      </c>
      <c r="N741" s="195" t="s">
        <v>927</v>
      </c>
      <c r="O741" s="195" t="s">
        <v>994</v>
      </c>
      <c r="P741" s="195" t="s">
        <v>832</v>
      </c>
      <c r="Q741" s="195" t="s">
        <v>43</v>
      </c>
      <c r="R741" s="195" t="s">
        <v>43</v>
      </c>
      <c r="S741" s="195" t="s">
        <v>43</v>
      </c>
    </row>
    <row r="742" spans="1:19" ht="11.25">
      <c r="A742" s="194" t="s">
        <v>95</v>
      </c>
      <c r="B742" s="195" t="s">
        <v>849</v>
      </c>
      <c r="C742" s="195" t="s">
        <v>800</v>
      </c>
      <c r="D742" s="195" t="s">
        <v>982</v>
      </c>
      <c r="E742" s="195" t="s">
        <v>850</v>
      </c>
      <c r="F742" s="195" t="s">
        <v>996</v>
      </c>
      <c r="G742" s="195" t="s">
        <v>899</v>
      </c>
      <c r="H742" s="195" t="s">
        <v>1031</v>
      </c>
      <c r="I742" s="195" t="s">
        <v>893</v>
      </c>
      <c r="J742" s="195" t="s">
        <v>834</v>
      </c>
      <c r="K742" s="195" t="s">
        <v>834</v>
      </c>
      <c r="L742" s="195" t="s">
        <v>837</v>
      </c>
      <c r="M742" s="195" t="s">
        <v>877</v>
      </c>
      <c r="N742" s="195" t="s">
        <v>1064</v>
      </c>
      <c r="O742" s="195" t="s">
        <v>892</v>
      </c>
      <c r="P742" s="195" t="s">
        <v>894</v>
      </c>
      <c r="Q742" s="195" t="s">
        <v>839</v>
      </c>
      <c r="R742" s="195" t="s">
        <v>958</v>
      </c>
      <c r="S742" s="195" t="s">
        <v>809</v>
      </c>
    </row>
    <row r="743" spans="1:19" ht="11.25">
      <c r="A743" s="194" t="s">
        <v>75</v>
      </c>
      <c r="B743" s="195" t="s">
        <v>870</v>
      </c>
      <c r="C743" s="195" t="s">
        <v>905</v>
      </c>
      <c r="D743" s="195" t="s">
        <v>870</v>
      </c>
      <c r="E743" s="195" t="s">
        <v>844</v>
      </c>
      <c r="F743" s="195" t="s">
        <v>817</v>
      </c>
      <c r="G743" s="195" t="s">
        <v>835</v>
      </c>
      <c r="H743" s="195" t="s">
        <v>835</v>
      </c>
      <c r="I743" s="195" t="s">
        <v>805</v>
      </c>
      <c r="J743" s="195" t="s">
        <v>806</v>
      </c>
      <c r="K743" s="195" t="s">
        <v>834</v>
      </c>
      <c r="L743" s="195" t="s">
        <v>904</v>
      </c>
      <c r="M743" s="195" t="s">
        <v>834</v>
      </c>
      <c r="N743" s="195" t="s">
        <v>833</v>
      </c>
      <c r="O743" s="195" t="s">
        <v>833</v>
      </c>
      <c r="P743" s="195" t="s">
        <v>829</v>
      </c>
      <c r="Q743" s="195" t="s">
        <v>835</v>
      </c>
      <c r="R743" s="195" t="s">
        <v>829</v>
      </c>
      <c r="S743" s="195" t="s">
        <v>807</v>
      </c>
    </row>
    <row r="746" spans="1:19" ht="13.5">
      <c r="A746" s="210" t="s">
        <v>1724</v>
      </c>
      <c r="B746" s="211"/>
      <c r="C746" s="211"/>
      <c r="D746" s="211"/>
      <c r="E746" s="211"/>
      <c r="F746" s="211"/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</row>
    <row r="747" spans="1:19" ht="13.5">
      <c r="A747" s="212" t="s">
        <v>43</v>
      </c>
      <c r="B747" s="211"/>
      <c r="C747" s="211"/>
      <c r="D747" s="211"/>
      <c r="E747" s="211"/>
      <c r="F747" s="211"/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</row>
    <row r="748" spans="1:19" ht="13.5">
      <c r="A748" s="212" t="s">
        <v>44</v>
      </c>
      <c r="B748" s="213">
        <v>39986.839224537034</v>
      </c>
      <c r="C748" s="211"/>
      <c r="D748" s="211"/>
      <c r="E748" s="211"/>
      <c r="F748" s="211"/>
      <c r="G748" s="211"/>
      <c r="H748" s="211"/>
      <c r="I748" s="211"/>
      <c r="J748" s="211"/>
      <c r="K748" s="211"/>
      <c r="L748" s="211"/>
      <c r="M748" s="211"/>
      <c r="N748" s="211"/>
      <c r="O748" s="211"/>
      <c r="P748" s="211"/>
      <c r="Q748" s="211"/>
      <c r="R748" s="211"/>
      <c r="S748" s="211"/>
    </row>
    <row r="749" spans="1:19" ht="13.5">
      <c r="A749" s="212"/>
      <c r="B749" s="211"/>
      <c r="C749" s="211"/>
      <c r="D749" s="211"/>
      <c r="E749" s="211"/>
      <c r="F749" s="211"/>
      <c r="G749" s="211"/>
      <c r="H749" s="211"/>
      <c r="I749" s="211"/>
      <c r="J749" s="211"/>
      <c r="K749" s="211"/>
      <c r="L749" s="211"/>
      <c r="M749" s="211"/>
      <c r="N749" s="211"/>
      <c r="O749" s="211"/>
      <c r="P749" s="211"/>
      <c r="Q749" s="211"/>
      <c r="R749" s="211"/>
      <c r="S749" s="211"/>
    </row>
    <row r="750" spans="1:19" ht="13.5">
      <c r="A750" s="212" t="s">
        <v>45</v>
      </c>
      <c r="B750" s="211" t="s">
        <v>46</v>
      </c>
      <c r="C750" s="211"/>
      <c r="D750" s="211"/>
      <c r="E750" s="211"/>
      <c r="F750" s="211"/>
      <c r="G750" s="211"/>
      <c r="H750" s="211"/>
      <c r="I750" s="211"/>
      <c r="J750" s="211"/>
      <c r="K750" s="211"/>
      <c r="L750" s="211"/>
      <c r="M750" s="211"/>
      <c r="N750" s="211"/>
      <c r="O750" s="211"/>
      <c r="P750" s="211"/>
      <c r="Q750" s="211"/>
      <c r="R750" s="211"/>
      <c r="S750" s="211"/>
    </row>
    <row r="751" spans="1:19" ht="13.5">
      <c r="A751" s="212" t="s">
        <v>1725</v>
      </c>
      <c r="B751" s="211" t="s">
        <v>1726</v>
      </c>
      <c r="C751" s="211"/>
      <c r="D751" s="211"/>
      <c r="E751" s="211"/>
      <c r="F751" s="211"/>
      <c r="G751" s="211"/>
      <c r="H751" s="211"/>
      <c r="I751" s="211"/>
      <c r="J751" s="211"/>
      <c r="K751" s="211"/>
      <c r="L751" s="211"/>
      <c r="M751" s="211"/>
      <c r="N751" s="211"/>
      <c r="O751" s="211"/>
      <c r="P751" s="211"/>
      <c r="Q751" s="211"/>
      <c r="R751" s="211"/>
      <c r="S751" s="211"/>
    </row>
    <row r="752" spans="1:19" ht="13.5">
      <c r="A752" s="212" t="s">
        <v>1727</v>
      </c>
      <c r="B752" s="211" t="s">
        <v>1728</v>
      </c>
      <c r="C752" s="211"/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</row>
    <row r="753" spans="1:19" ht="13.5">
      <c r="A753" s="212"/>
      <c r="B753" s="211"/>
      <c r="C753" s="211"/>
      <c r="D753" s="211"/>
      <c r="E753" s="211"/>
      <c r="F753" s="211"/>
      <c r="G753" s="211"/>
      <c r="H753" s="211"/>
      <c r="I753" s="211"/>
      <c r="J753" s="211"/>
      <c r="K753" s="211"/>
      <c r="L753" s="211"/>
      <c r="M753" s="211"/>
      <c r="N753" s="211"/>
      <c r="O753" s="211"/>
      <c r="P753" s="211"/>
      <c r="Q753" s="211"/>
      <c r="R753" s="211"/>
      <c r="S753" s="211"/>
    </row>
    <row r="754" spans="1:19" s="211" customFormat="1" ht="13.5">
      <c r="A754" s="214" t="s">
        <v>8</v>
      </c>
      <c r="B754" s="216">
        <v>470388225</v>
      </c>
      <c r="C754" s="216">
        <v>471967435</v>
      </c>
      <c r="D754" s="216">
        <v>473243010</v>
      </c>
      <c r="E754" s="216">
        <v>474876205</v>
      </c>
      <c r="F754" s="216">
        <v>476066786</v>
      </c>
      <c r="G754" s="216">
        <v>477009518</v>
      </c>
      <c r="H754" s="216">
        <v>477855639</v>
      </c>
      <c r="I754" s="216">
        <v>478630165</v>
      </c>
      <c r="J754" s="216">
        <v>480920265</v>
      </c>
      <c r="K754" s="216">
        <v>481617952</v>
      </c>
      <c r="L754" s="216">
        <v>482760665</v>
      </c>
      <c r="M754" s="216">
        <v>483781678</v>
      </c>
      <c r="N754" s="216">
        <v>484613561</v>
      </c>
      <c r="O754" s="216">
        <v>486617424</v>
      </c>
      <c r="P754" s="216">
        <v>488756726</v>
      </c>
      <c r="Q754" s="216">
        <v>491023535</v>
      </c>
      <c r="R754" s="216">
        <v>493007893</v>
      </c>
      <c r="S754" s="216">
        <v>495090294</v>
      </c>
    </row>
    <row r="755" spans="1:19" ht="13.5">
      <c r="A755" s="214" t="s">
        <v>53</v>
      </c>
      <c r="B755" s="215" t="s">
        <v>54</v>
      </c>
      <c r="C755" s="215" t="s">
        <v>55</v>
      </c>
      <c r="D755" s="215" t="s">
        <v>56</v>
      </c>
      <c r="E755" s="215" t="s">
        <v>57</v>
      </c>
      <c r="F755" s="215" t="s">
        <v>58</v>
      </c>
      <c r="G755" s="215" t="s">
        <v>59</v>
      </c>
      <c r="H755" s="215" t="s">
        <v>60</v>
      </c>
      <c r="I755" s="215" t="s">
        <v>61</v>
      </c>
      <c r="J755" s="215" t="s">
        <v>62</v>
      </c>
      <c r="K755" s="215" t="s">
        <v>63</v>
      </c>
      <c r="L755" s="215" t="s">
        <v>64</v>
      </c>
      <c r="M755" s="215" t="s">
        <v>65</v>
      </c>
      <c r="N755" s="215" t="s">
        <v>66</v>
      </c>
      <c r="O755" s="215" t="s">
        <v>67</v>
      </c>
      <c r="P755" s="215" t="s">
        <v>68</v>
      </c>
      <c r="Q755" s="215" t="s">
        <v>69</v>
      </c>
      <c r="R755" s="215" t="s">
        <v>70</v>
      </c>
      <c r="S755" s="215" t="s">
        <v>71</v>
      </c>
    </row>
    <row r="756" spans="1:19" ht="13.5">
      <c r="A756" s="214" t="s">
        <v>3656</v>
      </c>
      <c r="B756" s="216">
        <v>7644818</v>
      </c>
      <c r="C756" s="216">
        <v>7710882</v>
      </c>
      <c r="D756" s="216">
        <v>7798899</v>
      </c>
      <c r="E756" s="216">
        <v>7882519</v>
      </c>
      <c r="F756" s="216">
        <v>7928746</v>
      </c>
      <c r="G756" s="216">
        <v>7943489</v>
      </c>
      <c r="H756" s="216">
        <v>7953067</v>
      </c>
      <c r="I756" s="216">
        <v>7964966</v>
      </c>
      <c r="J756" s="216">
        <v>7971116</v>
      </c>
      <c r="K756" s="216">
        <v>7982461</v>
      </c>
      <c r="L756" s="216">
        <v>8002186</v>
      </c>
      <c r="M756" s="216">
        <v>8020946</v>
      </c>
      <c r="N756" s="216">
        <v>8065146</v>
      </c>
      <c r="O756" s="216">
        <v>8102175</v>
      </c>
      <c r="P756" s="216">
        <v>8140122</v>
      </c>
      <c r="Q756" s="216">
        <v>8206524</v>
      </c>
      <c r="R756" s="216">
        <v>8265925</v>
      </c>
      <c r="S756" s="216">
        <v>8298923</v>
      </c>
    </row>
    <row r="757" spans="1:19" ht="13.5">
      <c r="A757" s="214" t="s">
        <v>3657</v>
      </c>
      <c r="B757" s="216">
        <v>9947782</v>
      </c>
      <c r="C757" s="216">
        <v>9986975</v>
      </c>
      <c r="D757" s="216">
        <v>10021997</v>
      </c>
      <c r="E757" s="216">
        <v>10068319</v>
      </c>
      <c r="F757" s="216">
        <v>10100631</v>
      </c>
      <c r="G757" s="216">
        <v>10130574</v>
      </c>
      <c r="H757" s="216">
        <v>10143047</v>
      </c>
      <c r="I757" s="216">
        <v>10170226</v>
      </c>
      <c r="J757" s="216">
        <v>10192264</v>
      </c>
      <c r="K757" s="216">
        <v>10213752</v>
      </c>
      <c r="L757" s="216">
        <v>10239085</v>
      </c>
      <c r="M757" s="216">
        <v>10263414</v>
      </c>
      <c r="N757" s="216">
        <v>10309725</v>
      </c>
      <c r="O757" s="216">
        <v>10355844</v>
      </c>
      <c r="P757" s="216">
        <v>10396421</v>
      </c>
      <c r="Q757" s="216">
        <v>10445852</v>
      </c>
      <c r="R757" s="216">
        <v>10511382</v>
      </c>
      <c r="S757" s="216">
        <v>10584534</v>
      </c>
    </row>
    <row r="758" spans="1:19" ht="13.5">
      <c r="A758" s="214" t="s">
        <v>0</v>
      </c>
      <c r="B758" s="216">
        <v>8767308</v>
      </c>
      <c r="C758" s="216">
        <v>8669269</v>
      </c>
      <c r="D758" s="216">
        <v>8595465</v>
      </c>
      <c r="E758" s="216">
        <v>8484863</v>
      </c>
      <c r="F758" s="216">
        <v>8459763</v>
      </c>
      <c r="G758" s="216">
        <v>8427418</v>
      </c>
      <c r="H758" s="216">
        <v>8384715</v>
      </c>
      <c r="I758" s="216">
        <v>8340936</v>
      </c>
      <c r="J758" s="216">
        <v>8283200</v>
      </c>
      <c r="K758" s="216">
        <v>8230371</v>
      </c>
      <c r="L758" s="216">
        <v>8190876</v>
      </c>
      <c r="M758" s="216">
        <v>8149468</v>
      </c>
      <c r="N758" s="216">
        <v>7891095</v>
      </c>
      <c r="O758" s="216">
        <v>7845841</v>
      </c>
      <c r="P758" s="216">
        <v>7801273</v>
      </c>
      <c r="Q758" s="216">
        <v>7761049</v>
      </c>
      <c r="R758" s="216">
        <v>7718750</v>
      </c>
      <c r="S758" s="216">
        <v>7679290</v>
      </c>
    </row>
    <row r="759" spans="1:19" ht="13.5">
      <c r="A759" s="214" t="s">
        <v>2</v>
      </c>
      <c r="B759" s="216">
        <v>572655</v>
      </c>
      <c r="C759" s="216">
        <v>587141</v>
      </c>
      <c r="D759" s="216">
        <v>603069</v>
      </c>
      <c r="E759" s="216">
        <v>619231</v>
      </c>
      <c r="F759" s="216">
        <v>632944</v>
      </c>
      <c r="G759" s="216">
        <v>645399</v>
      </c>
      <c r="H759" s="216">
        <v>656333</v>
      </c>
      <c r="I759" s="216">
        <v>666313</v>
      </c>
      <c r="J759" s="216">
        <v>675215</v>
      </c>
      <c r="K759" s="216">
        <v>682862</v>
      </c>
      <c r="L759" s="216">
        <v>690497</v>
      </c>
      <c r="M759" s="216">
        <v>697549</v>
      </c>
      <c r="N759" s="216">
        <v>705539</v>
      </c>
      <c r="O759" s="216">
        <v>715137</v>
      </c>
      <c r="P759" s="216">
        <v>730367</v>
      </c>
      <c r="Q759" s="216">
        <v>749175</v>
      </c>
      <c r="R759" s="216">
        <v>766414</v>
      </c>
      <c r="S759" s="216">
        <v>778684</v>
      </c>
    </row>
    <row r="760" spans="1:19" ht="13.5">
      <c r="A760" s="214" t="s">
        <v>3</v>
      </c>
      <c r="B760" s="216">
        <v>10362102</v>
      </c>
      <c r="C760" s="216">
        <v>10304607</v>
      </c>
      <c r="D760" s="216">
        <v>10312548</v>
      </c>
      <c r="E760" s="216">
        <v>10325697</v>
      </c>
      <c r="F760" s="216">
        <v>10334013</v>
      </c>
      <c r="G760" s="216">
        <v>10333161</v>
      </c>
      <c r="H760" s="216">
        <v>10321344</v>
      </c>
      <c r="I760" s="216">
        <v>10309137</v>
      </c>
      <c r="J760" s="216">
        <v>10299125</v>
      </c>
      <c r="K760" s="216">
        <v>10289621</v>
      </c>
      <c r="L760" s="216">
        <v>10278098</v>
      </c>
      <c r="M760" s="216">
        <v>10266546</v>
      </c>
      <c r="N760" s="216">
        <v>10206436</v>
      </c>
      <c r="O760" s="216">
        <v>10203269</v>
      </c>
      <c r="P760" s="216">
        <v>10211455</v>
      </c>
      <c r="Q760" s="216">
        <v>10220577</v>
      </c>
      <c r="R760" s="216">
        <v>10251079</v>
      </c>
      <c r="S760" s="216">
        <v>10287189</v>
      </c>
    </row>
    <row r="761" spans="1:19" ht="13.5">
      <c r="A761" s="214" t="s">
        <v>4</v>
      </c>
      <c r="B761" s="216">
        <v>79112831</v>
      </c>
      <c r="C761" s="216">
        <v>79753227</v>
      </c>
      <c r="D761" s="216">
        <v>80274564</v>
      </c>
      <c r="E761" s="216">
        <v>80974632</v>
      </c>
      <c r="F761" s="216">
        <v>81338093</v>
      </c>
      <c r="G761" s="216">
        <v>81538603</v>
      </c>
      <c r="H761" s="216">
        <v>81817499</v>
      </c>
      <c r="I761" s="216">
        <v>82012162</v>
      </c>
      <c r="J761" s="216">
        <v>82057379</v>
      </c>
      <c r="K761" s="216">
        <v>82037011</v>
      </c>
      <c r="L761" s="216">
        <v>82163475</v>
      </c>
      <c r="M761" s="216">
        <v>82259540</v>
      </c>
      <c r="N761" s="216">
        <v>82440309</v>
      </c>
      <c r="O761" s="216">
        <v>82536680</v>
      </c>
      <c r="P761" s="216">
        <v>82531671</v>
      </c>
      <c r="Q761" s="216">
        <v>82500849</v>
      </c>
      <c r="R761" s="216">
        <v>82437995</v>
      </c>
      <c r="S761" s="216">
        <v>82314906</v>
      </c>
    </row>
    <row r="762" spans="1:19" ht="13.5">
      <c r="A762" s="214" t="s">
        <v>5</v>
      </c>
      <c r="B762" s="216">
        <v>5135409</v>
      </c>
      <c r="C762" s="216">
        <v>5146469</v>
      </c>
      <c r="D762" s="216">
        <v>5162126</v>
      </c>
      <c r="E762" s="216">
        <v>5180614</v>
      </c>
      <c r="F762" s="216">
        <v>5196642</v>
      </c>
      <c r="G762" s="216">
        <v>5215718</v>
      </c>
      <c r="H762" s="216">
        <v>5251027</v>
      </c>
      <c r="I762" s="216">
        <v>5275121</v>
      </c>
      <c r="J762" s="216">
        <v>5294860</v>
      </c>
      <c r="K762" s="216">
        <v>5313577</v>
      </c>
      <c r="L762" s="216">
        <v>5330020</v>
      </c>
      <c r="M762" s="216">
        <v>5349212</v>
      </c>
      <c r="N762" s="216">
        <v>5368354</v>
      </c>
      <c r="O762" s="216">
        <v>5383507</v>
      </c>
      <c r="P762" s="216">
        <v>5397640</v>
      </c>
      <c r="Q762" s="216">
        <v>5411405</v>
      </c>
      <c r="R762" s="216">
        <v>5427459</v>
      </c>
      <c r="S762" s="216">
        <v>5447084</v>
      </c>
    </row>
    <row r="763" spans="1:19" ht="13.5">
      <c r="A763" s="214" t="s">
        <v>6</v>
      </c>
      <c r="B763" s="216">
        <v>1570599</v>
      </c>
      <c r="C763" s="216">
        <v>1567749</v>
      </c>
      <c r="D763" s="216">
        <v>1554878</v>
      </c>
      <c r="E763" s="216">
        <v>1511303</v>
      </c>
      <c r="F763" s="216">
        <v>1476952</v>
      </c>
      <c r="G763" s="216">
        <v>1448075</v>
      </c>
      <c r="H763" s="216">
        <v>1425192</v>
      </c>
      <c r="I763" s="216">
        <v>1405996</v>
      </c>
      <c r="J763" s="216">
        <v>1393074</v>
      </c>
      <c r="K763" s="216">
        <v>1379237</v>
      </c>
      <c r="L763" s="216">
        <v>1372071</v>
      </c>
      <c r="M763" s="216">
        <v>1366959</v>
      </c>
      <c r="N763" s="216">
        <v>1361242</v>
      </c>
      <c r="O763" s="216">
        <v>1356045</v>
      </c>
      <c r="P763" s="216">
        <v>1351069</v>
      </c>
      <c r="Q763" s="216">
        <v>1347510</v>
      </c>
      <c r="R763" s="216">
        <v>1344684</v>
      </c>
      <c r="S763" s="216">
        <v>1342409</v>
      </c>
    </row>
    <row r="764" spans="1:19" ht="13.5">
      <c r="A764" s="214" t="s">
        <v>7</v>
      </c>
      <c r="B764" s="216">
        <v>38826297</v>
      </c>
      <c r="C764" s="216">
        <v>38874573</v>
      </c>
      <c r="D764" s="216">
        <v>39003524</v>
      </c>
      <c r="E764" s="216">
        <v>39131966</v>
      </c>
      <c r="F764" s="216">
        <v>39246833</v>
      </c>
      <c r="G764" s="216">
        <v>39343100</v>
      </c>
      <c r="H764" s="216">
        <v>39430933</v>
      </c>
      <c r="I764" s="216">
        <v>39525438</v>
      </c>
      <c r="J764" s="216">
        <v>39639388</v>
      </c>
      <c r="K764" s="216">
        <v>39802827</v>
      </c>
      <c r="L764" s="216">
        <v>40049708</v>
      </c>
      <c r="M764" s="216">
        <v>40476723</v>
      </c>
      <c r="N764" s="216">
        <v>40964244</v>
      </c>
      <c r="O764" s="216">
        <v>41663702</v>
      </c>
      <c r="P764" s="216">
        <v>42345342</v>
      </c>
      <c r="Q764" s="216">
        <v>43038035</v>
      </c>
      <c r="R764" s="216">
        <v>43758250</v>
      </c>
      <c r="S764" s="216">
        <v>44474631</v>
      </c>
    </row>
    <row r="765" spans="1:19" ht="13.5">
      <c r="A765" s="214" t="s">
        <v>9</v>
      </c>
      <c r="B765" s="216">
        <v>4974383</v>
      </c>
      <c r="C765" s="216">
        <v>4998478</v>
      </c>
      <c r="D765" s="216">
        <v>5029002</v>
      </c>
      <c r="E765" s="216">
        <v>5054982</v>
      </c>
      <c r="F765" s="216">
        <v>5077912</v>
      </c>
      <c r="G765" s="216">
        <v>5098754</v>
      </c>
      <c r="H765" s="216">
        <v>5116826</v>
      </c>
      <c r="I765" s="216">
        <v>5132320</v>
      </c>
      <c r="J765" s="216">
        <v>5147349</v>
      </c>
      <c r="K765" s="216">
        <v>5159646</v>
      </c>
      <c r="L765" s="216">
        <v>5171302</v>
      </c>
      <c r="M765" s="216">
        <v>5181115</v>
      </c>
      <c r="N765" s="216">
        <v>5194901</v>
      </c>
      <c r="O765" s="216">
        <v>5206295</v>
      </c>
      <c r="P765" s="216">
        <v>5219732</v>
      </c>
      <c r="Q765" s="216">
        <v>5236611</v>
      </c>
      <c r="R765" s="216">
        <v>5255580</v>
      </c>
      <c r="S765" s="216">
        <v>5276955</v>
      </c>
    </row>
    <row r="766" spans="1:19" ht="13.5">
      <c r="A766" s="214" t="s">
        <v>10</v>
      </c>
      <c r="B766" s="216" t="s">
        <v>43</v>
      </c>
      <c r="C766" s="216">
        <v>58313439</v>
      </c>
      <c r="D766" s="216">
        <v>58604851</v>
      </c>
      <c r="E766" s="216">
        <v>58885929</v>
      </c>
      <c r="F766" s="216">
        <v>59104320</v>
      </c>
      <c r="G766" s="216">
        <v>59315139</v>
      </c>
      <c r="H766" s="216">
        <v>59522297</v>
      </c>
      <c r="I766" s="216">
        <v>59726386</v>
      </c>
      <c r="J766" s="216">
        <v>59934884</v>
      </c>
      <c r="K766" s="216">
        <v>60158533</v>
      </c>
      <c r="L766" s="216">
        <v>60537977</v>
      </c>
      <c r="M766" s="216">
        <v>60963775</v>
      </c>
      <c r="N766" s="216">
        <v>61399344</v>
      </c>
      <c r="O766" s="216">
        <v>61831779</v>
      </c>
      <c r="P766" s="216">
        <v>62251817</v>
      </c>
      <c r="Q766" s="216">
        <v>62637596</v>
      </c>
      <c r="R766" s="216">
        <v>62998773</v>
      </c>
      <c r="S766" s="216">
        <v>63392140</v>
      </c>
    </row>
    <row r="767" spans="1:19" ht="13.5">
      <c r="A767" s="214" t="s">
        <v>11</v>
      </c>
      <c r="B767" s="216">
        <v>10120892</v>
      </c>
      <c r="C767" s="216">
        <v>10192911</v>
      </c>
      <c r="D767" s="216">
        <v>10319672</v>
      </c>
      <c r="E767" s="216">
        <v>10420059</v>
      </c>
      <c r="F767" s="216">
        <v>10510996</v>
      </c>
      <c r="G767" s="216">
        <v>10595074</v>
      </c>
      <c r="H767" s="216">
        <v>10673696</v>
      </c>
      <c r="I767" s="216">
        <v>10744649</v>
      </c>
      <c r="J767" s="216">
        <v>10808358</v>
      </c>
      <c r="K767" s="216">
        <v>10861402</v>
      </c>
      <c r="L767" s="216">
        <v>10903757</v>
      </c>
      <c r="M767" s="216">
        <v>10931206</v>
      </c>
      <c r="N767" s="216">
        <v>10968708</v>
      </c>
      <c r="O767" s="216">
        <v>11006377</v>
      </c>
      <c r="P767" s="216">
        <v>11040650</v>
      </c>
      <c r="Q767" s="216">
        <v>11082751</v>
      </c>
      <c r="R767" s="216">
        <v>11125179</v>
      </c>
      <c r="S767" s="216">
        <v>11171740</v>
      </c>
    </row>
    <row r="768" spans="1:19" ht="13.5">
      <c r="A768" s="214" t="s">
        <v>12</v>
      </c>
      <c r="B768" s="216">
        <v>10374823</v>
      </c>
      <c r="C768" s="216">
        <v>10373153</v>
      </c>
      <c r="D768" s="216">
        <v>10373647</v>
      </c>
      <c r="E768" s="216">
        <v>10365035</v>
      </c>
      <c r="F768" s="216">
        <v>10350010</v>
      </c>
      <c r="G768" s="216">
        <v>10336700</v>
      </c>
      <c r="H768" s="216">
        <v>10321229</v>
      </c>
      <c r="I768" s="216">
        <v>10301247</v>
      </c>
      <c r="J768" s="216">
        <v>10279724</v>
      </c>
      <c r="K768" s="216">
        <v>10253416</v>
      </c>
      <c r="L768" s="216">
        <v>10221644</v>
      </c>
      <c r="M768" s="216">
        <v>10200298</v>
      </c>
      <c r="N768" s="216">
        <v>10174853</v>
      </c>
      <c r="O768" s="216">
        <v>10142362</v>
      </c>
      <c r="P768" s="216">
        <v>10116742</v>
      </c>
      <c r="Q768" s="216">
        <v>10097549</v>
      </c>
      <c r="R768" s="216">
        <v>10076581</v>
      </c>
      <c r="S768" s="216">
        <v>10066158</v>
      </c>
    </row>
    <row r="769" spans="1:19" ht="13.5">
      <c r="A769" s="214" t="s">
        <v>13</v>
      </c>
      <c r="B769" s="216">
        <v>3506970</v>
      </c>
      <c r="C769" s="216">
        <v>3520977</v>
      </c>
      <c r="D769" s="216">
        <v>3547492</v>
      </c>
      <c r="E769" s="216">
        <v>3569367</v>
      </c>
      <c r="F769" s="216">
        <v>3583154</v>
      </c>
      <c r="G769" s="216">
        <v>3597617</v>
      </c>
      <c r="H769" s="216">
        <v>3620065</v>
      </c>
      <c r="I769" s="216">
        <v>3654955</v>
      </c>
      <c r="J769" s="216">
        <v>3693582</v>
      </c>
      <c r="K769" s="216">
        <v>3732201</v>
      </c>
      <c r="L769" s="216">
        <v>3777763</v>
      </c>
      <c r="M769" s="216">
        <v>3832973</v>
      </c>
      <c r="N769" s="216">
        <v>3899876</v>
      </c>
      <c r="O769" s="216">
        <v>3963665</v>
      </c>
      <c r="P769" s="216">
        <v>4027732</v>
      </c>
      <c r="Q769" s="216">
        <v>4109173</v>
      </c>
      <c r="R769" s="216">
        <v>4209019</v>
      </c>
      <c r="S769" s="216">
        <v>4312526</v>
      </c>
    </row>
    <row r="770" spans="1:19" ht="13.5">
      <c r="A770" s="214" t="s">
        <v>15</v>
      </c>
      <c r="B770" s="216">
        <v>56694360</v>
      </c>
      <c r="C770" s="216">
        <v>56744119</v>
      </c>
      <c r="D770" s="216">
        <v>56772923</v>
      </c>
      <c r="E770" s="216">
        <v>56821250</v>
      </c>
      <c r="F770" s="216">
        <v>56842392</v>
      </c>
      <c r="G770" s="216">
        <v>56844408</v>
      </c>
      <c r="H770" s="216">
        <v>56844197</v>
      </c>
      <c r="I770" s="216">
        <v>56876364</v>
      </c>
      <c r="J770" s="216">
        <v>56904379</v>
      </c>
      <c r="K770" s="216">
        <v>56909109</v>
      </c>
      <c r="L770" s="216">
        <v>56923524</v>
      </c>
      <c r="M770" s="216">
        <v>56960692</v>
      </c>
      <c r="N770" s="216">
        <v>56993742</v>
      </c>
      <c r="O770" s="216">
        <v>57321070</v>
      </c>
      <c r="P770" s="216">
        <v>57888245</v>
      </c>
      <c r="Q770" s="216">
        <v>58462375</v>
      </c>
      <c r="R770" s="216">
        <v>58751711</v>
      </c>
      <c r="S770" s="216">
        <v>59131287</v>
      </c>
    </row>
    <row r="771" spans="1:19" ht="13.5">
      <c r="A771" s="214" t="s">
        <v>16</v>
      </c>
      <c r="B771" s="216">
        <v>3693708</v>
      </c>
      <c r="C771" s="216">
        <v>3701968</v>
      </c>
      <c r="D771" s="216">
        <v>3706299</v>
      </c>
      <c r="E771" s="216">
        <v>3693929</v>
      </c>
      <c r="F771" s="216">
        <v>3671296</v>
      </c>
      <c r="G771" s="216">
        <v>3642991</v>
      </c>
      <c r="H771" s="216">
        <v>3615212</v>
      </c>
      <c r="I771" s="216">
        <v>3588013</v>
      </c>
      <c r="J771" s="216">
        <v>3562261</v>
      </c>
      <c r="K771" s="216">
        <v>3536401</v>
      </c>
      <c r="L771" s="216">
        <v>3512074</v>
      </c>
      <c r="M771" s="216">
        <v>3486998</v>
      </c>
      <c r="N771" s="216">
        <v>3475586</v>
      </c>
      <c r="O771" s="216">
        <v>3462553</v>
      </c>
      <c r="P771" s="216">
        <v>3445857</v>
      </c>
      <c r="Q771" s="216">
        <v>3425324</v>
      </c>
      <c r="R771" s="216">
        <v>3403284</v>
      </c>
      <c r="S771" s="216">
        <v>3384879</v>
      </c>
    </row>
    <row r="772" spans="1:19" ht="13.5">
      <c r="A772" s="214" t="s">
        <v>17</v>
      </c>
      <c r="B772" s="216">
        <v>379300</v>
      </c>
      <c r="C772" s="216">
        <v>384400</v>
      </c>
      <c r="D772" s="216">
        <v>389600</v>
      </c>
      <c r="E772" s="216">
        <v>394750</v>
      </c>
      <c r="F772" s="216">
        <v>400200</v>
      </c>
      <c r="G772" s="216">
        <v>405650</v>
      </c>
      <c r="H772" s="216">
        <v>411600</v>
      </c>
      <c r="I772" s="216">
        <v>416850</v>
      </c>
      <c r="J772" s="216">
        <v>422050</v>
      </c>
      <c r="K772" s="216">
        <v>427350</v>
      </c>
      <c r="L772" s="216">
        <v>433600</v>
      </c>
      <c r="M772" s="216">
        <v>439000</v>
      </c>
      <c r="N772" s="216">
        <v>444050</v>
      </c>
      <c r="O772" s="216">
        <v>448300</v>
      </c>
      <c r="P772" s="216">
        <v>454960</v>
      </c>
      <c r="Q772" s="216">
        <v>461230</v>
      </c>
      <c r="R772" s="216">
        <v>469086</v>
      </c>
      <c r="S772" s="216">
        <v>476187</v>
      </c>
    </row>
    <row r="773" spans="1:19" ht="13.5">
      <c r="A773" s="214" t="s">
        <v>18</v>
      </c>
      <c r="B773" s="216">
        <v>2668140</v>
      </c>
      <c r="C773" s="216">
        <v>2658161</v>
      </c>
      <c r="D773" s="216">
        <v>2643000</v>
      </c>
      <c r="E773" s="216">
        <v>2585675</v>
      </c>
      <c r="F773" s="216">
        <v>2540904</v>
      </c>
      <c r="G773" s="216">
        <v>2500580</v>
      </c>
      <c r="H773" s="216">
        <v>2469531</v>
      </c>
      <c r="I773" s="216">
        <v>2444912</v>
      </c>
      <c r="J773" s="216">
        <v>2420789</v>
      </c>
      <c r="K773" s="216">
        <v>2399248</v>
      </c>
      <c r="L773" s="216">
        <v>2381715</v>
      </c>
      <c r="M773" s="216">
        <v>2364254</v>
      </c>
      <c r="N773" s="216">
        <v>2345768</v>
      </c>
      <c r="O773" s="216">
        <v>2331480</v>
      </c>
      <c r="P773" s="216">
        <v>2319203</v>
      </c>
      <c r="Q773" s="216">
        <v>2306434</v>
      </c>
      <c r="R773" s="216">
        <v>2294590</v>
      </c>
      <c r="S773" s="216">
        <v>2281305</v>
      </c>
    </row>
    <row r="774" spans="1:19" ht="13.5">
      <c r="A774" s="214" t="s">
        <v>19</v>
      </c>
      <c r="B774" s="216">
        <v>14892574</v>
      </c>
      <c r="C774" s="216">
        <v>15010445</v>
      </c>
      <c r="D774" s="216">
        <v>15129150</v>
      </c>
      <c r="E774" s="216">
        <v>15239182</v>
      </c>
      <c r="F774" s="216">
        <v>15341553</v>
      </c>
      <c r="G774" s="216">
        <v>15424122</v>
      </c>
      <c r="H774" s="216">
        <v>15493889</v>
      </c>
      <c r="I774" s="216">
        <v>15567107</v>
      </c>
      <c r="J774" s="216">
        <v>15654192</v>
      </c>
      <c r="K774" s="216">
        <v>15760225</v>
      </c>
      <c r="L774" s="216">
        <v>15863950</v>
      </c>
      <c r="M774" s="216">
        <v>15987075</v>
      </c>
      <c r="N774" s="216">
        <v>16105285</v>
      </c>
      <c r="O774" s="216">
        <v>16192572</v>
      </c>
      <c r="P774" s="216">
        <v>16258032</v>
      </c>
      <c r="Q774" s="216">
        <v>16305526</v>
      </c>
      <c r="R774" s="216">
        <v>16334210</v>
      </c>
      <c r="S774" s="216">
        <v>16357992</v>
      </c>
    </row>
    <row r="775" spans="1:19" ht="13.5">
      <c r="A775" s="214" t="s">
        <v>21</v>
      </c>
      <c r="B775" s="216">
        <v>38038403</v>
      </c>
      <c r="C775" s="216">
        <v>38183160</v>
      </c>
      <c r="D775" s="216">
        <v>38309226</v>
      </c>
      <c r="E775" s="216">
        <v>38418108</v>
      </c>
      <c r="F775" s="216">
        <v>38504707</v>
      </c>
      <c r="G775" s="216">
        <v>38580597</v>
      </c>
      <c r="H775" s="216">
        <v>38609399</v>
      </c>
      <c r="I775" s="216">
        <v>38639341</v>
      </c>
      <c r="J775" s="216">
        <v>38659979</v>
      </c>
      <c r="K775" s="216">
        <v>38666983</v>
      </c>
      <c r="L775" s="216">
        <v>38653559</v>
      </c>
      <c r="M775" s="216">
        <v>38253955</v>
      </c>
      <c r="N775" s="216">
        <v>38242197</v>
      </c>
      <c r="O775" s="216">
        <v>38218531</v>
      </c>
      <c r="P775" s="216">
        <v>38190608</v>
      </c>
      <c r="Q775" s="216">
        <v>38173835</v>
      </c>
      <c r="R775" s="216">
        <v>38157055</v>
      </c>
      <c r="S775" s="216">
        <v>38125479</v>
      </c>
    </row>
    <row r="776" spans="1:19" ht="13.5">
      <c r="A776" s="214" t="s">
        <v>22</v>
      </c>
      <c r="B776" s="216">
        <v>9995995</v>
      </c>
      <c r="C776" s="216">
        <v>9970441</v>
      </c>
      <c r="D776" s="216">
        <v>9965315</v>
      </c>
      <c r="E776" s="216">
        <v>9974591</v>
      </c>
      <c r="F776" s="216">
        <v>9990590</v>
      </c>
      <c r="G776" s="216">
        <v>10017571</v>
      </c>
      <c r="H776" s="216">
        <v>10043180</v>
      </c>
      <c r="I776" s="216">
        <v>10072542</v>
      </c>
      <c r="J776" s="216">
        <v>10109697</v>
      </c>
      <c r="K776" s="216">
        <v>10148883</v>
      </c>
      <c r="L776" s="216">
        <v>10195014</v>
      </c>
      <c r="M776" s="216">
        <v>10256658</v>
      </c>
      <c r="N776" s="216">
        <v>10329340</v>
      </c>
      <c r="O776" s="216">
        <v>10407465</v>
      </c>
      <c r="P776" s="216">
        <v>10474685</v>
      </c>
      <c r="Q776" s="216">
        <v>10529255</v>
      </c>
      <c r="R776" s="216">
        <v>10569592</v>
      </c>
      <c r="S776" s="216">
        <v>10599095</v>
      </c>
    </row>
    <row r="777" spans="1:19" ht="13.5">
      <c r="A777" s="214" t="s">
        <v>23</v>
      </c>
      <c r="B777" s="216">
        <v>23211395</v>
      </c>
      <c r="C777" s="216">
        <v>23192274</v>
      </c>
      <c r="D777" s="216">
        <v>22810035</v>
      </c>
      <c r="E777" s="216">
        <v>22778533</v>
      </c>
      <c r="F777" s="216">
        <v>22748027</v>
      </c>
      <c r="G777" s="216">
        <v>22712394</v>
      </c>
      <c r="H777" s="216">
        <v>22656145</v>
      </c>
      <c r="I777" s="216">
        <v>22581862</v>
      </c>
      <c r="J777" s="216">
        <v>22526093</v>
      </c>
      <c r="K777" s="216">
        <v>22488595</v>
      </c>
      <c r="L777" s="216">
        <v>22455485</v>
      </c>
      <c r="M777" s="216">
        <v>22430457</v>
      </c>
      <c r="N777" s="216">
        <v>21833483</v>
      </c>
      <c r="O777" s="216">
        <v>21772774</v>
      </c>
      <c r="P777" s="216">
        <v>21711252</v>
      </c>
      <c r="Q777" s="216">
        <v>21658528</v>
      </c>
      <c r="R777" s="216">
        <v>21610213</v>
      </c>
      <c r="S777" s="216">
        <v>21565119</v>
      </c>
    </row>
    <row r="778" spans="1:19" ht="13.5">
      <c r="A778" s="214" t="s">
        <v>24</v>
      </c>
      <c r="B778" s="216">
        <v>8527039</v>
      </c>
      <c r="C778" s="216">
        <v>8590630</v>
      </c>
      <c r="D778" s="216">
        <v>8644120</v>
      </c>
      <c r="E778" s="216">
        <v>8692013</v>
      </c>
      <c r="F778" s="216">
        <v>8745109</v>
      </c>
      <c r="G778" s="216">
        <v>8816381</v>
      </c>
      <c r="H778" s="216">
        <v>8837496</v>
      </c>
      <c r="I778" s="216">
        <v>8844499</v>
      </c>
      <c r="J778" s="216">
        <v>8847625</v>
      </c>
      <c r="K778" s="216">
        <v>8854322</v>
      </c>
      <c r="L778" s="216">
        <v>8861426</v>
      </c>
      <c r="M778" s="216">
        <v>8882792</v>
      </c>
      <c r="N778" s="216">
        <v>8909128</v>
      </c>
      <c r="O778" s="216">
        <v>8940788</v>
      </c>
      <c r="P778" s="216">
        <v>8975670</v>
      </c>
      <c r="Q778" s="216">
        <v>9011392</v>
      </c>
      <c r="R778" s="216">
        <v>9047752</v>
      </c>
      <c r="S778" s="216">
        <v>9113257</v>
      </c>
    </row>
    <row r="779" spans="1:19" ht="13.5">
      <c r="A779" s="214" t="s">
        <v>25</v>
      </c>
      <c r="B779" s="216">
        <v>1996377</v>
      </c>
      <c r="C779" s="216">
        <v>1999945</v>
      </c>
      <c r="D779" s="216">
        <v>1998912</v>
      </c>
      <c r="E779" s="216">
        <v>1994084</v>
      </c>
      <c r="F779" s="216">
        <v>1989408</v>
      </c>
      <c r="G779" s="216">
        <v>1989477</v>
      </c>
      <c r="H779" s="216">
        <v>1990266</v>
      </c>
      <c r="I779" s="216">
        <v>1986989</v>
      </c>
      <c r="J779" s="216">
        <v>1984923</v>
      </c>
      <c r="K779" s="216">
        <v>1978334</v>
      </c>
      <c r="L779" s="216">
        <v>1987755</v>
      </c>
      <c r="M779" s="216">
        <v>1990094</v>
      </c>
      <c r="N779" s="216">
        <v>1994026</v>
      </c>
      <c r="O779" s="216">
        <v>1995033</v>
      </c>
      <c r="P779" s="216">
        <v>1996433</v>
      </c>
      <c r="Q779" s="216">
        <v>1997590</v>
      </c>
      <c r="R779" s="216">
        <v>2003358</v>
      </c>
      <c r="S779" s="216">
        <v>2010377</v>
      </c>
    </row>
    <row r="780" spans="1:19" ht="13.5">
      <c r="A780" s="214" t="s">
        <v>26</v>
      </c>
      <c r="B780" s="216">
        <v>5287663</v>
      </c>
      <c r="C780" s="216">
        <v>5310711</v>
      </c>
      <c r="D780" s="216">
        <v>5295877</v>
      </c>
      <c r="E780" s="216">
        <v>5314155</v>
      </c>
      <c r="F780" s="216">
        <v>5336455</v>
      </c>
      <c r="G780" s="216">
        <v>5356207</v>
      </c>
      <c r="H780" s="216">
        <v>5367790</v>
      </c>
      <c r="I780" s="216">
        <v>5378932</v>
      </c>
      <c r="J780" s="216">
        <v>5387650</v>
      </c>
      <c r="K780" s="216">
        <v>5393382</v>
      </c>
      <c r="L780" s="216">
        <v>5398657</v>
      </c>
      <c r="M780" s="216">
        <v>5378783</v>
      </c>
      <c r="N780" s="216">
        <v>5378951</v>
      </c>
      <c r="O780" s="216">
        <v>5379161</v>
      </c>
      <c r="P780" s="216">
        <v>5380053</v>
      </c>
      <c r="Q780" s="216">
        <v>5384822</v>
      </c>
      <c r="R780" s="216">
        <v>5389180</v>
      </c>
      <c r="S780" s="216">
        <v>5393637</v>
      </c>
    </row>
    <row r="781" spans="1:19" ht="13.5">
      <c r="A781" s="214" t="s">
        <v>28</v>
      </c>
      <c r="B781" s="216">
        <v>57156972</v>
      </c>
      <c r="C781" s="216">
        <v>57338199</v>
      </c>
      <c r="D781" s="216">
        <v>57511594</v>
      </c>
      <c r="E781" s="216">
        <v>57649210</v>
      </c>
      <c r="F781" s="216">
        <v>57788017</v>
      </c>
      <c r="G781" s="216">
        <v>57943472</v>
      </c>
      <c r="H781" s="216">
        <v>58094587</v>
      </c>
      <c r="I781" s="216">
        <v>58239312</v>
      </c>
      <c r="J781" s="216">
        <v>58394596</v>
      </c>
      <c r="K781" s="216">
        <v>58579685</v>
      </c>
      <c r="L781" s="216">
        <v>58785246</v>
      </c>
      <c r="M781" s="216">
        <v>58999781</v>
      </c>
      <c r="N781" s="216">
        <v>59217592</v>
      </c>
      <c r="O781" s="216">
        <v>59437723</v>
      </c>
      <c r="P781" s="216">
        <v>59699828</v>
      </c>
      <c r="Q781" s="216">
        <v>60059900</v>
      </c>
      <c r="R781" s="216">
        <v>60425786</v>
      </c>
      <c r="S781" s="216">
        <v>60816701</v>
      </c>
    </row>
    <row r="782" spans="1:19" ht="13.5">
      <c r="A782" s="214" t="s">
        <v>27</v>
      </c>
      <c r="B782" s="216">
        <v>55494711</v>
      </c>
      <c r="C782" s="216">
        <v>56714051</v>
      </c>
      <c r="D782" s="216">
        <v>57835076</v>
      </c>
      <c r="E782" s="216">
        <v>58958565</v>
      </c>
      <c r="F782" s="216">
        <v>60079060</v>
      </c>
      <c r="G782" s="216">
        <v>61203584</v>
      </c>
      <c r="H782" s="216">
        <v>62337617</v>
      </c>
      <c r="I782" s="216">
        <v>63484661</v>
      </c>
      <c r="J782" s="216">
        <v>64641675</v>
      </c>
      <c r="K782" s="216">
        <v>65786563</v>
      </c>
      <c r="L782" s="216">
        <v>66889425</v>
      </c>
      <c r="M782" s="216">
        <v>67895581</v>
      </c>
      <c r="N782" s="216">
        <v>68838069</v>
      </c>
      <c r="O782" s="216">
        <v>69770026</v>
      </c>
      <c r="P782" s="216">
        <v>70692009</v>
      </c>
      <c r="Q782" s="216">
        <v>71610009</v>
      </c>
      <c r="R782" s="216">
        <v>72519974</v>
      </c>
      <c r="S782" s="216">
        <v>69689256</v>
      </c>
    </row>
    <row r="783" spans="1:19" ht="13.5">
      <c r="A783" s="214" t="s">
        <v>14</v>
      </c>
      <c r="B783" s="216">
        <v>253785</v>
      </c>
      <c r="C783" s="216">
        <v>255866</v>
      </c>
      <c r="D783" s="216">
        <v>259727</v>
      </c>
      <c r="E783" s="216">
        <v>262386</v>
      </c>
      <c r="F783" s="216">
        <v>265064</v>
      </c>
      <c r="G783" s="216">
        <v>266978</v>
      </c>
      <c r="H783" s="216">
        <v>267958</v>
      </c>
      <c r="I783" s="216">
        <v>269874</v>
      </c>
      <c r="J783" s="216">
        <v>272381</v>
      </c>
      <c r="K783" s="216">
        <v>275712</v>
      </c>
      <c r="L783" s="216">
        <v>279049</v>
      </c>
      <c r="M783" s="216">
        <v>283361</v>
      </c>
      <c r="N783" s="216">
        <v>286575</v>
      </c>
      <c r="O783" s="216">
        <v>288471</v>
      </c>
      <c r="P783" s="216">
        <v>290570</v>
      </c>
      <c r="Q783" s="216">
        <v>293577</v>
      </c>
      <c r="R783" s="216">
        <v>299891</v>
      </c>
      <c r="S783" s="216">
        <v>307672</v>
      </c>
    </row>
    <row r="784" spans="1:19" ht="13.5">
      <c r="A784" s="214" t="s">
        <v>20</v>
      </c>
      <c r="B784" s="216">
        <v>4233116</v>
      </c>
      <c r="C784" s="216">
        <v>4249830</v>
      </c>
      <c r="D784" s="216">
        <v>4273634</v>
      </c>
      <c r="E784" s="216">
        <v>4299167</v>
      </c>
      <c r="F784" s="216">
        <v>4324815</v>
      </c>
      <c r="G784" s="216">
        <v>4348410</v>
      </c>
      <c r="H784" s="216">
        <v>4369957</v>
      </c>
      <c r="I784" s="216">
        <v>4392714</v>
      </c>
      <c r="J784" s="216">
        <v>4417599</v>
      </c>
      <c r="K784" s="216">
        <v>4445329</v>
      </c>
      <c r="L784" s="216">
        <v>4478497</v>
      </c>
      <c r="M784" s="216">
        <v>4503436</v>
      </c>
      <c r="N784" s="216">
        <v>4524066</v>
      </c>
      <c r="O784" s="216">
        <v>4552252</v>
      </c>
      <c r="P784" s="216">
        <v>4577457</v>
      </c>
      <c r="Q784" s="216">
        <v>4606363</v>
      </c>
      <c r="R784" s="216">
        <v>4640219</v>
      </c>
      <c r="S784" s="216">
        <v>4681134</v>
      </c>
    </row>
    <row r="785" ht="11.25">
      <c r="A785" s="201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I179"/>
  <sheetViews>
    <sheetView workbookViewId="0" topLeftCell="A1">
      <selection activeCell="V6" sqref="V6"/>
    </sheetView>
  </sheetViews>
  <sheetFormatPr defaultColWidth="9.140625" defaultRowHeight="12.75"/>
  <cols>
    <col min="1" max="1" width="37.421875" style="6" customWidth="1"/>
    <col min="2" max="19" width="7.57421875" style="6" customWidth="1"/>
    <col min="20" max="16384" width="9.140625" style="6" customWidth="1"/>
  </cols>
  <sheetData>
    <row r="1" spans="1:19" s="20" customFormat="1" ht="12.75">
      <c r="A1" s="78" t="s">
        <v>1739</v>
      </c>
      <c r="B1" s="79"/>
      <c r="C1" s="79"/>
      <c r="D1" s="92" t="s">
        <v>1781</v>
      </c>
      <c r="E1" s="79"/>
      <c r="F1" s="260">
        <f>(S6/B6)^(1/17)-1</f>
        <v>-0.016846690360036498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1.25">
      <c r="A2" s="90"/>
      <c r="B2" s="35"/>
      <c r="C2" s="35"/>
      <c r="D2" s="261" t="s">
        <v>1733</v>
      </c>
      <c r="E2" s="261"/>
      <c r="F2" s="262">
        <f>S6/B6-1</f>
        <v>-0.25086312636464614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1.25">
      <c r="A3" s="90" t="s">
        <v>1777</v>
      </c>
      <c r="B3" s="89"/>
      <c r="C3" s="89">
        <f>C6/B6-1</f>
        <v>-0.007051238331124643</v>
      </c>
      <c r="D3" s="89">
        <f aca="true" t="shared" si="0" ref="D3:S3">D6/C6-1</f>
        <v>-0.03489746823881468</v>
      </c>
      <c r="E3" s="89">
        <f t="shared" si="0"/>
        <v>0.007309697985482089</v>
      </c>
      <c r="F3" s="89">
        <f t="shared" si="0"/>
        <v>-0.03217156094397022</v>
      </c>
      <c r="G3" s="89">
        <f t="shared" si="0"/>
        <v>-0.006271748199050853</v>
      </c>
      <c r="H3" s="89">
        <f t="shared" si="0"/>
        <v>0.021837940005318357</v>
      </c>
      <c r="I3" s="89">
        <f t="shared" si="0"/>
        <v>-0.03692516813533786</v>
      </c>
      <c r="J3" s="89">
        <f t="shared" si="0"/>
        <v>-0.022917680857474032</v>
      </c>
      <c r="K3" s="89">
        <f t="shared" si="0"/>
        <v>-0.031448416896584286</v>
      </c>
      <c r="L3" s="89">
        <f t="shared" si="0"/>
        <v>-0.033524941005172226</v>
      </c>
      <c r="M3" s="89">
        <f t="shared" si="0"/>
        <v>0.0038636553072457502</v>
      </c>
      <c r="N3" s="89">
        <f t="shared" si="0"/>
        <v>-0.02400970877867392</v>
      </c>
      <c r="O3" s="89">
        <f>O6/N6-1</f>
        <v>0.015711316194329195</v>
      </c>
      <c r="P3" s="89">
        <f t="shared" si="0"/>
        <v>-0.0129224694869442</v>
      </c>
      <c r="Q3" s="89">
        <f t="shared" si="0"/>
        <v>-0.019869765090285152</v>
      </c>
      <c r="R3" s="89">
        <f t="shared" si="0"/>
        <v>-0.027445046611180413</v>
      </c>
      <c r="S3" s="89">
        <f t="shared" si="0"/>
        <v>-0.042573356288413966</v>
      </c>
    </row>
    <row r="4" spans="1:19" ht="12" thickBot="1">
      <c r="A4" s="90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21" ht="12.75">
      <c r="A5" s="258"/>
      <c r="B5" s="259">
        <v>1990</v>
      </c>
      <c r="C5" s="259">
        <v>1991</v>
      </c>
      <c r="D5" s="259">
        <v>1992</v>
      </c>
      <c r="E5" s="259">
        <v>1993</v>
      </c>
      <c r="F5" s="259">
        <v>1994</v>
      </c>
      <c r="G5" s="259">
        <v>1995</v>
      </c>
      <c r="H5" s="259">
        <v>1996</v>
      </c>
      <c r="I5" s="259">
        <v>1997</v>
      </c>
      <c r="J5" s="259">
        <v>1998</v>
      </c>
      <c r="K5" s="259">
        <v>1999</v>
      </c>
      <c r="L5" s="259">
        <v>2000</v>
      </c>
      <c r="M5" s="259">
        <v>2001</v>
      </c>
      <c r="N5" s="259">
        <v>2002</v>
      </c>
      <c r="O5" s="259">
        <v>2003</v>
      </c>
      <c r="P5" s="259">
        <v>2004</v>
      </c>
      <c r="Q5" s="259">
        <v>2005</v>
      </c>
      <c r="R5" s="259">
        <v>2006</v>
      </c>
      <c r="S5" s="259">
        <v>2007</v>
      </c>
      <c r="T5" s="18" t="s">
        <v>985</v>
      </c>
      <c r="U5" s="18" t="s">
        <v>986</v>
      </c>
    </row>
    <row r="6" spans="1:21" ht="12.75">
      <c r="A6" s="253" t="s">
        <v>1737</v>
      </c>
      <c r="B6" s="254">
        <f>B52/B89</f>
        <v>144.91657906220001</v>
      </c>
      <c r="C6" s="254">
        <f aca="true" t="shared" si="1" ref="C6:S6">C52/C89</f>
        <v>143.89473772510118</v>
      </c>
      <c r="D6" s="254">
        <f t="shared" si="1"/>
        <v>138.8731756856069</v>
      </c>
      <c r="E6" s="254">
        <f t="shared" si="1"/>
        <v>139.88829665815348</v>
      </c>
      <c r="F6" s="254">
        <f t="shared" si="1"/>
        <v>135.3878717968675</v>
      </c>
      <c r="G6" s="254">
        <f t="shared" si="1"/>
        <v>134.53875315575218</v>
      </c>
      <c r="H6" s="254">
        <f t="shared" si="1"/>
        <v>137.47680237555784</v>
      </c>
      <c r="I6" s="254">
        <f t="shared" si="1"/>
        <v>132.40044833313175</v>
      </c>
      <c r="J6" s="254">
        <f t="shared" si="1"/>
        <v>129.36613711284656</v>
      </c>
      <c r="K6" s="254">
        <f t="shared" si="1"/>
        <v>125.29777690062107</v>
      </c>
      <c r="L6" s="254">
        <f t="shared" si="1"/>
        <v>121.09717632194852</v>
      </c>
      <c r="M6" s="254">
        <f t="shared" si="1"/>
        <v>121.56505406993729</v>
      </c>
      <c r="N6" s="254">
        <f t="shared" si="1"/>
        <v>118.64631252405435</v>
      </c>
      <c r="O6" s="254">
        <f t="shared" si="1"/>
        <v>120.51040225541097</v>
      </c>
      <c r="P6" s="254">
        <f t="shared" si="1"/>
        <v>118.95311025940605</v>
      </c>
      <c r="Q6" s="254">
        <f t="shared" si="1"/>
        <v>116.58953990179286</v>
      </c>
      <c r="R6" s="254">
        <f t="shared" si="1"/>
        <v>113.38973454481207</v>
      </c>
      <c r="S6" s="254">
        <f t="shared" si="1"/>
        <v>108.5623529765871</v>
      </c>
      <c r="T6" s="232">
        <f>(S6/B6)-1</f>
        <v>-0.25086312636464614</v>
      </c>
      <c r="U6" s="232">
        <f>(S6/B6)^(1/17)-1</f>
        <v>-0.016846690360036498</v>
      </c>
    </row>
    <row r="7" spans="1:32" ht="12.75">
      <c r="A7" s="253" t="s">
        <v>2046</v>
      </c>
      <c r="B7" s="254">
        <f>B53/B90</f>
        <v>129.72119220431338</v>
      </c>
      <c r="C7" s="254">
        <f aca="true" t="shared" si="2" ref="C7:S7">C53/C90</f>
        <v>130.07762328351478</v>
      </c>
      <c r="D7" s="254">
        <f t="shared" si="2"/>
        <v>128.07766662482086</v>
      </c>
      <c r="E7" s="254">
        <f t="shared" si="2"/>
        <v>128.17686066943364</v>
      </c>
      <c r="F7" s="254">
        <f t="shared" si="2"/>
        <v>126.20004700826092</v>
      </c>
      <c r="G7" s="254">
        <f t="shared" si="2"/>
        <v>129.1206334619569</v>
      </c>
      <c r="H7" s="254">
        <f t="shared" si="2"/>
        <v>132.0141125280237</v>
      </c>
      <c r="I7" s="254">
        <f t="shared" si="2"/>
        <v>127.25383384915415</v>
      </c>
      <c r="J7" s="254">
        <f t="shared" si="2"/>
        <v>125.14497998646824</v>
      </c>
      <c r="K7" s="254">
        <f t="shared" si="2"/>
        <v>125.84600016679782</v>
      </c>
      <c r="L7" s="254">
        <f t="shared" si="2"/>
        <v>127.72139348948316</v>
      </c>
      <c r="M7" s="254">
        <f t="shared" si="2"/>
        <v>123.56094524575954</v>
      </c>
      <c r="N7" s="254">
        <f t="shared" si="2"/>
        <v>125.01359343087621</v>
      </c>
      <c r="O7" s="254">
        <f t="shared" si="2"/>
        <v>127.72269533286335</v>
      </c>
      <c r="P7" s="254">
        <f t="shared" si="2"/>
        <v>124.06351676035959</v>
      </c>
      <c r="Q7" s="254">
        <f t="shared" si="2"/>
        <v>121.96783899437071</v>
      </c>
      <c r="R7" s="254">
        <f t="shared" si="2"/>
        <v>122.97526736857846</v>
      </c>
      <c r="S7" s="254">
        <f t="shared" si="2"/>
        <v>122.36416966250223</v>
      </c>
      <c r="T7" s="232">
        <f aca="true" t="shared" si="3" ref="T7:T37">(S7/B7)-1</f>
        <v>-0.05671411445420338</v>
      </c>
      <c r="U7" s="232">
        <f aca="true" t="shared" si="4" ref="U7:U37">(S7/B7)^(1/17)-1</f>
        <v>-0.0034285722879178193</v>
      </c>
      <c r="AF7" s="19"/>
    </row>
    <row r="8" spans="1:21" ht="12.75">
      <c r="A8" s="255" t="s">
        <v>72</v>
      </c>
      <c r="B8" s="254">
        <f aca="true" t="shared" si="5" ref="B8:S8">B55/B92</f>
        <v>118.29808879773758</v>
      </c>
      <c r="C8" s="254">
        <f t="shared" si="5"/>
        <v>123.60141978802521</v>
      </c>
      <c r="D8" s="254">
        <f t="shared" si="5"/>
        <v>117.71138036460958</v>
      </c>
      <c r="E8" s="254">
        <f t="shared" si="5"/>
        <v>119.21484473893514</v>
      </c>
      <c r="F8" s="254">
        <f t="shared" si="5"/>
        <v>114.74487592510104</v>
      </c>
      <c r="G8" s="254">
        <f t="shared" si="5"/>
        <v>117.58633523922657</v>
      </c>
      <c r="H8" s="254">
        <f t="shared" si="5"/>
        <v>124.26620091955287</v>
      </c>
      <c r="I8" s="254">
        <f t="shared" si="5"/>
        <v>119.46078859180786</v>
      </c>
      <c r="J8" s="254">
        <f t="shared" si="5"/>
        <v>118.00401760577954</v>
      </c>
      <c r="K8" s="254">
        <f t="shared" si="5"/>
        <v>114.51473213283583</v>
      </c>
      <c r="L8" s="254">
        <f t="shared" si="5"/>
        <v>111.714615031745</v>
      </c>
      <c r="M8" s="254">
        <f t="shared" si="5"/>
        <v>117.67517799698606</v>
      </c>
      <c r="N8" s="254">
        <f t="shared" si="5"/>
        <v>118.78623008710125</v>
      </c>
      <c r="O8" s="254">
        <f t="shared" si="5"/>
        <v>124.06927592112386</v>
      </c>
      <c r="P8" s="254">
        <f t="shared" si="5"/>
        <v>121.17306175817401</v>
      </c>
      <c r="Q8" s="254">
        <f t="shared" si="5"/>
        <v>120.85627365644231</v>
      </c>
      <c r="R8" s="254">
        <f t="shared" si="5"/>
        <v>117.3747296210149</v>
      </c>
      <c r="S8" s="254">
        <f t="shared" si="5"/>
        <v>110.46231404036048</v>
      </c>
      <c r="T8" s="232">
        <f t="shared" si="3"/>
        <v>-0.06623754311681618</v>
      </c>
      <c r="U8" s="232">
        <f t="shared" si="4"/>
        <v>-0.004023249776187843</v>
      </c>
    </row>
    <row r="9" spans="1:35" ht="12.75">
      <c r="A9" s="255" t="s">
        <v>73</v>
      </c>
      <c r="B9" s="254">
        <f aca="true" t="shared" si="6" ref="B9:B37">B56/B93</f>
        <v>157.5541330826541</v>
      </c>
      <c r="C9" s="254">
        <f aca="true" t="shared" si="7" ref="C9:Q9">C56/C93</f>
        <v>163.25693224183345</v>
      </c>
      <c r="D9" s="254">
        <f t="shared" si="7"/>
        <v>164.04573496010147</v>
      </c>
      <c r="E9" s="254">
        <f t="shared" si="7"/>
        <v>162.44853237599264</v>
      </c>
      <c r="F9" s="254">
        <f t="shared" si="7"/>
        <v>165.0714353627039</v>
      </c>
      <c r="G9" s="254">
        <f t="shared" si="7"/>
        <v>163.7504904275666</v>
      </c>
      <c r="H9" s="254">
        <f t="shared" si="7"/>
        <v>170.3756716047396</v>
      </c>
      <c r="I9" s="254">
        <f t="shared" si="7"/>
        <v>166.25012767886733</v>
      </c>
      <c r="J9" s="254">
        <f t="shared" si="7"/>
        <v>166.37289904510217</v>
      </c>
      <c r="K9" s="254">
        <f t="shared" si="7"/>
        <v>160.59126333744481</v>
      </c>
      <c r="L9" s="254">
        <f t="shared" si="7"/>
        <v>155.4335606834008</v>
      </c>
      <c r="M9" s="254">
        <f t="shared" si="7"/>
        <v>155.22654969494025</v>
      </c>
      <c r="N9" s="254">
        <f t="shared" si="7"/>
        <v>146.1829939932658</v>
      </c>
      <c r="O9" s="254">
        <f t="shared" si="7"/>
        <v>153.93624220880864</v>
      </c>
      <c r="P9" s="254">
        <f t="shared" si="7"/>
        <v>147.20596712289304</v>
      </c>
      <c r="Q9" s="254">
        <f t="shared" si="7"/>
        <v>140.93212796845447</v>
      </c>
      <c r="R9" s="254">
        <f aca="true" t="shared" si="8" ref="R9:S37">R56/R93</f>
        <v>135.85129336197792</v>
      </c>
      <c r="S9" s="254">
        <f t="shared" si="8"/>
        <v>120.80662131412758</v>
      </c>
      <c r="T9" s="232">
        <f t="shared" si="3"/>
        <v>-0.23323737086128038</v>
      </c>
      <c r="U9" s="232">
        <f t="shared" si="4"/>
        <v>-0.015500841444484714</v>
      </c>
      <c r="V9" s="89"/>
      <c r="AI9" s="19"/>
    </row>
    <row r="10" spans="1:22" ht="12.75">
      <c r="A10" s="255" t="s">
        <v>74</v>
      </c>
      <c r="B10" s="254">
        <f t="shared" si="6"/>
        <v>1081.6375011909433</v>
      </c>
      <c r="C10" s="254">
        <f aca="true" t="shared" si="9" ref="C10:Q10">C57/C94</f>
        <v>831.358936565069</v>
      </c>
      <c r="D10" s="254">
        <f t="shared" si="9"/>
        <v>789.4630575560335</v>
      </c>
      <c r="E10" s="254">
        <f t="shared" si="9"/>
        <v>784.0231157596268</v>
      </c>
      <c r="F10" s="254">
        <f t="shared" si="9"/>
        <v>776.2897866913094</v>
      </c>
      <c r="G10" s="254">
        <f t="shared" si="9"/>
        <v>796.9144931964177</v>
      </c>
      <c r="H10" s="254">
        <f t="shared" si="9"/>
        <v>891.4671996000664</v>
      </c>
      <c r="I10" s="254">
        <f t="shared" si="9"/>
        <v>759.5937587802858</v>
      </c>
      <c r="J10" s="254">
        <f t="shared" si="9"/>
        <v>781.3110267684425</v>
      </c>
      <c r="K10" s="254">
        <f t="shared" si="9"/>
        <v>678.4472759545987</v>
      </c>
      <c r="L10" s="254">
        <f t="shared" si="9"/>
        <v>627.1754120969331</v>
      </c>
      <c r="M10" s="254">
        <f t="shared" si="9"/>
        <v>605.0524656972782</v>
      </c>
      <c r="N10" s="254">
        <f t="shared" si="9"/>
        <v>584.2315395459806</v>
      </c>
      <c r="O10" s="254">
        <f t="shared" si="9"/>
        <v>601.805595765775</v>
      </c>
      <c r="P10" s="254">
        <f t="shared" si="9"/>
        <v>552.8802944592867</v>
      </c>
      <c r="Q10" s="254">
        <f t="shared" si="9"/>
        <v>540.3442612092492</v>
      </c>
      <c r="R10" s="254">
        <f t="shared" si="8"/>
        <v>531.1288417905001</v>
      </c>
      <c r="S10" s="254">
        <f t="shared" si="8"/>
        <v>488.68416455958294</v>
      </c>
      <c r="T10" s="232">
        <f t="shared" si="3"/>
        <v>-0.5481996842551091</v>
      </c>
      <c r="U10" s="232">
        <f t="shared" si="4"/>
        <v>-0.045660857156177626</v>
      </c>
      <c r="V10" s="89"/>
    </row>
    <row r="11" spans="1:21" ht="12.75">
      <c r="A11" s="255" t="s">
        <v>76</v>
      </c>
      <c r="B11" s="254">
        <f t="shared" si="6"/>
        <v>170.32979925934583</v>
      </c>
      <c r="C11" s="254">
        <f aca="true" t="shared" si="10" ref="C11:Q11">C58/C95</f>
        <v>172.00164373571658</v>
      </c>
      <c r="D11" s="254">
        <f t="shared" si="10"/>
        <v>180.37622896392708</v>
      </c>
      <c r="E11" s="254">
        <f t="shared" si="10"/>
        <v>181.07090397152294</v>
      </c>
      <c r="F11" s="254">
        <f t="shared" si="10"/>
        <v>176.5091504110401</v>
      </c>
      <c r="G11" s="254">
        <f t="shared" si="10"/>
        <v>169.18887509165538</v>
      </c>
      <c r="H11" s="254">
        <f t="shared" si="10"/>
        <v>171.87415871130392</v>
      </c>
      <c r="I11" s="254">
        <f t="shared" si="10"/>
        <v>168.3895825398832</v>
      </c>
      <c r="J11" s="254">
        <f t="shared" si="10"/>
        <v>167.95417896615768</v>
      </c>
      <c r="K11" s="254">
        <f t="shared" si="10"/>
        <v>164.6714677840579</v>
      </c>
      <c r="L11" s="254">
        <f t="shared" si="10"/>
        <v>162.62017918977645</v>
      </c>
      <c r="M11" s="254">
        <f t="shared" si="10"/>
        <v>161.7307153115527</v>
      </c>
      <c r="N11" s="254">
        <f t="shared" si="10"/>
        <v>159.33341404125397</v>
      </c>
      <c r="O11" s="254">
        <f t="shared" si="10"/>
        <v>165.98150178349928</v>
      </c>
      <c r="P11" s="254">
        <f t="shared" si="10"/>
        <v>159.99540561577277</v>
      </c>
      <c r="Q11" s="254">
        <f t="shared" si="10"/>
        <v>153.41044782579456</v>
      </c>
      <c r="R11" s="254">
        <f t="shared" si="8"/>
        <v>149.58418775266853</v>
      </c>
      <c r="S11" s="254">
        <f t="shared" si="8"/>
        <v>147.8880622090164</v>
      </c>
      <c r="T11" s="232">
        <f t="shared" si="3"/>
        <v>-0.13175461456488557</v>
      </c>
      <c r="U11" s="232">
        <f t="shared" si="4"/>
        <v>-0.008276203390523706</v>
      </c>
    </row>
    <row r="12" spans="1:21" ht="12.75">
      <c r="A12" s="255" t="s">
        <v>77</v>
      </c>
      <c r="B12" s="254">
        <f t="shared" si="6"/>
        <v>539.3912626306384</v>
      </c>
      <c r="C12" s="254">
        <f aca="true" t="shared" si="11" ref="C12:Q12">C59/C96</f>
        <v>545.0744279984307</v>
      </c>
      <c r="D12" s="254">
        <f t="shared" si="11"/>
        <v>520.6125732328912</v>
      </c>
      <c r="E12" s="254">
        <f t="shared" si="11"/>
        <v>511.26767456680244</v>
      </c>
      <c r="F12" s="254">
        <f t="shared" si="11"/>
        <v>471.2565617038264</v>
      </c>
      <c r="G12" s="254">
        <f t="shared" si="11"/>
        <v>441.1501218151232</v>
      </c>
      <c r="H12" s="254">
        <f t="shared" si="11"/>
        <v>431.4074391653644</v>
      </c>
      <c r="I12" s="254">
        <f t="shared" si="11"/>
        <v>431.44772341613753</v>
      </c>
      <c r="J12" s="254">
        <f t="shared" si="11"/>
        <v>417.9744853251556</v>
      </c>
      <c r="K12" s="254">
        <f t="shared" si="11"/>
        <v>401.190807392118</v>
      </c>
      <c r="L12" s="254">
        <f t="shared" si="11"/>
        <v>388.9571869023924</v>
      </c>
      <c r="M12" s="254">
        <f t="shared" si="11"/>
        <v>380.90176062563387</v>
      </c>
      <c r="N12" s="254">
        <f t="shared" si="11"/>
        <v>367.7053307288223</v>
      </c>
      <c r="O12" s="254">
        <f t="shared" si="11"/>
        <v>385.2447058947785</v>
      </c>
      <c r="P12" s="254">
        <f t="shared" si="11"/>
        <v>375.80331941280025</v>
      </c>
      <c r="Q12" s="254">
        <f t="shared" si="11"/>
        <v>350.3094529785719</v>
      </c>
      <c r="R12" s="254">
        <f t="shared" si="8"/>
        <v>333.5589602269491</v>
      </c>
      <c r="S12" s="254">
        <f t="shared" si="8"/>
        <v>308.1861424180216</v>
      </c>
      <c r="T12" s="232">
        <f t="shared" si="3"/>
        <v>-0.42864083315887946</v>
      </c>
      <c r="U12" s="232">
        <f t="shared" si="4"/>
        <v>-0.032389569736784196</v>
      </c>
    </row>
    <row r="13" spans="1:21" ht="12.75">
      <c r="A13" s="255" t="s">
        <v>78</v>
      </c>
      <c r="B13" s="254">
        <f t="shared" si="6"/>
        <v>135.64103649815914</v>
      </c>
      <c r="C13" s="254">
        <f aca="true" t="shared" si="12" ref="C13:Q13">C60/C97</f>
        <v>127.46698474908409</v>
      </c>
      <c r="D13" s="254">
        <f t="shared" si="12"/>
        <v>121.55161516610062</v>
      </c>
      <c r="E13" s="254">
        <f t="shared" si="12"/>
        <v>123.10087940402174</v>
      </c>
      <c r="F13" s="254">
        <f t="shared" si="12"/>
        <v>118.78951568350625</v>
      </c>
      <c r="G13" s="254">
        <f t="shared" si="12"/>
        <v>119.30839207181157</v>
      </c>
      <c r="H13" s="254">
        <f t="shared" si="12"/>
        <v>122.40568413796761</v>
      </c>
      <c r="I13" s="254">
        <f t="shared" si="12"/>
        <v>117.32354462637447</v>
      </c>
      <c r="J13" s="254">
        <f t="shared" si="12"/>
        <v>114.10785045655543</v>
      </c>
      <c r="K13" s="254">
        <f t="shared" si="12"/>
        <v>109.44495280671184</v>
      </c>
      <c r="L13" s="254">
        <f t="shared" si="12"/>
        <v>105.74448484848484</v>
      </c>
      <c r="M13" s="254">
        <f t="shared" si="12"/>
        <v>107.24710558768244</v>
      </c>
      <c r="N13" s="254">
        <f t="shared" si="12"/>
        <v>104.9962285837434</v>
      </c>
      <c r="O13" s="254">
        <f t="shared" si="12"/>
        <v>106.69594379750785</v>
      </c>
      <c r="P13" s="254">
        <f t="shared" si="12"/>
        <v>104.67349551856594</v>
      </c>
      <c r="Q13" s="254">
        <f t="shared" si="12"/>
        <v>102.26288660230445</v>
      </c>
      <c r="R13" s="254">
        <f t="shared" si="8"/>
        <v>101.29667717903011</v>
      </c>
      <c r="S13" s="254">
        <f t="shared" si="8"/>
        <v>93.80874923808884</v>
      </c>
      <c r="T13" s="232">
        <f t="shared" si="3"/>
        <v>-0.30840436154170814</v>
      </c>
      <c r="U13" s="232">
        <f t="shared" si="4"/>
        <v>-0.02145783524809519</v>
      </c>
    </row>
    <row r="14" spans="1:21" ht="12.75">
      <c r="A14" s="255" t="s">
        <v>79</v>
      </c>
      <c r="B14" s="254">
        <f t="shared" si="6"/>
        <v>100.06314404256995</v>
      </c>
      <c r="C14" s="254">
        <f aca="true" t="shared" si="13" ref="C14:Q14">C61/C98</f>
        <v>103.77523669247833</v>
      </c>
      <c r="D14" s="254">
        <f t="shared" si="13"/>
        <v>100.6696721090047</v>
      </c>
      <c r="E14" s="254">
        <f t="shared" si="13"/>
        <v>103.99097832614615</v>
      </c>
      <c r="F14" s="254">
        <f t="shared" si="13"/>
        <v>98.78511798797165</v>
      </c>
      <c r="G14" s="254">
        <f t="shared" si="13"/>
        <v>97.810019202142</v>
      </c>
      <c r="H14" s="254">
        <f t="shared" si="13"/>
        <v>99.13775489100603</v>
      </c>
      <c r="I14" s="254">
        <f t="shared" si="13"/>
        <v>93.99058858831202</v>
      </c>
      <c r="J14" s="254">
        <f t="shared" si="13"/>
        <v>91.72161031850383</v>
      </c>
      <c r="K14" s="254">
        <f t="shared" si="13"/>
        <v>89.21706884892727</v>
      </c>
      <c r="L14" s="254">
        <f t="shared" si="13"/>
        <v>84.3212965133795</v>
      </c>
      <c r="M14" s="254">
        <f t="shared" si="13"/>
        <v>85.9447715700842</v>
      </c>
      <c r="N14" s="254">
        <f t="shared" si="13"/>
        <v>83.94068777592848</v>
      </c>
      <c r="O14" s="254">
        <f t="shared" si="13"/>
        <v>85.5085086989407</v>
      </c>
      <c r="P14" s="254">
        <f t="shared" si="13"/>
        <v>84.88076608792699</v>
      </c>
      <c r="Q14" s="254">
        <f t="shared" si="13"/>
        <v>83.52051267946689</v>
      </c>
      <c r="R14" s="254">
        <f t="shared" si="8"/>
        <v>81.80255786352923</v>
      </c>
      <c r="S14" s="254">
        <f t="shared" si="8"/>
        <v>80.94631259305834</v>
      </c>
      <c r="T14" s="232">
        <f t="shared" si="3"/>
        <v>-0.19104767926719068</v>
      </c>
      <c r="U14" s="232">
        <f t="shared" si="4"/>
        <v>-0.012394041502202247</v>
      </c>
    </row>
    <row r="15" spans="1:21" ht="12.75">
      <c r="A15" s="255" t="s">
        <v>80</v>
      </c>
      <c r="B15" s="254">
        <f t="shared" si="6"/>
        <v>1388.167130937221</v>
      </c>
      <c r="C15" s="254">
        <f aca="true" t="shared" si="14" ref="C15:Q15">C62/C99</f>
        <v>1291.7227175121975</v>
      </c>
      <c r="D15" s="254">
        <f t="shared" si="14"/>
        <v>765.0052184322108</v>
      </c>
      <c r="E15" s="254">
        <f t="shared" si="14"/>
        <v>646.6518867349924</v>
      </c>
      <c r="F15" s="254">
        <f t="shared" si="14"/>
        <v>661.1239990514274</v>
      </c>
      <c r="G15" s="254">
        <f t="shared" si="14"/>
        <v>549.2297421467471</v>
      </c>
      <c r="H15" s="254">
        <f t="shared" si="14"/>
        <v>608.3684377351149</v>
      </c>
      <c r="I15" s="254">
        <f t="shared" si="14"/>
        <v>538.2953294659419</v>
      </c>
      <c r="J15" s="254">
        <f t="shared" si="14"/>
        <v>468.25384339868947</v>
      </c>
      <c r="K15" s="254">
        <f t="shared" si="14"/>
        <v>425.4496453656723</v>
      </c>
      <c r="L15" s="254">
        <f t="shared" si="14"/>
        <v>387.350483368835</v>
      </c>
      <c r="M15" s="254">
        <f t="shared" si="14"/>
        <v>383.6754250972922</v>
      </c>
      <c r="N15" s="254">
        <f t="shared" si="14"/>
        <v>355.9903232584816</v>
      </c>
      <c r="O15" s="254">
        <f t="shared" si="14"/>
        <v>345.91064450319016</v>
      </c>
      <c r="P15" s="254">
        <f t="shared" si="14"/>
        <v>335.8904432281967</v>
      </c>
      <c r="Q15" s="254">
        <f t="shared" si="14"/>
        <v>312.4302134951753</v>
      </c>
      <c r="R15" s="254">
        <f t="shared" si="8"/>
        <v>282.24369821128204</v>
      </c>
      <c r="S15" s="254">
        <f t="shared" si="8"/>
        <v>287.62534363144516</v>
      </c>
      <c r="T15" s="232">
        <f t="shared" si="3"/>
        <v>-0.7928020789274453</v>
      </c>
      <c r="U15" s="232">
        <f t="shared" si="4"/>
        <v>-0.08843555785713897</v>
      </c>
    </row>
    <row r="16" spans="1:21" ht="12.75">
      <c r="A16" s="255" t="s">
        <v>81</v>
      </c>
      <c r="B16" s="254">
        <f t="shared" si="6"/>
        <v>118.76131804737103</v>
      </c>
      <c r="C16" s="254">
        <f aca="true" t="shared" si="15" ref="C16:Q16">C63/C100</f>
        <v>122.76651783962886</v>
      </c>
      <c r="D16" s="254">
        <f t="shared" si="15"/>
        <v>121.22894512409246</v>
      </c>
      <c r="E16" s="254">
        <f t="shared" si="15"/>
        <v>121.44507630957297</v>
      </c>
      <c r="F16" s="254">
        <f t="shared" si="15"/>
        <v>124.45405501661027</v>
      </c>
      <c r="G16" s="254">
        <f t="shared" si="15"/>
        <v>123.5727291575646</v>
      </c>
      <c r="H16" s="254">
        <f t="shared" si="15"/>
        <v>123.9451843489964</v>
      </c>
      <c r="I16" s="254">
        <f t="shared" si="15"/>
        <v>124.33342909883014</v>
      </c>
      <c r="J16" s="254">
        <f t="shared" si="15"/>
        <v>125.49103327206745</v>
      </c>
      <c r="K16" s="254">
        <f t="shared" si="15"/>
        <v>124.12873579817038</v>
      </c>
      <c r="L16" s="254">
        <f t="shared" si="15"/>
        <v>126.34566839557453</v>
      </c>
      <c r="M16" s="254">
        <f t="shared" si="15"/>
        <v>127.83675593757415</v>
      </c>
      <c r="N16" s="254">
        <f t="shared" si="15"/>
        <v>127.62020270600797</v>
      </c>
      <c r="O16" s="254">
        <f t="shared" si="15"/>
        <v>131.07083605153647</v>
      </c>
      <c r="P16" s="254">
        <f t="shared" si="15"/>
        <v>132.32978370726113</v>
      </c>
      <c r="Q16" s="254">
        <f t="shared" si="15"/>
        <v>131.67672470296972</v>
      </c>
      <c r="R16" s="254">
        <f t="shared" si="8"/>
        <v>125.07249573401307</v>
      </c>
      <c r="S16" s="254">
        <f t="shared" si="8"/>
        <v>123.83502789998674</v>
      </c>
      <c r="T16" s="232">
        <f t="shared" si="3"/>
        <v>0.042721905886830225</v>
      </c>
      <c r="U16" s="232">
        <f t="shared" si="4"/>
        <v>0.0024638839974797655</v>
      </c>
    </row>
    <row r="17" spans="1:21" ht="12.75">
      <c r="A17" s="255" t="s">
        <v>83</v>
      </c>
      <c r="B17" s="254">
        <f t="shared" si="6"/>
        <v>200.42557503293142</v>
      </c>
      <c r="C17" s="254">
        <f aca="true" t="shared" si="16" ref="C17:Q17">C64/C101</f>
        <v>209.3731577913146</v>
      </c>
      <c r="D17" s="254">
        <f t="shared" si="16"/>
        <v>217.49780562983528</v>
      </c>
      <c r="E17" s="254">
        <f t="shared" si="16"/>
        <v>220.41266211357996</v>
      </c>
      <c r="F17" s="254">
        <f t="shared" si="16"/>
        <v>222.78360153561553</v>
      </c>
      <c r="G17" s="254">
        <f t="shared" si="16"/>
        <v>211.20681404919128</v>
      </c>
      <c r="H17" s="254">
        <f t="shared" si="16"/>
        <v>206.5875447598656</v>
      </c>
      <c r="I17" s="254">
        <f t="shared" si="16"/>
        <v>204.61616003615063</v>
      </c>
      <c r="J17" s="254">
        <f t="shared" si="16"/>
        <v>200.69867120334965</v>
      </c>
      <c r="K17" s="254">
        <f t="shared" si="16"/>
        <v>196.27289704772124</v>
      </c>
      <c r="L17" s="254">
        <f t="shared" si="16"/>
        <v>182.8696349415271</v>
      </c>
      <c r="M17" s="254">
        <f t="shared" si="16"/>
        <v>177.76599348918054</v>
      </c>
      <c r="N17" s="254">
        <f t="shared" si="16"/>
        <v>181.9447465738525</v>
      </c>
      <c r="O17" s="254">
        <f t="shared" si="16"/>
        <v>182.54075651498854</v>
      </c>
      <c r="P17" s="254">
        <f t="shared" si="16"/>
        <v>179.21385742838106</v>
      </c>
      <c r="Q17" s="254">
        <f t="shared" si="16"/>
        <v>168.6716389980485</v>
      </c>
      <c r="R17" s="254">
        <f t="shared" si="8"/>
        <v>170.41415595500465</v>
      </c>
      <c r="S17" s="254">
        <f t="shared" si="8"/>
        <v>162.47126998875248</v>
      </c>
      <c r="T17" s="232">
        <f t="shared" si="3"/>
        <v>-0.18936857253842365</v>
      </c>
      <c r="U17" s="232">
        <f t="shared" si="4"/>
        <v>-0.012273574997636705</v>
      </c>
    </row>
    <row r="18" spans="1:21" ht="12.75">
      <c r="A18" s="255" t="s">
        <v>84</v>
      </c>
      <c r="B18" s="254">
        <f t="shared" si="6"/>
        <v>115.10417883578265</v>
      </c>
      <c r="C18" s="254">
        <f aca="true" t="shared" si="17" ref="C18:Q18">C65/C102</f>
        <v>119.6518107621403</v>
      </c>
      <c r="D18" s="254">
        <f t="shared" si="17"/>
        <v>118.91334583033208</v>
      </c>
      <c r="E18" s="254">
        <f t="shared" si="17"/>
        <v>119.5856797157422</v>
      </c>
      <c r="F18" s="254">
        <f t="shared" si="17"/>
        <v>113.29550258951946</v>
      </c>
      <c r="G18" s="254">
        <f t="shared" si="17"/>
        <v>113.35564319665212</v>
      </c>
      <c r="H18" s="254">
        <f t="shared" si="17"/>
        <v>117.97139914271632</v>
      </c>
      <c r="I18" s="254">
        <f t="shared" si="17"/>
        <v>113.72760500382999</v>
      </c>
      <c r="J18" s="254">
        <f t="shared" si="17"/>
        <v>113.68428897326055</v>
      </c>
      <c r="K18" s="254">
        <f t="shared" si="17"/>
        <v>109.96461005318069</v>
      </c>
      <c r="L18" s="254">
        <f t="shared" si="17"/>
        <v>105.78185229073411</v>
      </c>
      <c r="M18" s="254">
        <f t="shared" si="17"/>
        <v>107.81966933152044</v>
      </c>
      <c r="N18" s="254">
        <f t="shared" si="17"/>
        <v>103.72254435690039</v>
      </c>
      <c r="O18" s="254">
        <f t="shared" si="17"/>
        <v>105.18194318302814</v>
      </c>
      <c r="P18" s="254">
        <f t="shared" si="17"/>
        <v>103.97725357917665</v>
      </c>
      <c r="Q18" s="254">
        <f t="shared" si="17"/>
        <v>101.71212487343243</v>
      </c>
      <c r="R18" s="254">
        <f t="shared" si="8"/>
        <v>98.64231475941521</v>
      </c>
      <c r="S18" s="254">
        <f t="shared" si="8"/>
        <v>94.30290504544479</v>
      </c>
      <c r="T18" s="232">
        <f t="shared" si="3"/>
        <v>-0.18071692966086583</v>
      </c>
      <c r="U18" s="232">
        <f t="shared" si="4"/>
        <v>-0.011656566424078862</v>
      </c>
    </row>
    <row r="19" spans="1:21" ht="12.75">
      <c r="A19" s="255" t="s">
        <v>85</v>
      </c>
      <c r="B19" s="254">
        <f t="shared" si="6"/>
        <v>132.8843475345619</v>
      </c>
      <c r="C19" s="254">
        <f aca="true" t="shared" si="18" ref="C19:Q19">C66/C103</f>
        <v>130.4821584634137</v>
      </c>
      <c r="D19" s="254">
        <f t="shared" si="18"/>
        <v>131.8849910888492</v>
      </c>
      <c r="E19" s="254">
        <f t="shared" si="18"/>
        <v>136.27356013797055</v>
      </c>
      <c r="F19" s="254">
        <f t="shared" si="18"/>
        <v>134.81198514090758</v>
      </c>
      <c r="G19" s="254">
        <f t="shared" si="18"/>
        <v>136.04216176211446</v>
      </c>
      <c r="H19" s="254">
        <f t="shared" si="18"/>
        <v>141.83642811565912</v>
      </c>
      <c r="I19" s="254">
        <f t="shared" si="18"/>
        <v>140.13845372365577</v>
      </c>
      <c r="J19" s="254">
        <f t="shared" si="18"/>
        <v>142.58233669599642</v>
      </c>
      <c r="K19" s="254">
        <f t="shared" si="18"/>
        <v>137.87414046909106</v>
      </c>
      <c r="L19" s="254">
        <f t="shared" si="18"/>
        <v>134.56149699665409</v>
      </c>
      <c r="M19" s="254">
        <f t="shared" si="18"/>
        <v>133.33011560856994</v>
      </c>
      <c r="N19" s="254">
        <f t="shared" si="18"/>
        <v>131.480204425039</v>
      </c>
      <c r="O19" s="254">
        <f t="shared" si="18"/>
        <v>130.79858494446555</v>
      </c>
      <c r="P19" s="254">
        <f t="shared" si="18"/>
        <v>123.25480832915048</v>
      </c>
      <c r="Q19" s="254">
        <f t="shared" si="18"/>
        <v>122.75136020341293</v>
      </c>
      <c r="R19" s="254">
        <f t="shared" si="8"/>
        <v>121.16222539216706</v>
      </c>
      <c r="S19" s="254">
        <f t="shared" si="8"/>
        <v>119.19195147883136</v>
      </c>
      <c r="T19" s="232">
        <f t="shared" si="3"/>
        <v>-0.10303994646298942</v>
      </c>
      <c r="U19" s="232">
        <f t="shared" si="4"/>
        <v>-0.006376287667489877</v>
      </c>
    </row>
    <row r="20" spans="1:21" ht="12.75">
      <c r="A20" s="255" t="s">
        <v>86</v>
      </c>
      <c r="B20" s="254">
        <f t="shared" si="6"/>
        <v>456.4780283610491</v>
      </c>
      <c r="C20" s="254">
        <f aca="true" t="shared" si="19" ref="C20:Q20">C67/C104</f>
        <v>433.6196011936292</v>
      </c>
      <c r="D20" s="254">
        <f t="shared" si="19"/>
        <v>387.4108792400697</v>
      </c>
      <c r="E20" s="254">
        <f t="shared" si="19"/>
        <v>386.6174937915192</v>
      </c>
      <c r="F20" s="254">
        <f t="shared" si="19"/>
        <v>371.9407888699334</v>
      </c>
      <c r="G20" s="254">
        <f t="shared" si="19"/>
        <v>367.80289840347524</v>
      </c>
      <c r="H20" s="254">
        <f t="shared" si="19"/>
        <v>376.30610950408175</v>
      </c>
      <c r="I20" s="254">
        <f t="shared" si="19"/>
        <v>344.70471085658136</v>
      </c>
      <c r="J20" s="254">
        <f t="shared" si="19"/>
        <v>330.5843846692016</v>
      </c>
      <c r="K20" s="254">
        <f t="shared" si="19"/>
        <v>322.3814402096622</v>
      </c>
      <c r="L20" s="254">
        <f t="shared" si="19"/>
        <v>302.9888977200778</v>
      </c>
      <c r="M20" s="254">
        <f t="shared" si="19"/>
        <v>304.3228076917247</v>
      </c>
      <c r="N20" s="254">
        <f t="shared" si="19"/>
        <v>301.75307555897484</v>
      </c>
      <c r="O20" s="254">
        <f t="shared" si="19"/>
        <v>299.9512037703811</v>
      </c>
      <c r="P20" s="254">
        <f t="shared" si="19"/>
        <v>284.387583396377</v>
      </c>
      <c r="Q20" s="254">
        <f t="shared" si="19"/>
        <v>283.01528314353</v>
      </c>
      <c r="R20" s="254">
        <f t="shared" si="8"/>
        <v>270.49656446901463</v>
      </c>
      <c r="S20" s="254">
        <f t="shared" si="8"/>
        <v>251.64658504061453</v>
      </c>
      <c r="T20" s="232">
        <f t="shared" si="3"/>
        <v>-0.44872136355799397</v>
      </c>
      <c r="U20" s="232">
        <f t="shared" si="4"/>
        <v>-0.03442383008893679</v>
      </c>
    </row>
    <row r="21" spans="1:21" ht="12.75">
      <c r="A21" s="255" t="s">
        <v>87</v>
      </c>
      <c r="B21" s="254">
        <f t="shared" si="6"/>
        <v>140.65755052922603</v>
      </c>
      <c r="C21" s="254">
        <f aca="true" t="shared" si="20" ref="C21:Q21">C68/C105</f>
        <v>140.0736407750311</v>
      </c>
      <c r="D21" s="254">
        <f t="shared" si="20"/>
        <v>132.24373409598314</v>
      </c>
      <c r="E21" s="254">
        <f t="shared" si="20"/>
        <v>133.13528654398382</v>
      </c>
      <c r="F21" s="254">
        <f t="shared" si="20"/>
        <v>130.26139631699476</v>
      </c>
      <c r="G21" s="254">
        <f t="shared" si="20"/>
        <v>120.20926513442312</v>
      </c>
      <c r="H21" s="254">
        <f t="shared" si="20"/>
        <v>115.38435225854998</v>
      </c>
      <c r="I21" s="254">
        <f t="shared" si="20"/>
        <v>107.43898631798582</v>
      </c>
      <c r="J21" s="254">
        <f t="shared" si="20"/>
        <v>107.48406296650849</v>
      </c>
      <c r="K21" s="254">
        <f t="shared" si="20"/>
        <v>103.32415901933507</v>
      </c>
      <c r="L21" s="254">
        <f t="shared" si="20"/>
        <v>101.8662118931664</v>
      </c>
      <c r="M21" s="254">
        <f t="shared" si="20"/>
        <v>100.13713695763452</v>
      </c>
      <c r="N21" s="254">
        <f t="shared" si="20"/>
        <v>94.92683475958941</v>
      </c>
      <c r="O21" s="254">
        <f t="shared" si="20"/>
        <v>92.90968393809253</v>
      </c>
      <c r="P21" s="254">
        <f t="shared" si="20"/>
        <v>91.47596623300608</v>
      </c>
      <c r="Q21" s="254">
        <f t="shared" si="20"/>
        <v>90.69630881542824</v>
      </c>
      <c r="R21" s="254">
        <f t="shared" si="8"/>
        <v>89.97725408793382</v>
      </c>
      <c r="S21" s="254">
        <f t="shared" si="8"/>
        <v>85.7915122541981</v>
      </c>
      <c r="T21" s="232">
        <f t="shared" si="3"/>
        <v>-0.3900682051450042</v>
      </c>
      <c r="U21" s="232">
        <f t="shared" si="4"/>
        <v>-0.028663996328399555</v>
      </c>
    </row>
    <row r="22" spans="1:21" ht="12.75">
      <c r="A22" s="255" t="s">
        <v>89</v>
      </c>
      <c r="B22" s="254">
        <f t="shared" si="6"/>
        <v>105.51592403128608</v>
      </c>
      <c r="C22" s="254">
        <f aca="true" t="shared" si="21" ref="C22:Q22">C69/C106</f>
        <v>106.74219612095372</v>
      </c>
      <c r="D22" s="254">
        <f t="shared" si="21"/>
        <v>106.2067807770039</v>
      </c>
      <c r="E22" s="254">
        <f t="shared" si="21"/>
        <v>107.348495551314</v>
      </c>
      <c r="F22" s="254">
        <f t="shared" si="21"/>
        <v>103.4783618302207</v>
      </c>
      <c r="G22" s="254">
        <f t="shared" si="21"/>
        <v>105.0688232756728</v>
      </c>
      <c r="H22" s="254">
        <f t="shared" si="21"/>
        <v>104.61202102022362</v>
      </c>
      <c r="I22" s="254">
        <f t="shared" si="21"/>
        <v>103.59141570038165</v>
      </c>
      <c r="J22" s="254">
        <f t="shared" si="21"/>
        <v>105.02804843738336</v>
      </c>
      <c r="K22" s="254">
        <f t="shared" si="21"/>
        <v>107.5257958134692</v>
      </c>
      <c r="L22" s="254">
        <f t="shared" si="21"/>
        <v>103.66000023676443</v>
      </c>
      <c r="M22" s="254">
        <f t="shared" si="21"/>
        <v>104.08065946007189</v>
      </c>
      <c r="N22" s="254">
        <f t="shared" si="21"/>
        <v>102.39779428930547</v>
      </c>
      <c r="O22" s="254">
        <f t="shared" si="21"/>
        <v>106.96104764027656</v>
      </c>
      <c r="P22" s="254">
        <f t="shared" si="21"/>
        <v>106.0734656067029</v>
      </c>
      <c r="Q22" s="254">
        <f t="shared" si="21"/>
        <v>106.52465949464896</v>
      </c>
      <c r="R22" s="254">
        <f t="shared" si="8"/>
        <v>102.86692726015302</v>
      </c>
      <c r="S22" s="254">
        <f t="shared" si="8"/>
        <v>102.37146318525035</v>
      </c>
      <c r="T22" s="232">
        <f t="shared" si="3"/>
        <v>-0.029800817979884986</v>
      </c>
      <c r="U22" s="232">
        <f t="shared" si="4"/>
        <v>-0.0017780577482126025</v>
      </c>
    </row>
    <row r="23" spans="1:21" ht="12.75">
      <c r="A23" s="255" t="s">
        <v>90</v>
      </c>
      <c r="B23" s="254">
        <f t="shared" si="6"/>
        <v>570.7067922052435</v>
      </c>
      <c r="C23" s="254">
        <f aca="true" t="shared" si="22" ref="C23:Q23">C70/C107</f>
        <v>635.1812177947551</v>
      </c>
      <c r="D23" s="254">
        <f t="shared" si="22"/>
        <v>505.94181002024015</v>
      </c>
      <c r="E23" s="254">
        <f t="shared" si="22"/>
        <v>465.11450662377524</v>
      </c>
      <c r="F23" s="254">
        <f t="shared" si="22"/>
        <v>496.75961393118286</v>
      </c>
      <c r="G23" s="254">
        <f t="shared" si="22"/>
        <v>466.9046585607892</v>
      </c>
      <c r="H23" s="254">
        <f t="shared" si="22"/>
        <v>433.272075215068</v>
      </c>
      <c r="I23" s="254">
        <f t="shared" si="22"/>
        <v>402.777262743568</v>
      </c>
      <c r="J23" s="254">
        <f t="shared" si="22"/>
        <v>369.4837116386585</v>
      </c>
      <c r="K23" s="254">
        <f t="shared" si="22"/>
        <v>340.545770478397</v>
      </c>
      <c r="L23" s="254">
        <f t="shared" si="22"/>
        <v>302.1660620652323</v>
      </c>
      <c r="M23" s="254">
        <f t="shared" si="22"/>
        <v>292.1047633498364</v>
      </c>
      <c r="N23" s="254">
        <f t="shared" si="22"/>
        <v>284.2522296206446</v>
      </c>
      <c r="O23" s="254">
        <f t="shared" si="22"/>
        <v>264.9005186448477</v>
      </c>
      <c r="P23" s="254">
        <f t="shared" si="22"/>
        <v>256.51689270509456</v>
      </c>
      <c r="Q23" s="254">
        <f t="shared" si="22"/>
        <v>247.83340395777202</v>
      </c>
      <c r="R23" s="254">
        <f t="shared" si="8"/>
        <v>243.55089673388233</v>
      </c>
      <c r="S23" s="254">
        <f t="shared" si="8"/>
        <v>234.5603663126008</v>
      </c>
      <c r="T23" s="232">
        <f t="shared" si="3"/>
        <v>-0.5890002195238535</v>
      </c>
      <c r="U23" s="232">
        <f t="shared" si="4"/>
        <v>-0.05095938373282827</v>
      </c>
    </row>
    <row r="24" spans="1:21" ht="12.75">
      <c r="A24" s="255" t="s">
        <v>91</v>
      </c>
      <c r="B24" s="254">
        <f t="shared" si="6"/>
        <v>247.76519454110138</v>
      </c>
      <c r="C24" s="254">
        <f aca="true" t="shared" si="23" ref="C24:Q24">C71/C108</f>
        <v>244.25871217497206</v>
      </c>
      <c r="D24" s="254">
        <f t="shared" si="23"/>
        <v>239.28910168299055</v>
      </c>
      <c r="E24" s="254">
        <f t="shared" si="23"/>
        <v>233.63773470026365</v>
      </c>
      <c r="F24" s="254">
        <f t="shared" si="23"/>
        <v>220.88052077349226</v>
      </c>
      <c r="G24" s="254">
        <f t="shared" si="23"/>
        <v>194.07552481792032</v>
      </c>
      <c r="H24" s="254">
        <f t="shared" si="23"/>
        <v>196.41888225718938</v>
      </c>
      <c r="I24" s="254">
        <f t="shared" si="23"/>
        <v>184.15556478736178</v>
      </c>
      <c r="J24" s="254">
        <f t="shared" si="23"/>
        <v>170.74148296593188</v>
      </c>
      <c r="K24" s="254">
        <f t="shared" si="23"/>
        <v>165.32184525599254</v>
      </c>
      <c r="L24" s="254">
        <f t="shared" si="23"/>
        <v>161.7228621037608</v>
      </c>
      <c r="M24" s="254">
        <f t="shared" si="23"/>
        <v>164.18082502748905</v>
      </c>
      <c r="N24" s="254">
        <f t="shared" si="23"/>
        <v>159.49540678781784</v>
      </c>
      <c r="O24" s="254">
        <f t="shared" si="23"/>
        <v>166.37518505936575</v>
      </c>
      <c r="P24" s="254">
        <f t="shared" si="23"/>
        <v>174.50256739409497</v>
      </c>
      <c r="Q24" s="254">
        <f t="shared" si="23"/>
        <v>169.56069059941188</v>
      </c>
      <c r="R24" s="254">
        <f t="shared" si="8"/>
        <v>157.57679987961387</v>
      </c>
      <c r="S24" s="254">
        <f t="shared" si="8"/>
        <v>149.1398658797004</v>
      </c>
      <c r="T24" s="232">
        <f t="shared" si="3"/>
        <v>-0.39805965823436174</v>
      </c>
      <c r="U24" s="232">
        <f t="shared" si="4"/>
        <v>-0.029417277922380025</v>
      </c>
    </row>
    <row r="25" spans="1:21" ht="12.75">
      <c r="A25" s="255" t="s">
        <v>92</v>
      </c>
      <c r="B25" s="254">
        <f t="shared" si="6"/>
        <v>520.1690828933521</v>
      </c>
      <c r="C25" s="254">
        <f aca="true" t="shared" si="24" ref="C25:Q25">C72/C109</f>
        <v>578.4875709347465</v>
      </c>
      <c r="D25" s="254">
        <f t="shared" si="24"/>
        <v>703.138415533513</v>
      </c>
      <c r="E25" s="254">
        <f t="shared" si="24"/>
        <v>686.4741277994478</v>
      </c>
      <c r="F25" s="254">
        <f t="shared" si="24"/>
        <v>611.4044618068714</v>
      </c>
      <c r="G25" s="254">
        <f t="shared" si="24"/>
        <v>583.0216102695467</v>
      </c>
      <c r="H25" s="254">
        <f t="shared" si="24"/>
        <v>556.6368356340126</v>
      </c>
      <c r="I25" s="254">
        <f t="shared" si="24"/>
        <v>504.1147350962054</v>
      </c>
      <c r="J25" s="254">
        <f t="shared" si="24"/>
        <v>464.6755093050593</v>
      </c>
      <c r="K25" s="254">
        <f t="shared" si="24"/>
        <v>424.3618199246738</v>
      </c>
      <c r="L25" s="254">
        <f t="shared" si="24"/>
        <v>381.37388765949436</v>
      </c>
      <c r="M25" s="254">
        <f t="shared" si="24"/>
        <v>387.174488610069</v>
      </c>
      <c r="N25" s="254">
        <f t="shared" si="24"/>
        <v>369.67003568136045</v>
      </c>
      <c r="O25" s="254">
        <f t="shared" si="24"/>
        <v>364.05686076721213</v>
      </c>
      <c r="P25" s="254">
        <f t="shared" si="24"/>
        <v>344.3923828620663</v>
      </c>
      <c r="Q25" s="254">
        <f t="shared" si="24"/>
        <v>320.0347807072353</v>
      </c>
      <c r="R25" s="254">
        <f t="shared" si="8"/>
        <v>297.18049284021987</v>
      </c>
      <c r="S25" s="254">
        <f t="shared" si="8"/>
        <v>280.7702234232184</v>
      </c>
      <c r="T25" s="232">
        <f t="shared" si="3"/>
        <v>-0.4602327730408702</v>
      </c>
      <c r="U25" s="232">
        <f t="shared" si="4"/>
        <v>-0.03562167255129767</v>
      </c>
    </row>
    <row r="26" spans="1:21" ht="12.75">
      <c r="A26" s="255" t="s">
        <v>94</v>
      </c>
      <c r="B26" s="254">
        <f t="shared" si="6"/>
        <v>140.10162236345514</v>
      </c>
      <c r="C26" s="254">
        <f aca="true" t="shared" si="25" ref="C26:Q26">C73/C110</f>
        <v>146.4976076555024</v>
      </c>
      <c r="D26" s="254">
        <f t="shared" si="25"/>
        <v>141.78184657941537</v>
      </c>
      <c r="E26" s="254">
        <f t="shared" si="25"/>
        <v>145.17482864036623</v>
      </c>
      <c r="F26" s="254">
        <f t="shared" si="25"/>
        <v>138.74357362244638</v>
      </c>
      <c r="G26" s="254">
        <f t="shared" si="25"/>
        <v>139.2362964843032</v>
      </c>
      <c r="H26" s="254">
        <f t="shared" si="25"/>
        <v>145.97380760267905</v>
      </c>
      <c r="I26" s="254">
        <f t="shared" si="25"/>
        <v>133.99239214540418</v>
      </c>
      <c r="J26" s="254">
        <f t="shared" si="25"/>
        <v>129.40487347703842</v>
      </c>
      <c r="K26" s="254">
        <f t="shared" si="25"/>
        <v>121.52305446478975</v>
      </c>
      <c r="L26" s="254">
        <f t="shared" si="25"/>
        <v>120.0449803808977</v>
      </c>
      <c r="M26" s="254">
        <f t="shared" si="25"/>
        <v>119.50217014194536</v>
      </c>
      <c r="N26" s="254">
        <f t="shared" si="25"/>
        <v>119.00528693465687</v>
      </c>
      <c r="O26" s="254">
        <f t="shared" si="25"/>
        <v>120.58723832010567</v>
      </c>
      <c r="P26" s="254">
        <f t="shared" si="25"/>
        <v>120.0918295482608</v>
      </c>
      <c r="Q26" s="254">
        <f t="shared" si="25"/>
        <v>115.70934969369142</v>
      </c>
      <c r="R26" s="254">
        <f t="shared" si="8"/>
        <v>110.17689428176932</v>
      </c>
      <c r="S26" s="254">
        <f t="shared" si="8"/>
        <v>107.53066633145825</v>
      </c>
      <c r="T26" s="232">
        <f t="shared" si="3"/>
        <v>-0.23248093407155912</v>
      </c>
      <c r="U26" s="232">
        <f t="shared" si="4"/>
        <v>-0.015443736121380836</v>
      </c>
    </row>
    <row r="27" spans="1:21" ht="12.75">
      <c r="A27" s="255" t="s">
        <v>96</v>
      </c>
      <c r="B27" s="254">
        <f t="shared" si="6"/>
        <v>466.3568236980108</v>
      </c>
      <c r="C27" s="254">
        <f aca="true" t="shared" si="26" ref="C27:Q27">C74/C111</f>
        <v>506.42789286556456</v>
      </c>
      <c r="D27" s="254">
        <f t="shared" si="26"/>
        <v>485.48069794629123</v>
      </c>
      <c r="E27" s="254">
        <f t="shared" si="26"/>
        <v>508.00025220273733</v>
      </c>
      <c r="F27" s="254">
        <f t="shared" si="26"/>
        <v>465.9514945319472</v>
      </c>
      <c r="G27" s="254">
        <f t="shared" si="26"/>
        <v>445.8689297478235</v>
      </c>
      <c r="H27" s="254">
        <f t="shared" si="26"/>
        <v>435.42520929522726</v>
      </c>
      <c r="I27" s="254">
        <f t="shared" si="26"/>
        <v>403.2357203099137</v>
      </c>
      <c r="J27" s="254">
        <f t="shared" si="26"/>
        <v>352.23213445206443</v>
      </c>
      <c r="K27" s="254">
        <f t="shared" si="26"/>
        <v>330.10905271370615</v>
      </c>
      <c r="L27" s="254">
        <f t="shared" si="26"/>
        <v>298.2492415749395</v>
      </c>
      <c r="M27" s="254">
        <f t="shared" si="26"/>
        <v>297.68205214639386</v>
      </c>
      <c r="N27" s="254">
        <f t="shared" si="26"/>
        <v>284.7450483265907</v>
      </c>
      <c r="O27" s="254">
        <f t="shared" si="26"/>
        <v>283.5557891181229</v>
      </c>
      <c r="P27" s="254">
        <f t="shared" si="26"/>
        <v>275.8750943030316</v>
      </c>
      <c r="Q27" s="254">
        <f t="shared" si="26"/>
        <v>267.93800204410996</v>
      </c>
      <c r="R27" s="254">
        <f t="shared" si="8"/>
        <v>265.0204543799742</v>
      </c>
      <c r="S27" s="254">
        <f t="shared" si="8"/>
        <v>250.06660727262278</v>
      </c>
      <c r="T27" s="232">
        <f t="shared" si="3"/>
        <v>-0.46378696619103554</v>
      </c>
      <c r="U27" s="232">
        <f t="shared" si="4"/>
        <v>-0.03599637146433454</v>
      </c>
    </row>
    <row r="28" spans="1:21" ht="12.75">
      <c r="A28" s="255" t="s">
        <v>97</v>
      </c>
      <c r="B28" s="254">
        <f t="shared" si="6"/>
        <v>128.423406918073</v>
      </c>
      <c r="C28" s="254">
        <f aca="true" t="shared" si="27" ref="C28:Q28">C75/C112</f>
        <v>128.01700080418772</v>
      </c>
      <c r="D28" s="254">
        <f t="shared" si="27"/>
        <v>130.9032112211643</v>
      </c>
      <c r="E28" s="254">
        <f t="shared" si="27"/>
        <v>135.09587015348552</v>
      </c>
      <c r="F28" s="254">
        <f t="shared" si="27"/>
        <v>140.21224153497073</v>
      </c>
      <c r="G28" s="254">
        <f t="shared" si="27"/>
        <v>137.7607803879961</v>
      </c>
      <c r="H28" s="254">
        <f t="shared" si="27"/>
        <v>140.06531303300653</v>
      </c>
      <c r="I28" s="254">
        <f t="shared" si="27"/>
        <v>141.50838629910828</v>
      </c>
      <c r="J28" s="254">
        <f t="shared" si="27"/>
        <v>142.55062440368545</v>
      </c>
      <c r="K28" s="254">
        <f t="shared" si="27"/>
        <v>142.2154225367077</v>
      </c>
      <c r="L28" s="254">
        <f t="shared" si="27"/>
        <v>144.71252146888034</v>
      </c>
      <c r="M28" s="254">
        <f t="shared" si="27"/>
        <v>145.21149987212922</v>
      </c>
      <c r="N28" s="254">
        <f t="shared" si="27"/>
        <v>146.31324672348717</v>
      </c>
      <c r="O28" s="254">
        <f t="shared" si="27"/>
        <v>147.53313339263642</v>
      </c>
      <c r="P28" s="254">
        <f t="shared" si="27"/>
        <v>159.42686291676017</v>
      </c>
      <c r="Q28" s="254">
        <f t="shared" si="27"/>
        <v>146.60421325615923</v>
      </c>
      <c r="R28" s="254">
        <f t="shared" si="8"/>
        <v>143.24314720890607</v>
      </c>
      <c r="S28" s="254">
        <f t="shared" si="8"/>
        <v>142.56052741257153</v>
      </c>
      <c r="T28" s="232">
        <f t="shared" si="3"/>
        <v>0.11008211691126712</v>
      </c>
      <c r="U28" s="232">
        <f t="shared" si="4"/>
        <v>0.006162083991662071</v>
      </c>
    </row>
    <row r="29" spans="1:21" ht="12.75">
      <c r="A29" s="255" t="s">
        <v>98</v>
      </c>
      <c r="B29" s="254">
        <f t="shared" si="6"/>
        <v>767.2372680106389</v>
      </c>
      <c r="C29" s="254">
        <f aca="true" t="shared" si="28" ref="C29:Q29">C76/C113</f>
        <v>717.6730716009769</v>
      </c>
      <c r="D29" s="254">
        <f t="shared" si="28"/>
        <v>628.6691686938979</v>
      </c>
      <c r="E29" s="254">
        <f t="shared" si="28"/>
        <v>575.3633910340399</v>
      </c>
      <c r="F29" s="254">
        <f t="shared" si="28"/>
        <v>620.4699757098164</v>
      </c>
      <c r="G29" s="254">
        <f t="shared" si="28"/>
        <v>618.6056905650237</v>
      </c>
      <c r="H29" s="254">
        <f t="shared" si="28"/>
        <v>658.8345038715148</v>
      </c>
      <c r="I29" s="254">
        <f t="shared" si="28"/>
        <v>679.4854514901419</v>
      </c>
      <c r="J29" s="254">
        <f t="shared" si="28"/>
        <v>649.6921625980606</v>
      </c>
      <c r="K29" s="254">
        <f t="shared" si="28"/>
        <v>563.6232804896794</v>
      </c>
      <c r="L29" s="254">
        <f t="shared" si="28"/>
        <v>553.9060251455672</v>
      </c>
      <c r="M29" s="254">
        <f t="shared" si="28"/>
        <v>536.2451464698051</v>
      </c>
      <c r="N29" s="254">
        <f t="shared" si="28"/>
        <v>511.4209415427022</v>
      </c>
      <c r="O29" s="254">
        <f t="shared" si="28"/>
        <v>509.4432786892643</v>
      </c>
      <c r="P29" s="254">
        <f t="shared" si="28"/>
        <v>494.7410260948296</v>
      </c>
      <c r="Q29" s="254">
        <f t="shared" si="28"/>
        <v>459.73469068903086</v>
      </c>
      <c r="R29" s="254">
        <f t="shared" si="8"/>
        <v>427.72855757080754</v>
      </c>
      <c r="S29" s="254">
        <f t="shared" si="8"/>
        <v>390.4548041538566</v>
      </c>
      <c r="T29" s="232">
        <f t="shared" si="3"/>
        <v>-0.49108988779147467</v>
      </c>
      <c r="U29" s="232">
        <f t="shared" si="4"/>
        <v>-0.038955288981295744</v>
      </c>
    </row>
    <row r="30" spans="1:21" ht="12.75">
      <c r="A30" s="255" t="s">
        <v>99</v>
      </c>
      <c r="B30" s="254">
        <f t="shared" si="6"/>
        <v>139.73478180524967</v>
      </c>
      <c r="C30" s="254">
        <f aca="true" t="shared" si="29" ref="C30:Q30">C77/C114</f>
        <v>142.72563217416882</v>
      </c>
      <c r="D30" s="254">
        <f t="shared" si="29"/>
        <v>144.00073927029158</v>
      </c>
      <c r="E30" s="254">
        <f t="shared" si="29"/>
        <v>155.06713197991937</v>
      </c>
      <c r="F30" s="254">
        <f t="shared" si="29"/>
        <v>151.80069595750467</v>
      </c>
      <c r="G30" s="254">
        <f t="shared" si="29"/>
        <v>149.22019817158224</v>
      </c>
      <c r="H30" s="254">
        <f t="shared" si="29"/>
        <v>151.1135577060263</v>
      </c>
      <c r="I30" s="254">
        <f t="shared" si="29"/>
        <v>144.81715869674935</v>
      </c>
      <c r="J30" s="254">
        <f t="shared" si="29"/>
        <v>140.43541171756138</v>
      </c>
      <c r="K30" s="254">
        <f t="shared" si="29"/>
        <v>131.741827192045</v>
      </c>
      <c r="L30" s="254">
        <f t="shared" si="29"/>
        <v>129.3136452695348</v>
      </c>
      <c r="M30" s="254">
        <f t="shared" si="29"/>
        <v>123.96001236696141</v>
      </c>
      <c r="N30" s="254">
        <f t="shared" si="29"/>
        <v>121.54181768265859</v>
      </c>
      <c r="O30" s="254">
        <f t="shared" si="29"/>
        <v>119.48503311575759</v>
      </c>
      <c r="P30" s="254">
        <f t="shared" si="29"/>
        <v>114.91332391116514</v>
      </c>
      <c r="Q30" s="254">
        <f t="shared" si="29"/>
        <v>111.62789840225274</v>
      </c>
      <c r="R30" s="254">
        <f t="shared" si="8"/>
        <v>105.4240840722809</v>
      </c>
      <c r="S30" s="254">
        <f t="shared" si="8"/>
        <v>103.52626708434306</v>
      </c>
      <c r="T30" s="232">
        <f t="shared" si="3"/>
        <v>-0.2591231349355161</v>
      </c>
      <c r="U30" s="232">
        <f t="shared" si="4"/>
        <v>-0.01748768644905052</v>
      </c>
    </row>
    <row r="31" spans="1:21" ht="12.75">
      <c r="A31" s="255" t="s">
        <v>100</v>
      </c>
      <c r="B31" s="254">
        <f t="shared" si="6"/>
        <v>189.16332748243272</v>
      </c>
      <c r="C31" s="254">
        <f aca="true" t="shared" si="30" ref="C31:Q31">C78/C115</f>
        <v>205.30455273283627</v>
      </c>
      <c r="D31" s="254">
        <f t="shared" si="30"/>
        <v>214.3699798893501</v>
      </c>
      <c r="E31" s="254">
        <f t="shared" si="30"/>
        <v>227.1218994420849</v>
      </c>
      <c r="F31" s="254">
        <f t="shared" si="30"/>
        <v>226.1542194218991</v>
      </c>
      <c r="G31" s="254">
        <f t="shared" si="30"/>
        <v>227.9147515193318</v>
      </c>
      <c r="H31" s="254">
        <f t="shared" si="30"/>
        <v>244.02585946754093</v>
      </c>
      <c r="I31" s="254">
        <f t="shared" si="30"/>
        <v>239.36117681178243</v>
      </c>
      <c r="J31" s="254">
        <f t="shared" si="30"/>
        <v>219.6745172641681</v>
      </c>
      <c r="K31" s="254">
        <f t="shared" si="30"/>
        <v>212.3833989427354</v>
      </c>
      <c r="L31" s="254">
        <f t="shared" si="30"/>
        <v>207.04648515498164</v>
      </c>
      <c r="M31" s="254">
        <f t="shared" si="30"/>
        <v>207.7067197025216</v>
      </c>
      <c r="N31" s="254">
        <f t="shared" si="30"/>
        <v>198.85234388097214</v>
      </c>
      <c r="O31" s="254">
        <f t="shared" si="30"/>
        <v>198.84261827088395</v>
      </c>
      <c r="P31" s="254">
        <f t="shared" si="30"/>
        <v>195.02235692671502</v>
      </c>
      <c r="Q31" s="254">
        <f t="shared" si="30"/>
        <v>190.71558960067563</v>
      </c>
      <c r="R31" s="254">
        <f t="shared" si="8"/>
        <v>181.99996501046917</v>
      </c>
      <c r="S31" s="254">
        <f t="shared" si="8"/>
        <v>168.02043219131792</v>
      </c>
      <c r="T31" s="232">
        <f t="shared" si="3"/>
        <v>-0.11177058245117988</v>
      </c>
      <c r="U31" s="232">
        <f t="shared" si="4"/>
        <v>-0.006947823040830858</v>
      </c>
    </row>
    <row r="32" spans="1:21" ht="12.75">
      <c r="A32" s="255" t="s">
        <v>101</v>
      </c>
      <c r="B32" s="254">
        <f t="shared" si="6"/>
        <v>987.0666666666667</v>
      </c>
      <c r="C32" s="254">
        <f aca="true" t="shared" si="31" ref="C32:Q32">C79/C116</f>
        <v>842.7333333333333</v>
      </c>
      <c r="D32" s="254">
        <f t="shared" si="31"/>
        <v>769.4640365945239</v>
      </c>
      <c r="E32" s="254">
        <f t="shared" si="31"/>
        <v>641.4738389781562</v>
      </c>
      <c r="F32" s="254">
        <f t="shared" si="31"/>
        <v>583.1070138625693</v>
      </c>
      <c r="G32" s="254">
        <f t="shared" si="31"/>
        <v>561.6389316843644</v>
      </c>
      <c r="H32" s="254">
        <f t="shared" si="31"/>
        <v>533.206702638545</v>
      </c>
      <c r="I32" s="254">
        <f t="shared" si="31"/>
        <v>513.7051684985114</v>
      </c>
      <c r="J32" s="254">
        <f t="shared" si="31"/>
        <v>483.3556520837344</v>
      </c>
      <c r="K32" s="254">
        <f t="shared" si="31"/>
        <v>472.7626688983704</v>
      </c>
      <c r="L32" s="254">
        <f t="shared" si="31"/>
        <v>466.42917111025395</v>
      </c>
      <c r="M32" s="254">
        <f t="shared" si="31"/>
        <v>478.86964792972606</v>
      </c>
      <c r="N32" s="254">
        <f t="shared" si="31"/>
        <v>465.6957464496055</v>
      </c>
      <c r="O32" s="254">
        <f t="shared" si="31"/>
        <v>428.12348720374763</v>
      </c>
      <c r="P32" s="254">
        <f t="shared" si="31"/>
        <v>412.5754791731829</v>
      </c>
      <c r="Q32" s="254">
        <f t="shared" si="31"/>
        <v>378.3391555372762</v>
      </c>
      <c r="R32" s="254">
        <f t="shared" si="8"/>
        <v>351.085236109348</v>
      </c>
      <c r="S32" s="254">
        <f t="shared" si="8"/>
        <v>312.97074027841194</v>
      </c>
      <c r="T32" s="232">
        <f t="shared" si="3"/>
        <v>-0.6829284679065123</v>
      </c>
      <c r="U32" s="232">
        <f t="shared" si="4"/>
        <v>-0.06533429251201806</v>
      </c>
    </row>
    <row r="33" spans="1:21" ht="12.75">
      <c r="A33" s="255" t="s">
        <v>103</v>
      </c>
      <c r="B33" s="254">
        <f t="shared" si="6"/>
        <v>109.87687392241367</v>
      </c>
      <c r="C33" s="254">
        <f aca="true" t="shared" si="32" ref="C33:Q33">C80/C117</f>
        <v>115.82364410154783</v>
      </c>
      <c r="D33" s="254">
        <f t="shared" si="32"/>
        <v>113.6207979086283</v>
      </c>
      <c r="E33" s="254">
        <f t="shared" si="32"/>
        <v>113.08104645120608</v>
      </c>
      <c r="F33" s="254">
        <f t="shared" si="32"/>
        <v>108.48532747341756</v>
      </c>
      <c r="G33" s="254">
        <f t="shared" si="32"/>
        <v>105.40011007076251</v>
      </c>
      <c r="H33" s="254">
        <f t="shared" si="32"/>
        <v>107.83739633986058</v>
      </c>
      <c r="I33" s="254">
        <f t="shared" si="32"/>
        <v>102.57328791495824</v>
      </c>
      <c r="J33" s="254">
        <f t="shared" si="32"/>
        <v>99.65846977023158</v>
      </c>
      <c r="K33" s="254">
        <f t="shared" si="32"/>
        <v>98.27452631665345</v>
      </c>
      <c r="L33" s="254">
        <f t="shared" si="32"/>
        <v>94.9776799924306</v>
      </c>
      <c r="M33" s="254">
        <f t="shared" si="32"/>
        <v>93.40591463079089</v>
      </c>
      <c r="N33" s="254">
        <f t="shared" si="32"/>
        <v>88.87046031304698</v>
      </c>
      <c r="O33" s="254">
        <f t="shared" si="32"/>
        <v>87.49254345403705</v>
      </c>
      <c r="P33" s="254">
        <f t="shared" si="32"/>
        <v>85.79834312364895</v>
      </c>
      <c r="Q33" s="254">
        <f t="shared" si="32"/>
        <v>84.28656472986599</v>
      </c>
      <c r="R33" s="254">
        <f t="shared" si="8"/>
        <v>80.94052406281001</v>
      </c>
      <c r="S33" s="254">
        <f t="shared" si="8"/>
        <v>77.25926970911244</v>
      </c>
      <c r="T33" s="232">
        <f t="shared" si="3"/>
        <v>-0.29685595384096186</v>
      </c>
      <c r="U33" s="232">
        <f t="shared" si="4"/>
        <v>-0.020504136876521084</v>
      </c>
    </row>
    <row r="34" spans="1:21" ht="12.75">
      <c r="A34" s="255" t="s">
        <v>102</v>
      </c>
      <c r="B34" s="254">
        <f t="shared" si="6"/>
        <v>190.74531870064786</v>
      </c>
      <c r="C34" s="254">
        <f aca="true" t="shared" si="33" ref="C34:Q34">C81/C118</f>
        <v>190.14546647367968</v>
      </c>
      <c r="D34" s="254">
        <f t="shared" si="33"/>
        <v>183.31484455493413</v>
      </c>
      <c r="E34" s="254">
        <f t="shared" si="33"/>
        <v>181.65721464078945</v>
      </c>
      <c r="F34" s="254">
        <f t="shared" si="33"/>
        <v>183.8047148037164</v>
      </c>
      <c r="G34" s="254">
        <f t="shared" si="33"/>
        <v>188.77299502542112</v>
      </c>
      <c r="H34" s="254">
        <f t="shared" si="33"/>
        <v>192.41570472003463</v>
      </c>
      <c r="I34" s="254">
        <f t="shared" si="33"/>
        <v>184.52735637540275</v>
      </c>
      <c r="J34" s="254">
        <f t="shared" si="33"/>
        <v>177.41302724316694</v>
      </c>
      <c r="K34" s="254">
        <f t="shared" si="33"/>
        <v>181.05411137430198</v>
      </c>
      <c r="L34" s="254">
        <f t="shared" si="33"/>
        <v>191.3443391020264</v>
      </c>
      <c r="M34" s="254">
        <f t="shared" si="33"/>
        <v>183.72508264848892</v>
      </c>
      <c r="N34" s="254">
        <f t="shared" si="33"/>
        <v>188.4439092537678</v>
      </c>
      <c r="O34" s="254">
        <f t="shared" si="33"/>
        <v>191.9554533423124</v>
      </c>
      <c r="P34" s="254">
        <f t="shared" si="33"/>
        <v>180.76472166141932</v>
      </c>
      <c r="Q34" s="254">
        <f t="shared" si="33"/>
        <v>174.59213545836664</v>
      </c>
      <c r="R34" s="254">
        <f t="shared" si="8"/>
        <v>178.3275131376768</v>
      </c>
      <c r="S34" s="254">
        <f t="shared" si="8"/>
        <v>179.70777457461</v>
      </c>
      <c r="T34" s="232">
        <f t="shared" si="3"/>
        <v>-0.05786534737117177</v>
      </c>
      <c r="U34" s="232">
        <f t="shared" si="4"/>
        <v>-0.003500158424765254</v>
      </c>
    </row>
    <row r="35" spans="1:21" ht="12.75">
      <c r="A35" s="255" t="s">
        <v>88</v>
      </c>
      <c r="B35" s="254">
        <f t="shared" si="6"/>
        <v>225.09379020064435</v>
      </c>
      <c r="C35" s="254">
        <f aca="true" t="shared" si="34" ref="C35:Q35">C82/C119</f>
        <v>220.26312857125612</v>
      </c>
      <c r="D35" s="254">
        <f t="shared" si="34"/>
        <v>233.75903020243825</v>
      </c>
      <c r="E35" s="254">
        <f t="shared" si="34"/>
        <v>238.83407461048517</v>
      </c>
      <c r="F35" s="254">
        <f t="shared" si="34"/>
        <v>229.9758838383934</v>
      </c>
      <c r="G35" s="254">
        <f t="shared" si="34"/>
        <v>229.84252240633884</v>
      </c>
      <c r="H35" s="254">
        <f t="shared" si="34"/>
        <v>227.70402918177948</v>
      </c>
      <c r="I35" s="254">
        <f t="shared" si="34"/>
        <v>219.73657770131865</v>
      </c>
      <c r="J35" s="254">
        <f t="shared" si="34"/>
        <v>214.28896680776427</v>
      </c>
      <c r="K35" s="254">
        <f t="shared" si="34"/>
        <v>222.91517278221164</v>
      </c>
      <c r="L35" s="254">
        <f t="shared" si="34"/>
        <v>224.72029382417256</v>
      </c>
      <c r="M35" s="254">
        <f t="shared" si="34"/>
        <v>217.66988175761293</v>
      </c>
      <c r="N35" s="254">
        <f t="shared" si="34"/>
        <v>225.32384975905183</v>
      </c>
      <c r="O35" s="254">
        <f t="shared" si="34"/>
        <v>220.91846964256843</v>
      </c>
      <c r="P35" s="254">
        <f t="shared" si="34"/>
        <v>206.2257146284549</v>
      </c>
      <c r="Q35" s="254">
        <f t="shared" si="34"/>
        <v>189.71558649249232</v>
      </c>
      <c r="R35" s="254">
        <f t="shared" si="8"/>
        <v>196.28193689180966</v>
      </c>
      <c r="S35" s="254">
        <f t="shared" si="8"/>
        <v>186.0246280844097</v>
      </c>
      <c r="T35" s="232">
        <f t="shared" si="3"/>
        <v>-0.17356836935132303</v>
      </c>
      <c r="U35" s="232">
        <f t="shared" si="4"/>
        <v>-0.011151362520417929</v>
      </c>
    </row>
    <row r="36" spans="1:21" ht="12.75">
      <c r="A36" s="255" t="s">
        <v>95</v>
      </c>
      <c r="B36" s="254">
        <f t="shared" si="6"/>
        <v>127.01375806224677</v>
      </c>
      <c r="C36" s="254">
        <f aca="true" t="shared" si="35" ref="C36:Q36">C83/C120</f>
        <v>121.17902445157969</v>
      </c>
      <c r="D36" s="254">
        <f t="shared" si="35"/>
        <v>116.32413098607103</v>
      </c>
      <c r="E36" s="254">
        <f t="shared" si="35"/>
        <v>116.23033118421418</v>
      </c>
      <c r="F36" s="254">
        <f t="shared" si="35"/>
        <v>114.41563680081107</v>
      </c>
      <c r="G36" s="254">
        <f t="shared" si="35"/>
        <v>110.6779084988698</v>
      </c>
      <c r="H36" s="254">
        <f t="shared" si="35"/>
        <v>110.26533684775373</v>
      </c>
      <c r="I36" s="254">
        <f t="shared" si="35"/>
        <v>103.66957175456282</v>
      </c>
      <c r="J36" s="254">
        <f t="shared" si="35"/>
        <v>105.1787432554126</v>
      </c>
      <c r="K36" s="254">
        <f t="shared" si="35"/>
        <v>105.54473120646085</v>
      </c>
      <c r="L36" s="254">
        <f t="shared" si="35"/>
        <v>99.2997532568183</v>
      </c>
      <c r="M36" s="254">
        <f t="shared" si="35"/>
        <v>100.01498498006734</v>
      </c>
      <c r="N36" s="254">
        <f t="shared" si="35"/>
        <v>96.81009744488726</v>
      </c>
      <c r="O36" s="254">
        <f t="shared" si="35"/>
        <v>94.16266059388307</v>
      </c>
      <c r="P36" s="254">
        <f t="shared" si="35"/>
        <v>93.01447930453935</v>
      </c>
      <c r="Q36" s="254">
        <f t="shared" si="35"/>
        <v>90.70143883629265</v>
      </c>
      <c r="R36" s="254">
        <f t="shared" si="8"/>
        <v>88.10291102609072</v>
      </c>
      <c r="S36" s="254">
        <f t="shared" si="8"/>
        <v>87.64504662196379</v>
      </c>
      <c r="T36" s="232">
        <f t="shared" si="3"/>
        <v>-0.3099562759255513</v>
      </c>
      <c r="U36" s="232">
        <f t="shared" si="4"/>
        <v>-0.021587137225532738</v>
      </c>
    </row>
    <row r="37" spans="1:21" ht="13.5" thickBot="1">
      <c r="A37" s="256" t="s">
        <v>75</v>
      </c>
      <c r="B37" s="257">
        <f t="shared" si="6"/>
        <v>77.60829411417907</v>
      </c>
      <c r="C37" s="257">
        <f aca="true" t="shared" si="36" ref="C37:Q37">C84/C121</f>
        <v>81.36595248964352</v>
      </c>
      <c r="D37" s="257">
        <f t="shared" si="36"/>
        <v>82.11264559977064</v>
      </c>
      <c r="E37" s="257">
        <f t="shared" si="36"/>
        <v>79.95113691735733</v>
      </c>
      <c r="F37" s="257">
        <f t="shared" si="36"/>
        <v>77.94067631529285</v>
      </c>
      <c r="G37" s="257">
        <f t="shared" si="36"/>
        <v>79.83711813256751</v>
      </c>
      <c r="H37" s="257">
        <f t="shared" si="36"/>
        <v>80.99429561761072</v>
      </c>
      <c r="I37" s="257">
        <f t="shared" si="36"/>
        <v>78.01544621775277</v>
      </c>
      <c r="J37" s="257">
        <f t="shared" si="36"/>
        <v>78.66321392146014</v>
      </c>
      <c r="K37" s="257">
        <f t="shared" si="36"/>
        <v>78.90307260080193</v>
      </c>
      <c r="L37" s="257">
        <f t="shared" si="36"/>
        <v>75.41404640597494</v>
      </c>
      <c r="M37" s="257">
        <f t="shared" si="36"/>
        <v>76.17167265649095</v>
      </c>
      <c r="N37" s="257">
        <f t="shared" si="36"/>
        <v>73.91738069160014</v>
      </c>
      <c r="O37" s="257">
        <f t="shared" si="36"/>
        <v>76.19704150479393</v>
      </c>
      <c r="P37" s="257">
        <f t="shared" si="36"/>
        <v>75.50067226550708</v>
      </c>
      <c r="Q37" s="257">
        <f t="shared" si="36"/>
        <v>75.28118095938126</v>
      </c>
      <c r="R37" s="257">
        <f t="shared" si="8"/>
        <v>72.53596741714618</v>
      </c>
      <c r="S37" s="257">
        <f t="shared" si="8"/>
        <v>68.5604537808313</v>
      </c>
      <c r="T37" s="232">
        <f t="shared" si="3"/>
        <v>-0.11658341980866627</v>
      </c>
      <c r="U37" s="232">
        <f t="shared" si="4"/>
        <v>-0.007265151519925017</v>
      </c>
    </row>
    <row r="40" s="7" customFormat="1" ht="12" thickBot="1"/>
    <row r="41" spans="1:20" s="8" customFormat="1" ht="11.25">
      <c r="A41" s="191" t="s">
        <v>42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9"/>
    </row>
    <row r="42" spans="1:20" s="10" customFormat="1" ht="11.25">
      <c r="A42" s="192" t="s">
        <v>43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1"/>
    </row>
    <row r="43" spans="1:19" s="10" customFormat="1" ht="11.25">
      <c r="A43" s="192" t="s">
        <v>44</v>
      </c>
      <c r="B43" s="193">
        <v>39986.85863425926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1:20" s="10" customFormat="1" ht="11.2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"/>
    </row>
    <row r="45" spans="1:20" s="10" customFormat="1" ht="11.25">
      <c r="A45" s="192" t="s">
        <v>45</v>
      </c>
      <c r="B45" s="192" t="s">
        <v>46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"/>
    </row>
    <row r="46" spans="1:20" s="10" customFormat="1" ht="11.25">
      <c r="A46" s="192" t="s">
        <v>47</v>
      </c>
      <c r="B46" s="192" t="s">
        <v>48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"/>
    </row>
    <row r="47" spans="1:19" s="10" customFormat="1" ht="11.25">
      <c r="A47" s="192" t="s">
        <v>49</v>
      </c>
      <c r="B47" s="192" t="s">
        <v>50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1:19" s="10" customFormat="1" ht="11.25">
      <c r="A48" s="192"/>
      <c r="B48" s="192" t="s">
        <v>52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1:19" s="10" customFormat="1" ht="11.25">
      <c r="A49" s="192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</row>
    <row r="50" s="10" customFormat="1" ht="11.25">
      <c r="A50" s="192"/>
    </row>
    <row r="51" spans="1:20" s="10" customFormat="1" ht="11.2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6"/>
    </row>
    <row r="52" spans="1:20" s="10" customFormat="1" ht="11.25">
      <c r="A52" s="194" t="s">
        <v>82</v>
      </c>
      <c r="B52" s="195">
        <v>1068084</v>
      </c>
      <c r="C52" s="195">
        <v>1074994</v>
      </c>
      <c r="D52" s="195">
        <v>1047515</v>
      </c>
      <c r="E52" s="195">
        <v>1053276</v>
      </c>
      <c r="F52" s="195">
        <v>1049244</v>
      </c>
      <c r="G52" s="195">
        <v>1071341</v>
      </c>
      <c r="H52" s="195">
        <v>1115793</v>
      </c>
      <c r="I52" s="195">
        <v>1104279</v>
      </c>
      <c r="J52" s="195">
        <v>1111180</v>
      </c>
      <c r="K52" s="195">
        <v>1109214</v>
      </c>
      <c r="L52" s="195">
        <v>1114360</v>
      </c>
      <c r="M52" s="195">
        <v>1140322</v>
      </c>
      <c r="N52" s="195">
        <v>1126807</v>
      </c>
      <c r="O52" s="195">
        <v>1159718</v>
      </c>
      <c r="P52" s="195">
        <v>1173009</v>
      </c>
      <c r="Q52" s="195">
        <v>1172258</v>
      </c>
      <c r="R52" s="195">
        <v>1175579</v>
      </c>
      <c r="S52" s="195">
        <v>1157654</v>
      </c>
      <c r="T52" s="263">
        <f>(S52/B52)^(1/17)-1</f>
        <v>0.004748246444004289</v>
      </c>
    </row>
    <row r="53" spans="1:21" s="10" customFormat="1" ht="11.25">
      <c r="A53" s="194" t="s">
        <v>2047</v>
      </c>
      <c r="B53" s="195">
        <f>SUM(B81:B84)</f>
        <v>75257</v>
      </c>
      <c r="C53" s="195">
        <f aca="true" t="shared" si="37" ref="C53:S53">SUM(C81:C84)</f>
        <v>75918</v>
      </c>
      <c r="D53" s="195">
        <f t="shared" si="37"/>
        <v>76905</v>
      </c>
      <c r="E53" s="195">
        <f t="shared" si="37"/>
        <v>79633</v>
      </c>
      <c r="F53" s="195">
        <f t="shared" si="37"/>
        <v>78078</v>
      </c>
      <c r="G53" s="195">
        <f t="shared" si="37"/>
        <v>82839</v>
      </c>
      <c r="H53" s="195">
        <f t="shared" si="37"/>
        <v>88162</v>
      </c>
      <c r="I53" s="195">
        <f t="shared" si="37"/>
        <v>89210</v>
      </c>
      <c r="J53" s="195">
        <f t="shared" si="37"/>
        <v>90248</v>
      </c>
      <c r="K53" s="195">
        <f t="shared" si="37"/>
        <v>90476</v>
      </c>
      <c r="L53" s="195">
        <f t="shared" si="37"/>
        <v>96155</v>
      </c>
      <c r="M53" s="195">
        <f t="shared" si="37"/>
        <v>91862</v>
      </c>
      <c r="N53" s="195">
        <f t="shared" si="37"/>
        <v>95552</v>
      </c>
      <c r="O53" s="195">
        <f t="shared" si="37"/>
        <v>99780</v>
      </c>
      <c r="P53" s="195">
        <f t="shared" si="37"/>
        <v>102345</v>
      </c>
      <c r="Q53" s="195">
        <f t="shared" si="37"/>
        <v>105661</v>
      </c>
      <c r="R53" s="195">
        <f t="shared" si="37"/>
        <v>111441</v>
      </c>
      <c r="S53" s="195">
        <f t="shared" si="37"/>
        <v>115195</v>
      </c>
      <c r="T53" s="249">
        <f>(S53/B53)</f>
        <v>1.5306881751863615</v>
      </c>
      <c r="U53" s="250">
        <f>T53^(1/17)-1</f>
        <v>0.025358391061439</v>
      </c>
    </row>
    <row r="54" spans="1:19" s="10" customFormat="1" ht="11.25">
      <c r="A54" s="194" t="s">
        <v>53</v>
      </c>
      <c r="B54" s="194" t="s">
        <v>54</v>
      </c>
      <c r="C54" s="194" t="s">
        <v>55</v>
      </c>
      <c r="D54" s="194" t="s">
        <v>56</v>
      </c>
      <c r="E54" s="194" t="s">
        <v>57</v>
      </c>
      <c r="F54" s="194" t="s">
        <v>58</v>
      </c>
      <c r="G54" s="194" t="s">
        <v>59</v>
      </c>
      <c r="H54" s="194" t="s">
        <v>60</v>
      </c>
      <c r="I54" s="194" t="s">
        <v>61</v>
      </c>
      <c r="J54" s="194" t="s">
        <v>62</v>
      </c>
      <c r="K54" s="194" t="s">
        <v>63</v>
      </c>
      <c r="L54" s="194" t="s">
        <v>64</v>
      </c>
      <c r="M54" s="194" t="s">
        <v>65</v>
      </c>
      <c r="N54" s="194" t="s">
        <v>66</v>
      </c>
      <c r="O54" s="194" t="s">
        <v>67</v>
      </c>
      <c r="P54" s="194" t="s">
        <v>68</v>
      </c>
      <c r="Q54" s="194" t="s">
        <v>69</v>
      </c>
      <c r="R54" s="194" t="s">
        <v>70</v>
      </c>
      <c r="S54" s="194" t="s">
        <v>71</v>
      </c>
    </row>
    <row r="55" spans="1:19" s="10" customFormat="1" ht="11.25">
      <c r="A55" s="194" t="s">
        <v>72</v>
      </c>
      <c r="B55" s="195">
        <v>19132</v>
      </c>
      <c r="C55" s="195">
        <v>20657</v>
      </c>
      <c r="D55" s="195">
        <v>20044</v>
      </c>
      <c r="E55" s="195">
        <v>20376</v>
      </c>
      <c r="F55" s="195">
        <v>20046</v>
      </c>
      <c r="G55" s="195">
        <v>21064</v>
      </c>
      <c r="H55" s="195">
        <v>22757</v>
      </c>
      <c r="I55" s="195">
        <v>22342</v>
      </c>
      <c r="J55" s="195">
        <v>22863</v>
      </c>
      <c r="K55" s="195">
        <v>22928</v>
      </c>
      <c r="L55" s="195">
        <v>23184</v>
      </c>
      <c r="M55" s="195">
        <v>24548</v>
      </c>
      <c r="N55" s="195">
        <v>25188</v>
      </c>
      <c r="O55" s="195">
        <v>26519</v>
      </c>
      <c r="P55" s="195">
        <v>26559</v>
      </c>
      <c r="Q55" s="195">
        <v>27251</v>
      </c>
      <c r="R55" s="195">
        <v>27359</v>
      </c>
      <c r="S55" s="195">
        <v>26537</v>
      </c>
    </row>
    <row r="56" spans="1:19" s="10" customFormat="1" ht="11.25">
      <c r="A56" s="194" t="s">
        <v>73</v>
      </c>
      <c r="B56" s="195">
        <v>32071</v>
      </c>
      <c r="C56" s="195">
        <v>33841</v>
      </c>
      <c r="D56" s="195">
        <v>34525</v>
      </c>
      <c r="E56" s="195">
        <v>33860</v>
      </c>
      <c r="F56" s="195">
        <v>35517</v>
      </c>
      <c r="G56" s="195">
        <v>36073</v>
      </c>
      <c r="H56" s="195">
        <v>37981</v>
      </c>
      <c r="I56" s="195">
        <v>38363</v>
      </c>
      <c r="J56" s="195">
        <v>39037</v>
      </c>
      <c r="K56" s="195">
        <v>38968</v>
      </c>
      <c r="L56" s="195">
        <v>39129</v>
      </c>
      <c r="M56" s="195">
        <v>39387</v>
      </c>
      <c r="N56" s="195">
        <v>37652</v>
      </c>
      <c r="O56" s="195">
        <v>40042</v>
      </c>
      <c r="P56" s="195">
        <v>39427</v>
      </c>
      <c r="Q56" s="195">
        <v>38444</v>
      </c>
      <c r="R56" s="195">
        <v>38165</v>
      </c>
      <c r="S56" s="195">
        <v>34874</v>
      </c>
    </row>
    <row r="57" spans="1:19" s="10" customFormat="1" ht="11.25">
      <c r="A57" s="194" t="s">
        <v>74</v>
      </c>
      <c r="B57" s="195">
        <v>16146</v>
      </c>
      <c r="C57" s="195">
        <v>12410</v>
      </c>
      <c r="D57" s="195">
        <v>10930</v>
      </c>
      <c r="E57" s="195">
        <v>10694</v>
      </c>
      <c r="F57" s="195">
        <v>10781</v>
      </c>
      <c r="G57" s="195">
        <v>11384</v>
      </c>
      <c r="H57" s="195">
        <v>11538</v>
      </c>
      <c r="I57" s="195">
        <v>9283</v>
      </c>
      <c r="J57" s="195">
        <v>9931</v>
      </c>
      <c r="K57" s="195">
        <v>8822</v>
      </c>
      <c r="L57" s="195">
        <v>8595</v>
      </c>
      <c r="M57" s="195">
        <v>8629</v>
      </c>
      <c r="N57" s="195">
        <v>8707</v>
      </c>
      <c r="O57" s="195">
        <v>9418</v>
      </c>
      <c r="P57" s="195">
        <v>9227</v>
      </c>
      <c r="Q57" s="195">
        <v>9581</v>
      </c>
      <c r="R57" s="195">
        <v>10013</v>
      </c>
      <c r="S57" s="195">
        <v>9781</v>
      </c>
    </row>
    <row r="58" spans="1:19" s="10" customFormat="1" ht="11.25">
      <c r="A58" s="194" t="s">
        <v>76</v>
      </c>
      <c r="B58" s="195">
        <v>1099</v>
      </c>
      <c r="C58" s="195">
        <v>1118</v>
      </c>
      <c r="D58" s="195">
        <v>1286</v>
      </c>
      <c r="E58" s="195">
        <v>1300</v>
      </c>
      <c r="F58" s="195">
        <v>1342</v>
      </c>
      <c r="G58" s="195">
        <v>1414</v>
      </c>
      <c r="H58" s="195">
        <v>1463</v>
      </c>
      <c r="I58" s="195">
        <v>1467</v>
      </c>
      <c r="J58" s="195">
        <v>1537</v>
      </c>
      <c r="K58" s="195">
        <v>1580</v>
      </c>
      <c r="L58" s="195">
        <v>1639</v>
      </c>
      <c r="M58" s="195">
        <v>1695</v>
      </c>
      <c r="N58" s="195">
        <v>1705</v>
      </c>
      <c r="O58" s="195">
        <v>1810</v>
      </c>
      <c r="P58" s="195">
        <v>1818</v>
      </c>
      <c r="Q58" s="195">
        <v>1812</v>
      </c>
      <c r="R58" s="195">
        <v>1840</v>
      </c>
      <c r="S58" s="195">
        <v>1900</v>
      </c>
    </row>
    <row r="59" spans="1:19" s="10" customFormat="1" ht="11.25">
      <c r="A59" s="194" t="s">
        <v>77</v>
      </c>
      <c r="B59" s="195">
        <v>32339</v>
      </c>
      <c r="C59" s="195">
        <v>28884</v>
      </c>
      <c r="D59" s="195">
        <v>27448</v>
      </c>
      <c r="E59" s="195">
        <v>26972</v>
      </c>
      <c r="F59" s="195">
        <v>25413</v>
      </c>
      <c r="G59" s="195">
        <v>25202</v>
      </c>
      <c r="H59" s="195">
        <v>25638</v>
      </c>
      <c r="I59" s="195">
        <v>25453</v>
      </c>
      <c r="J59" s="195">
        <v>24471</v>
      </c>
      <c r="K59" s="195">
        <v>23803</v>
      </c>
      <c r="L59" s="195">
        <v>23919</v>
      </c>
      <c r="M59" s="195">
        <v>23999</v>
      </c>
      <c r="N59" s="195">
        <v>23607</v>
      </c>
      <c r="O59" s="195">
        <v>25624</v>
      </c>
      <c r="P59" s="195">
        <v>26117</v>
      </c>
      <c r="Q59" s="195">
        <v>25883</v>
      </c>
      <c r="R59" s="195">
        <v>26318</v>
      </c>
      <c r="S59" s="195">
        <v>25763</v>
      </c>
    </row>
    <row r="60" spans="1:19" s="10" customFormat="1" ht="11.25">
      <c r="A60" s="194" t="s">
        <v>78</v>
      </c>
      <c r="B60" s="195">
        <v>227197</v>
      </c>
      <c r="C60" s="195">
        <v>224412</v>
      </c>
      <c r="D60" s="195">
        <v>218761</v>
      </c>
      <c r="E60" s="195">
        <v>219772</v>
      </c>
      <c r="F60" s="195">
        <v>217710</v>
      </c>
      <c r="G60" s="195">
        <v>222795</v>
      </c>
      <c r="H60" s="195">
        <v>230851</v>
      </c>
      <c r="I60" s="195">
        <v>225259</v>
      </c>
      <c r="J60" s="195">
        <v>223533</v>
      </c>
      <c r="K60" s="195">
        <v>218710</v>
      </c>
      <c r="L60" s="195">
        <v>218098</v>
      </c>
      <c r="M60" s="195">
        <v>223940</v>
      </c>
      <c r="N60" s="195">
        <v>219240</v>
      </c>
      <c r="O60" s="195">
        <v>222305</v>
      </c>
      <c r="P60" s="195">
        <v>220725</v>
      </c>
      <c r="Q60" s="195">
        <v>217308</v>
      </c>
      <c r="R60" s="195">
        <v>221627</v>
      </c>
      <c r="S60" s="195">
        <v>210294</v>
      </c>
    </row>
    <row r="61" spans="1:19" s="10" customFormat="1" ht="11.25">
      <c r="A61" s="194" t="s">
        <v>79</v>
      </c>
      <c r="B61" s="195">
        <v>13443</v>
      </c>
      <c r="C61" s="195">
        <v>14123</v>
      </c>
      <c r="D61" s="195">
        <v>13971</v>
      </c>
      <c r="E61" s="195">
        <v>14419</v>
      </c>
      <c r="F61" s="195">
        <v>14454</v>
      </c>
      <c r="G61" s="195">
        <v>14750</v>
      </c>
      <c r="H61" s="195">
        <v>15374</v>
      </c>
      <c r="I61" s="195">
        <v>15042</v>
      </c>
      <c r="J61" s="195">
        <v>14996</v>
      </c>
      <c r="K61" s="195">
        <v>14960</v>
      </c>
      <c r="L61" s="195">
        <v>14638</v>
      </c>
      <c r="M61" s="195">
        <v>15025</v>
      </c>
      <c r="N61" s="195">
        <v>14743</v>
      </c>
      <c r="O61" s="195">
        <v>15076</v>
      </c>
      <c r="P61" s="195">
        <v>15309</v>
      </c>
      <c r="Q61" s="195">
        <v>15432</v>
      </c>
      <c r="R61" s="195">
        <v>15620</v>
      </c>
      <c r="S61" s="195">
        <v>15711</v>
      </c>
    </row>
    <row r="62" spans="1:19" s="10" customFormat="1" ht="11.25">
      <c r="A62" s="194" t="s">
        <v>80</v>
      </c>
      <c r="B62" s="195">
        <v>6146</v>
      </c>
      <c r="C62" s="195">
        <v>5719</v>
      </c>
      <c r="D62" s="195">
        <v>3387</v>
      </c>
      <c r="E62" s="195">
        <v>2863</v>
      </c>
      <c r="F62" s="195">
        <v>2879</v>
      </c>
      <c r="G62" s="195">
        <v>2500</v>
      </c>
      <c r="H62" s="195">
        <v>2907</v>
      </c>
      <c r="I62" s="195">
        <v>2850</v>
      </c>
      <c r="J62" s="195">
        <v>2612</v>
      </c>
      <c r="K62" s="195">
        <v>2370</v>
      </c>
      <c r="L62" s="195">
        <v>2364</v>
      </c>
      <c r="M62" s="195">
        <v>2521</v>
      </c>
      <c r="N62" s="195">
        <v>2522</v>
      </c>
      <c r="O62" s="195">
        <v>2625</v>
      </c>
      <c r="P62" s="195">
        <v>2741</v>
      </c>
      <c r="Q62" s="195">
        <v>2783</v>
      </c>
      <c r="R62" s="195">
        <v>2775</v>
      </c>
      <c r="S62" s="195">
        <v>3007</v>
      </c>
    </row>
    <row r="63" spans="1:19" s="10" customFormat="1" ht="11.25">
      <c r="A63" s="194" t="s">
        <v>81</v>
      </c>
      <c r="B63" s="195">
        <v>56801</v>
      </c>
      <c r="C63" s="195">
        <v>60210</v>
      </c>
      <c r="D63" s="195">
        <v>60009</v>
      </c>
      <c r="E63" s="195">
        <v>59496</v>
      </c>
      <c r="F63" s="195">
        <v>62423</v>
      </c>
      <c r="G63" s="195">
        <v>63690</v>
      </c>
      <c r="H63" s="195">
        <v>65426</v>
      </c>
      <c r="I63" s="195">
        <v>68170</v>
      </c>
      <c r="J63" s="195">
        <v>71879</v>
      </c>
      <c r="K63" s="195">
        <v>74473</v>
      </c>
      <c r="L63" s="195">
        <v>79631</v>
      </c>
      <c r="M63" s="195">
        <v>83510</v>
      </c>
      <c r="N63" s="195">
        <v>85623</v>
      </c>
      <c r="O63" s="195">
        <v>90661</v>
      </c>
      <c r="P63" s="195">
        <v>94522</v>
      </c>
      <c r="Q63" s="195">
        <v>97455</v>
      </c>
      <c r="R63" s="195">
        <v>96167</v>
      </c>
      <c r="S63" s="195">
        <v>98703</v>
      </c>
    </row>
    <row r="64" spans="1:19" s="10" customFormat="1" ht="11.25">
      <c r="A64" s="194" t="s">
        <v>83</v>
      </c>
      <c r="B64" s="195">
        <v>21758</v>
      </c>
      <c r="C64" s="195">
        <v>21310</v>
      </c>
      <c r="D64" s="195">
        <v>21310</v>
      </c>
      <c r="E64" s="195">
        <v>21397</v>
      </c>
      <c r="F64" s="195">
        <v>22400</v>
      </c>
      <c r="G64" s="195">
        <v>22069</v>
      </c>
      <c r="H64" s="195">
        <v>22385</v>
      </c>
      <c r="I64" s="195">
        <v>23546</v>
      </c>
      <c r="J64" s="195">
        <v>24302</v>
      </c>
      <c r="K64" s="195">
        <v>24698</v>
      </c>
      <c r="L64" s="195">
        <v>24175</v>
      </c>
      <c r="M64" s="195">
        <v>24136</v>
      </c>
      <c r="N64" s="195">
        <v>25092</v>
      </c>
      <c r="O64" s="195">
        <v>25630</v>
      </c>
      <c r="P64" s="195">
        <v>26093</v>
      </c>
      <c r="Q64" s="195">
        <v>25238</v>
      </c>
      <c r="R64" s="195">
        <v>26754</v>
      </c>
      <c r="S64" s="195">
        <v>26579</v>
      </c>
    </row>
    <row r="65" spans="1:19" s="10" customFormat="1" ht="11.25">
      <c r="A65" s="194" t="s">
        <v>84</v>
      </c>
      <c r="B65" s="195">
        <v>136452</v>
      </c>
      <c r="C65" s="195">
        <v>143281</v>
      </c>
      <c r="D65" s="195">
        <v>144346</v>
      </c>
      <c r="E65" s="195">
        <v>143835</v>
      </c>
      <c r="F65" s="195">
        <v>139288</v>
      </c>
      <c r="G65" s="195">
        <v>142309</v>
      </c>
      <c r="H65" s="195">
        <v>149741</v>
      </c>
      <c r="I65" s="195">
        <v>147578</v>
      </c>
      <c r="J65" s="195">
        <v>152681</v>
      </c>
      <c r="K65" s="195">
        <v>152548</v>
      </c>
      <c r="L65" s="195">
        <v>152471</v>
      </c>
      <c r="M65" s="195">
        <v>158275</v>
      </c>
      <c r="N65" s="195">
        <v>153828</v>
      </c>
      <c r="O65" s="195">
        <v>157676</v>
      </c>
      <c r="P65" s="195">
        <v>159703</v>
      </c>
      <c r="Q65" s="195">
        <v>159175</v>
      </c>
      <c r="R65" s="195">
        <v>157713</v>
      </c>
      <c r="S65" s="195">
        <v>154036</v>
      </c>
    </row>
    <row r="66" spans="1:19" s="10" customFormat="1" ht="11.25">
      <c r="A66" s="194" t="s">
        <v>85</v>
      </c>
      <c r="B66" s="195">
        <v>14541</v>
      </c>
      <c r="C66" s="195">
        <v>14721</v>
      </c>
      <c r="D66" s="195">
        <v>14983</v>
      </c>
      <c r="E66" s="195">
        <v>15234</v>
      </c>
      <c r="F66" s="195">
        <v>15372</v>
      </c>
      <c r="G66" s="195">
        <v>15838</v>
      </c>
      <c r="H66" s="195">
        <v>16902</v>
      </c>
      <c r="I66" s="195">
        <v>17307</v>
      </c>
      <c r="J66" s="195">
        <v>18201</v>
      </c>
      <c r="K66" s="195">
        <v>18202</v>
      </c>
      <c r="L66" s="195">
        <v>18560</v>
      </c>
      <c r="M66" s="195">
        <v>19162</v>
      </c>
      <c r="N66" s="195">
        <v>19546</v>
      </c>
      <c r="O66" s="195">
        <v>20530</v>
      </c>
      <c r="P66" s="195">
        <v>20297</v>
      </c>
      <c r="Q66" s="195">
        <v>20800</v>
      </c>
      <c r="R66" s="195">
        <v>21454</v>
      </c>
      <c r="S66" s="195">
        <v>21957</v>
      </c>
    </row>
    <row r="67" spans="1:19" s="10" customFormat="1" ht="11.25">
      <c r="A67" s="194" t="s">
        <v>86</v>
      </c>
      <c r="B67" s="195">
        <v>19171</v>
      </c>
      <c r="C67" s="195">
        <v>18211</v>
      </c>
      <c r="D67" s="195">
        <v>15929</v>
      </c>
      <c r="E67" s="195">
        <v>15801</v>
      </c>
      <c r="F67" s="195">
        <v>15642</v>
      </c>
      <c r="G67" s="195">
        <v>15700</v>
      </c>
      <c r="H67" s="195">
        <v>16275</v>
      </c>
      <c r="I67" s="195">
        <v>15589</v>
      </c>
      <c r="J67" s="195">
        <v>15677</v>
      </c>
      <c r="K67" s="195">
        <v>15923</v>
      </c>
      <c r="L67" s="195">
        <v>15744</v>
      </c>
      <c r="M67" s="195">
        <v>16460</v>
      </c>
      <c r="N67" s="195">
        <v>16998</v>
      </c>
      <c r="O67" s="195">
        <v>17611</v>
      </c>
      <c r="P67" s="195">
        <v>17505</v>
      </c>
      <c r="Q67" s="195">
        <v>18111</v>
      </c>
      <c r="R67" s="195">
        <v>18022</v>
      </c>
      <c r="S67" s="195">
        <v>16946</v>
      </c>
    </row>
    <row r="68" spans="1:19" s="10" customFormat="1" ht="11.25">
      <c r="A68" s="194" t="s">
        <v>87</v>
      </c>
      <c r="B68" s="195">
        <v>7368</v>
      </c>
      <c r="C68" s="195">
        <v>7479</v>
      </c>
      <c r="D68" s="195">
        <v>7297</v>
      </c>
      <c r="E68" s="195">
        <v>7544</v>
      </c>
      <c r="F68" s="195">
        <v>7806</v>
      </c>
      <c r="G68" s="195">
        <v>7910</v>
      </c>
      <c r="H68" s="195">
        <v>8273</v>
      </c>
      <c r="I68" s="195">
        <v>8589</v>
      </c>
      <c r="J68" s="195">
        <v>9317</v>
      </c>
      <c r="K68" s="195">
        <v>9917</v>
      </c>
      <c r="L68" s="195">
        <v>10680</v>
      </c>
      <c r="M68" s="195">
        <v>11107</v>
      </c>
      <c r="N68" s="195">
        <v>11206</v>
      </c>
      <c r="O68" s="195">
        <v>11463</v>
      </c>
      <c r="P68" s="195">
        <v>11817</v>
      </c>
      <c r="Q68" s="195">
        <v>12463</v>
      </c>
      <c r="R68" s="195">
        <v>13070</v>
      </c>
      <c r="S68" s="195">
        <v>13213</v>
      </c>
    </row>
    <row r="69" spans="1:19" s="10" customFormat="1" ht="11.25">
      <c r="A69" s="194" t="s">
        <v>89</v>
      </c>
      <c r="B69" s="195">
        <v>107380</v>
      </c>
      <c r="C69" s="195">
        <v>110294</v>
      </c>
      <c r="D69" s="195">
        <v>110589</v>
      </c>
      <c r="E69" s="195">
        <v>110785</v>
      </c>
      <c r="F69" s="195">
        <v>109089</v>
      </c>
      <c r="G69" s="195">
        <v>113897</v>
      </c>
      <c r="H69" s="195">
        <v>114644</v>
      </c>
      <c r="I69" s="195">
        <v>115651</v>
      </c>
      <c r="J69" s="195">
        <v>118898</v>
      </c>
      <c r="K69" s="195">
        <v>123508</v>
      </c>
      <c r="L69" s="195">
        <v>123465</v>
      </c>
      <c r="M69" s="195">
        <v>126220</v>
      </c>
      <c r="N69" s="195">
        <v>124743</v>
      </c>
      <c r="O69" s="195">
        <v>130280</v>
      </c>
      <c r="P69" s="195">
        <v>131178</v>
      </c>
      <c r="Q69" s="195">
        <v>132600</v>
      </c>
      <c r="R69" s="195">
        <v>130654</v>
      </c>
      <c r="S69" s="195">
        <v>132058</v>
      </c>
    </row>
    <row r="70" spans="1:19" s="10" customFormat="1" ht="11.25">
      <c r="A70" s="194" t="s">
        <v>90</v>
      </c>
      <c r="B70" s="195">
        <v>9679</v>
      </c>
      <c r="C70" s="195">
        <v>10161</v>
      </c>
      <c r="D70" s="195">
        <v>6373</v>
      </c>
      <c r="E70" s="195">
        <v>4908</v>
      </c>
      <c r="F70" s="195">
        <v>4730</v>
      </c>
      <c r="G70" s="195">
        <v>4592</v>
      </c>
      <c r="H70" s="195">
        <v>4478</v>
      </c>
      <c r="I70" s="195">
        <v>4516</v>
      </c>
      <c r="J70" s="195">
        <v>4453</v>
      </c>
      <c r="K70" s="195">
        <v>4044</v>
      </c>
      <c r="L70" s="195">
        <v>3740</v>
      </c>
      <c r="M70" s="195">
        <v>3859</v>
      </c>
      <c r="N70" s="195">
        <v>4013</v>
      </c>
      <c r="O70" s="195">
        <v>4123</v>
      </c>
      <c r="P70" s="195">
        <v>4286</v>
      </c>
      <c r="Q70" s="195">
        <v>4464</v>
      </c>
      <c r="R70" s="195">
        <v>4731</v>
      </c>
      <c r="S70" s="195">
        <v>4963</v>
      </c>
    </row>
    <row r="71" spans="1:19" s="10" customFormat="1" ht="11.25">
      <c r="A71" s="194" t="s">
        <v>91</v>
      </c>
      <c r="B71" s="195">
        <v>3335</v>
      </c>
      <c r="C71" s="195">
        <v>3572</v>
      </c>
      <c r="D71" s="195">
        <v>3563</v>
      </c>
      <c r="E71" s="195">
        <v>3625</v>
      </c>
      <c r="F71" s="195">
        <v>3558</v>
      </c>
      <c r="G71" s="195">
        <v>3171</v>
      </c>
      <c r="H71" s="195">
        <v>3258</v>
      </c>
      <c r="I71" s="195">
        <v>3236</v>
      </c>
      <c r="J71" s="195">
        <v>3195</v>
      </c>
      <c r="K71" s="195">
        <v>3354</v>
      </c>
      <c r="L71" s="195">
        <v>3558</v>
      </c>
      <c r="M71" s="195">
        <v>3703</v>
      </c>
      <c r="N71" s="195">
        <v>3745</v>
      </c>
      <c r="O71" s="195">
        <v>3967</v>
      </c>
      <c r="P71" s="195">
        <v>4350</v>
      </c>
      <c r="Q71" s="195">
        <v>4446</v>
      </c>
      <c r="R71" s="195">
        <v>4398</v>
      </c>
      <c r="S71" s="195">
        <v>4379</v>
      </c>
    </row>
    <row r="72" spans="1:19" s="10" customFormat="1" ht="11.25">
      <c r="A72" s="194" t="s">
        <v>92</v>
      </c>
      <c r="B72" s="195">
        <v>6390</v>
      </c>
      <c r="C72" s="195">
        <v>6211</v>
      </c>
      <c r="D72" s="195">
        <v>5126</v>
      </c>
      <c r="E72" s="195">
        <v>4434</v>
      </c>
      <c r="F72" s="195">
        <v>4036</v>
      </c>
      <c r="G72" s="195">
        <v>3814</v>
      </c>
      <c r="H72" s="195">
        <v>3773</v>
      </c>
      <c r="I72" s="195">
        <v>3702</v>
      </c>
      <c r="J72" s="195">
        <v>3576</v>
      </c>
      <c r="K72" s="195">
        <v>3372</v>
      </c>
      <c r="L72" s="195">
        <v>3240</v>
      </c>
      <c r="M72" s="195">
        <v>3554</v>
      </c>
      <c r="N72" s="195">
        <v>3613</v>
      </c>
      <c r="O72" s="195">
        <v>3814</v>
      </c>
      <c r="P72" s="195">
        <v>3921</v>
      </c>
      <c r="Q72" s="195">
        <v>4030</v>
      </c>
      <c r="R72" s="195">
        <v>4200</v>
      </c>
      <c r="S72" s="195">
        <v>4364</v>
      </c>
    </row>
    <row r="73" spans="1:19" s="10" customFormat="1" ht="11.25">
      <c r="A73" s="194" t="s">
        <v>94</v>
      </c>
      <c r="B73" s="195">
        <v>42876</v>
      </c>
      <c r="C73" s="195">
        <v>45927</v>
      </c>
      <c r="D73" s="195">
        <v>45207</v>
      </c>
      <c r="E73" s="195">
        <v>46871</v>
      </c>
      <c r="F73" s="195">
        <v>46121</v>
      </c>
      <c r="G73" s="195">
        <v>47727</v>
      </c>
      <c r="H73" s="195">
        <v>51741</v>
      </c>
      <c r="I73" s="195">
        <v>49526</v>
      </c>
      <c r="J73" s="195">
        <v>49707</v>
      </c>
      <c r="K73" s="195">
        <v>48866</v>
      </c>
      <c r="L73" s="195">
        <v>50174</v>
      </c>
      <c r="M73" s="195">
        <v>50909</v>
      </c>
      <c r="N73" s="195">
        <v>50736</v>
      </c>
      <c r="O73" s="195">
        <v>51583</v>
      </c>
      <c r="P73" s="195">
        <v>52520</v>
      </c>
      <c r="Q73" s="195">
        <v>51639</v>
      </c>
      <c r="R73" s="195">
        <v>50830</v>
      </c>
      <c r="S73" s="195">
        <v>51326</v>
      </c>
    </row>
    <row r="74" spans="1:19" s="10" customFormat="1" ht="11.25">
      <c r="A74" s="194" t="s">
        <v>96</v>
      </c>
      <c r="B74" s="195">
        <v>59755</v>
      </c>
      <c r="C74" s="195">
        <v>60337</v>
      </c>
      <c r="D74" s="195">
        <v>59296</v>
      </c>
      <c r="E74" s="195">
        <v>64366</v>
      </c>
      <c r="F74" s="195">
        <v>62163</v>
      </c>
      <c r="G74" s="195">
        <v>63619</v>
      </c>
      <c r="H74" s="195">
        <v>66005</v>
      </c>
      <c r="I74" s="195">
        <v>65457</v>
      </c>
      <c r="J74" s="195">
        <v>60026</v>
      </c>
      <c r="K74" s="195">
        <v>58801</v>
      </c>
      <c r="L74" s="195">
        <v>55389</v>
      </c>
      <c r="M74" s="195">
        <v>55950</v>
      </c>
      <c r="N74" s="195">
        <v>54291</v>
      </c>
      <c r="O74" s="195">
        <v>56155</v>
      </c>
      <c r="P74" s="195">
        <v>57554</v>
      </c>
      <c r="Q74" s="195">
        <v>57920</v>
      </c>
      <c r="R74" s="195">
        <v>60857</v>
      </c>
      <c r="S74" s="195">
        <v>61239</v>
      </c>
    </row>
    <row r="75" spans="1:19" s="10" customFormat="1" ht="11.25">
      <c r="A75" s="194" t="s">
        <v>97</v>
      </c>
      <c r="B75" s="195">
        <v>11813</v>
      </c>
      <c r="C75" s="195">
        <v>12290</v>
      </c>
      <c r="D75" s="195">
        <v>12704</v>
      </c>
      <c r="E75" s="195">
        <v>12843</v>
      </c>
      <c r="F75" s="195">
        <v>13458</v>
      </c>
      <c r="G75" s="195">
        <v>13789</v>
      </c>
      <c r="H75" s="195">
        <v>14527</v>
      </c>
      <c r="I75" s="195">
        <v>15291</v>
      </c>
      <c r="J75" s="195">
        <v>16151</v>
      </c>
      <c r="K75" s="195">
        <v>16732</v>
      </c>
      <c r="L75" s="195">
        <v>17694</v>
      </c>
      <c r="M75" s="195">
        <v>18113</v>
      </c>
      <c r="N75" s="195">
        <v>18389</v>
      </c>
      <c r="O75" s="195">
        <v>18393</v>
      </c>
      <c r="P75" s="195">
        <v>20177</v>
      </c>
      <c r="Q75" s="195">
        <v>18723</v>
      </c>
      <c r="R75" s="195">
        <v>18544</v>
      </c>
      <c r="S75" s="195">
        <v>18813</v>
      </c>
    </row>
    <row r="76" spans="1:19" s="10" customFormat="1" ht="11.25">
      <c r="A76" s="194" t="s">
        <v>98</v>
      </c>
      <c r="B76" s="195">
        <v>37051</v>
      </c>
      <c r="C76" s="195">
        <v>30124</v>
      </c>
      <c r="D76" s="195">
        <v>24086</v>
      </c>
      <c r="E76" s="195">
        <v>22379</v>
      </c>
      <c r="F76" s="195">
        <v>25083</v>
      </c>
      <c r="G76" s="195">
        <v>26793</v>
      </c>
      <c r="H76" s="195">
        <v>29662</v>
      </c>
      <c r="I76" s="195">
        <v>28740</v>
      </c>
      <c r="J76" s="195">
        <v>26156</v>
      </c>
      <c r="K76" s="195">
        <v>22430</v>
      </c>
      <c r="L76" s="195">
        <v>22517</v>
      </c>
      <c r="M76" s="195">
        <v>23037</v>
      </c>
      <c r="N76" s="195">
        <v>23086</v>
      </c>
      <c r="O76" s="195">
        <v>24201</v>
      </c>
      <c r="P76" s="195">
        <v>25498</v>
      </c>
      <c r="Q76" s="195">
        <v>24678</v>
      </c>
      <c r="R76" s="195">
        <v>24768</v>
      </c>
      <c r="S76" s="195">
        <v>24022</v>
      </c>
    </row>
    <row r="77" spans="1:19" s="10" customFormat="1" ht="11.25">
      <c r="A77" s="194" t="s">
        <v>99</v>
      </c>
      <c r="B77" s="195">
        <v>30550</v>
      </c>
      <c r="C77" s="195">
        <v>30854</v>
      </c>
      <c r="D77" s="195">
        <v>30755</v>
      </c>
      <c r="E77" s="195">
        <v>32437</v>
      </c>
      <c r="F77" s="195">
        <v>33007</v>
      </c>
      <c r="G77" s="195">
        <v>33735</v>
      </c>
      <c r="H77" s="195">
        <v>34662</v>
      </c>
      <c r="I77" s="195">
        <v>34035</v>
      </c>
      <c r="J77" s="195">
        <v>34264</v>
      </c>
      <c r="K77" s="195">
        <v>33620</v>
      </c>
      <c r="L77" s="195">
        <v>34452</v>
      </c>
      <c r="M77" s="195">
        <v>33375</v>
      </c>
      <c r="N77" s="195">
        <v>33513</v>
      </c>
      <c r="O77" s="195">
        <v>33576</v>
      </c>
      <c r="P77" s="195">
        <v>33624</v>
      </c>
      <c r="Q77" s="195">
        <v>33740</v>
      </c>
      <c r="R77" s="195">
        <v>33218</v>
      </c>
      <c r="S77" s="195">
        <v>33455</v>
      </c>
    </row>
    <row r="78" spans="1:19" s="10" customFormat="1" ht="11.25">
      <c r="A78" s="194" t="s">
        <v>100</v>
      </c>
      <c r="B78" s="195">
        <v>3373</v>
      </c>
      <c r="C78" s="195">
        <v>3335</v>
      </c>
      <c r="D78" s="195">
        <v>3292</v>
      </c>
      <c r="E78" s="195">
        <v>3587</v>
      </c>
      <c r="F78" s="195">
        <v>3762</v>
      </c>
      <c r="G78" s="195">
        <v>3947</v>
      </c>
      <c r="H78" s="195">
        <v>4377</v>
      </c>
      <c r="I78" s="195">
        <v>4504</v>
      </c>
      <c r="J78" s="195">
        <v>4281</v>
      </c>
      <c r="K78" s="195">
        <v>4361</v>
      </c>
      <c r="L78" s="195">
        <v>4438</v>
      </c>
      <c r="M78" s="195">
        <v>4579</v>
      </c>
      <c r="N78" s="195">
        <v>4558</v>
      </c>
      <c r="O78" s="195">
        <v>4687</v>
      </c>
      <c r="P78" s="195">
        <v>4794</v>
      </c>
      <c r="Q78" s="195">
        <v>4892</v>
      </c>
      <c r="R78" s="195">
        <v>4944</v>
      </c>
      <c r="S78" s="195">
        <v>4873</v>
      </c>
    </row>
    <row r="79" spans="1:19" s="10" customFormat="1" ht="11.25">
      <c r="A79" s="194" t="s">
        <v>101</v>
      </c>
      <c r="B79" s="195">
        <v>14806</v>
      </c>
      <c r="C79" s="195">
        <v>12641</v>
      </c>
      <c r="D79" s="195">
        <v>11918</v>
      </c>
      <c r="E79" s="195">
        <v>10642</v>
      </c>
      <c r="F79" s="195">
        <v>10274</v>
      </c>
      <c r="G79" s="195">
        <v>10474</v>
      </c>
      <c r="H79" s="195">
        <v>10634</v>
      </c>
      <c r="I79" s="195">
        <v>10695</v>
      </c>
      <c r="J79" s="195">
        <v>10505</v>
      </c>
      <c r="K79" s="195">
        <v>10278</v>
      </c>
      <c r="L79" s="195">
        <v>10278</v>
      </c>
      <c r="M79" s="195">
        <v>10911</v>
      </c>
      <c r="N79" s="195">
        <v>11115</v>
      </c>
      <c r="O79" s="195">
        <v>10702</v>
      </c>
      <c r="P79" s="195">
        <v>10845</v>
      </c>
      <c r="Q79" s="195">
        <v>10596</v>
      </c>
      <c r="R79" s="195">
        <v>10668</v>
      </c>
      <c r="S79" s="195">
        <v>10501</v>
      </c>
    </row>
    <row r="80" spans="1:19" s="10" customFormat="1" ht="11.25">
      <c r="A80" s="194" t="s">
        <v>103</v>
      </c>
      <c r="B80" s="195">
        <v>137080</v>
      </c>
      <c r="C80" s="195">
        <v>142487</v>
      </c>
      <c r="D80" s="195">
        <v>139982</v>
      </c>
      <c r="E80" s="195">
        <v>142413</v>
      </c>
      <c r="F80" s="195">
        <v>142473</v>
      </c>
      <c r="G80" s="195">
        <v>142633</v>
      </c>
      <c r="H80" s="195">
        <v>150133</v>
      </c>
      <c r="I80" s="195">
        <v>147527</v>
      </c>
      <c r="J80" s="195">
        <v>148503</v>
      </c>
      <c r="K80" s="195">
        <v>151527</v>
      </c>
      <c r="L80" s="195">
        <v>152177</v>
      </c>
      <c r="M80" s="195">
        <v>153343</v>
      </c>
      <c r="N80" s="195">
        <v>148956</v>
      </c>
      <c r="O80" s="195">
        <v>150779</v>
      </c>
      <c r="P80" s="195">
        <v>151937</v>
      </c>
      <c r="Q80" s="195">
        <v>152331</v>
      </c>
      <c r="R80" s="195">
        <v>150435</v>
      </c>
      <c r="S80" s="195">
        <v>147933</v>
      </c>
    </row>
    <row r="81" spans="1:19" s="10" customFormat="1" ht="11.25">
      <c r="A81" s="194" t="s">
        <v>102</v>
      </c>
      <c r="B81" s="195">
        <v>38580</v>
      </c>
      <c r="C81" s="195">
        <v>38815</v>
      </c>
      <c r="D81" s="195">
        <v>39660</v>
      </c>
      <c r="E81" s="195">
        <v>42462</v>
      </c>
      <c r="F81" s="195">
        <v>40620</v>
      </c>
      <c r="G81" s="195">
        <v>44718</v>
      </c>
      <c r="H81" s="195">
        <v>48774</v>
      </c>
      <c r="I81" s="195">
        <v>50296</v>
      </c>
      <c r="J81" s="195">
        <v>49852</v>
      </c>
      <c r="K81" s="195">
        <v>49163</v>
      </c>
      <c r="L81" s="195">
        <v>55477</v>
      </c>
      <c r="M81" s="195">
        <v>50233</v>
      </c>
      <c r="N81" s="195">
        <v>54699</v>
      </c>
      <c r="O81" s="195">
        <v>58652</v>
      </c>
      <c r="P81" s="195">
        <v>60404</v>
      </c>
      <c r="Q81" s="195">
        <v>63243</v>
      </c>
      <c r="R81" s="195">
        <v>69049</v>
      </c>
      <c r="S81" s="195">
        <v>72832</v>
      </c>
    </row>
    <row r="82" spans="1:19" s="10" customFormat="1" ht="11.25">
      <c r="A82" s="194" t="s">
        <v>88</v>
      </c>
      <c r="B82" s="195">
        <v>1649</v>
      </c>
      <c r="C82" s="195">
        <v>1610</v>
      </c>
      <c r="D82" s="195">
        <v>1651</v>
      </c>
      <c r="E82" s="195">
        <v>1709</v>
      </c>
      <c r="F82" s="195">
        <v>1705</v>
      </c>
      <c r="G82" s="195">
        <v>1706</v>
      </c>
      <c r="H82" s="195">
        <v>1771</v>
      </c>
      <c r="I82" s="195">
        <v>1793</v>
      </c>
      <c r="J82" s="195">
        <v>1859</v>
      </c>
      <c r="K82" s="195">
        <v>2013</v>
      </c>
      <c r="L82" s="195">
        <v>2117</v>
      </c>
      <c r="M82" s="195">
        <v>2131</v>
      </c>
      <c r="N82" s="195">
        <v>2209</v>
      </c>
      <c r="O82" s="195">
        <v>2218</v>
      </c>
      <c r="P82" s="195">
        <v>2230</v>
      </c>
      <c r="Q82" s="195">
        <v>2204</v>
      </c>
      <c r="R82" s="195">
        <v>2382</v>
      </c>
      <c r="S82" s="195">
        <v>2382</v>
      </c>
    </row>
    <row r="83" spans="1:19" ht="11.25">
      <c r="A83" s="194" t="s">
        <v>95</v>
      </c>
      <c r="B83" s="195">
        <v>16118</v>
      </c>
      <c r="C83" s="195">
        <v>15855</v>
      </c>
      <c r="D83" s="195">
        <v>15756</v>
      </c>
      <c r="E83" s="195">
        <v>16182</v>
      </c>
      <c r="F83" s="195">
        <v>16734</v>
      </c>
      <c r="G83" s="195">
        <v>16865</v>
      </c>
      <c r="H83" s="195">
        <v>17659</v>
      </c>
      <c r="I83" s="195">
        <v>17498</v>
      </c>
      <c r="J83" s="195">
        <v>18229</v>
      </c>
      <c r="K83" s="195">
        <v>18663</v>
      </c>
      <c r="L83" s="195">
        <v>18130</v>
      </c>
      <c r="M83" s="195">
        <v>18624</v>
      </c>
      <c r="N83" s="195">
        <v>18298</v>
      </c>
      <c r="O83" s="195">
        <v>17978</v>
      </c>
      <c r="P83" s="195">
        <v>18445</v>
      </c>
      <c r="Q83" s="195">
        <v>18479</v>
      </c>
      <c r="R83" s="195">
        <v>18359</v>
      </c>
      <c r="S83" s="195">
        <v>18836</v>
      </c>
    </row>
    <row r="84" spans="1:19" ht="11.25">
      <c r="A84" s="194" t="s">
        <v>75</v>
      </c>
      <c r="B84" s="195">
        <v>18910</v>
      </c>
      <c r="C84" s="195">
        <v>19638</v>
      </c>
      <c r="D84" s="195">
        <v>19838</v>
      </c>
      <c r="E84" s="195">
        <v>19280</v>
      </c>
      <c r="F84" s="195">
        <v>19019</v>
      </c>
      <c r="G84" s="195">
        <v>19550</v>
      </c>
      <c r="H84" s="195">
        <v>19958</v>
      </c>
      <c r="I84" s="195">
        <v>19623</v>
      </c>
      <c r="J84" s="195">
        <v>20308</v>
      </c>
      <c r="K84" s="195">
        <v>20637</v>
      </c>
      <c r="L84" s="195">
        <v>20431</v>
      </c>
      <c r="M84" s="195">
        <v>20874</v>
      </c>
      <c r="N84" s="195">
        <v>20346</v>
      </c>
      <c r="O84" s="195">
        <v>20932</v>
      </c>
      <c r="P84" s="195">
        <v>21266</v>
      </c>
      <c r="Q84" s="195">
        <v>21735</v>
      </c>
      <c r="R84" s="195">
        <v>21651</v>
      </c>
      <c r="S84" s="195">
        <v>21145</v>
      </c>
    </row>
    <row r="85" ht="11.25">
      <c r="A85" s="17"/>
    </row>
    <row r="86" s="37" customFormat="1" ht="12.75">
      <c r="B86" s="37" t="s">
        <v>1782</v>
      </c>
    </row>
    <row r="87" spans="2:19" ht="11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s="16" customFormat="1" ht="11.25">
      <c r="A88" s="15" t="s">
        <v>1738</v>
      </c>
      <c r="R88" s="16">
        <v>10320.626532046597</v>
      </c>
      <c r="S88" s="16">
        <v>2007</v>
      </c>
    </row>
    <row r="89" spans="1:19" s="16" customFormat="1" ht="11.25">
      <c r="A89" s="194" t="s">
        <v>82</v>
      </c>
      <c r="B89" s="13">
        <f>GDP!B92</f>
        <v>7370.336830415828</v>
      </c>
      <c r="C89" s="13">
        <f>GDP!C92</f>
        <v>7470.697101194109</v>
      </c>
      <c r="D89" s="13">
        <f>GDP!D92</f>
        <v>7542.9613734149425</v>
      </c>
      <c r="E89" s="13">
        <f>GDP!E92</f>
        <v>7529.407571341738</v>
      </c>
      <c r="F89" s="13">
        <f>GDP!F92</f>
        <v>7749.911318306701</v>
      </c>
      <c r="G89" s="13">
        <f>GDP!G92</f>
        <v>7963.06621601982</v>
      </c>
      <c r="H89" s="13">
        <f>GDP!H92</f>
        <v>8116.227470521806</v>
      </c>
      <c r="I89" s="13">
        <f>GDP!I92</f>
        <v>8340.447588376228</v>
      </c>
      <c r="J89" s="13">
        <f>GDP!J92</f>
        <v>8589.419339550299</v>
      </c>
      <c r="K89" s="13">
        <f>GDP!K92</f>
        <v>8852.623146536464</v>
      </c>
      <c r="L89" s="13">
        <f>GDP!L92</f>
        <v>9202.1964</v>
      </c>
      <c r="M89" s="13">
        <f>GDP!M92</f>
        <v>9380.34378978653</v>
      </c>
      <c r="N89" s="13">
        <f>GDP!N92</f>
        <v>9497.193600277726</v>
      </c>
      <c r="O89" s="13">
        <f>GDP!O92</f>
        <v>9623.385021502807</v>
      </c>
      <c r="P89" s="13">
        <f>GDP!P92</f>
        <v>9861.104072369104</v>
      </c>
      <c r="Q89" s="13">
        <f>GDP!Q92</f>
        <v>10054.572657096262</v>
      </c>
      <c r="R89" s="13">
        <f>GDP!R92</f>
        <v>10367.59636768888</v>
      </c>
      <c r="S89" s="13">
        <f>GDP!S92</f>
        <v>10663.4940037608</v>
      </c>
    </row>
    <row r="90" spans="1:21" s="16" customFormat="1" ht="11.25">
      <c r="A90" s="194" t="s">
        <v>2046</v>
      </c>
      <c r="B90" s="13">
        <f>SUM(B118:B121)</f>
        <v>580.1442210110802</v>
      </c>
      <c r="C90" s="13">
        <f aca="true" t="shared" si="38" ref="C90:S90">SUM(C118:C121)</f>
        <v>583.6361249815468</v>
      </c>
      <c r="D90" s="13">
        <f t="shared" si="38"/>
        <v>600.4559735248656</v>
      </c>
      <c r="E90" s="13">
        <f t="shared" si="38"/>
        <v>621.2743827871742</v>
      </c>
      <c r="F90" s="13">
        <f t="shared" si="38"/>
        <v>618.6843971214139</v>
      </c>
      <c r="G90" s="13">
        <f t="shared" si="38"/>
        <v>641.5628376266217</v>
      </c>
      <c r="H90" s="13">
        <f t="shared" si="38"/>
        <v>667.8225404218442</v>
      </c>
      <c r="I90" s="13">
        <f t="shared" si="38"/>
        <v>701.0397824693356</v>
      </c>
      <c r="J90" s="13">
        <f t="shared" si="38"/>
        <v>721.1475842639345</v>
      </c>
      <c r="K90" s="13">
        <f t="shared" si="38"/>
        <v>718.9421982429478</v>
      </c>
      <c r="L90" s="13">
        <f t="shared" si="38"/>
        <v>752.8496</v>
      </c>
      <c r="M90" s="13">
        <f t="shared" si="38"/>
        <v>743.4549793811374</v>
      </c>
      <c r="N90" s="13">
        <f t="shared" si="38"/>
        <v>764.3328807505528</v>
      </c>
      <c r="O90" s="13">
        <f t="shared" si="38"/>
        <v>781.22372644861</v>
      </c>
      <c r="P90" s="13">
        <f t="shared" si="38"/>
        <v>824.9403424351499</v>
      </c>
      <c r="Q90" s="13">
        <f t="shared" si="38"/>
        <v>866.3021405575339</v>
      </c>
      <c r="R90" s="13">
        <f t="shared" si="38"/>
        <v>906.2066087320775</v>
      </c>
      <c r="S90" s="13">
        <f t="shared" si="38"/>
        <v>941.4112016428026</v>
      </c>
      <c r="T90" s="249">
        <f>(S90/B90)</f>
        <v>1.6227192610866714</v>
      </c>
      <c r="U90" s="250">
        <f>T90^(1/17)-1</f>
        <v>0.02888600109221029</v>
      </c>
    </row>
    <row r="91" spans="1:19" s="16" customFormat="1" ht="11.25">
      <c r="A91" s="194" t="s">
        <v>53</v>
      </c>
      <c r="B91" s="42">
        <v>1990</v>
      </c>
      <c r="C91" s="42">
        <v>1991</v>
      </c>
      <c r="D91" s="42">
        <v>1992</v>
      </c>
      <c r="E91" s="42">
        <v>1993</v>
      </c>
      <c r="F91" s="42">
        <v>1994</v>
      </c>
      <c r="G91" s="42">
        <v>1995</v>
      </c>
      <c r="H91" s="42">
        <v>1996</v>
      </c>
      <c r="I91" s="42">
        <v>1997</v>
      </c>
      <c r="J91" s="42">
        <v>1998</v>
      </c>
      <c r="K91" s="42">
        <v>1999</v>
      </c>
      <c r="L91" s="42">
        <v>2000</v>
      </c>
      <c r="M91" s="42">
        <v>2001</v>
      </c>
      <c r="N91" s="42">
        <v>2002</v>
      </c>
      <c r="O91" s="42">
        <v>2003</v>
      </c>
      <c r="P91" s="42">
        <v>2004</v>
      </c>
      <c r="Q91" s="42">
        <v>2005</v>
      </c>
      <c r="R91" s="42">
        <v>2006</v>
      </c>
      <c r="S91" s="42">
        <v>2007</v>
      </c>
    </row>
    <row r="92" spans="1:19" s="16" customFormat="1" ht="11.25">
      <c r="A92" s="194" t="s">
        <v>72</v>
      </c>
      <c r="B92" s="13">
        <f>GDP!B93</f>
        <v>161.7270422070073</v>
      </c>
      <c r="C92" s="13">
        <f>GDP!C93</f>
        <v>167.12591194685692</v>
      </c>
      <c r="D92" s="13">
        <f>GDP!D93</f>
        <v>170.2809017948303</v>
      </c>
      <c r="E92" s="13">
        <f>GDP!E93</f>
        <v>170.918311764116</v>
      </c>
      <c r="F92" s="13">
        <f>GDP!F93</f>
        <v>174.70061158186178</v>
      </c>
      <c r="G92" s="13">
        <f>GDP!G93</f>
        <v>179.1364613681156</v>
      </c>
      <c r="H92" s="13">
        <f>GDP!H93</f>
        <v>183.13105117563197</v>
      </c>
      <c r="I92" s="13">
        <f>GDP!I93</f>
        <v>187.02371098805995</v>
      </c>
      <c r="J92" s="13">
        <f>GDP!J93</f>
        <v>193.74764066406013</v>
      </c>
      <c r="K92" s="13">
        <f>GDP!K93</f>
        <v>200.21878035224125</v>
      </c>
      <c r="L92" s="13">
        <f>GDP!L93</f>
        <v>207.5288</v>
      </c>
      <c r="M92" s="13">
        <f>GDP!M93</f>
        <v>208.60813994799082</v>
      </c>
      <c r="N92" s="13">
        <f>GDP!N93</f>
        <v>212.0447797823926</v>
      </c>
      <c r="O92" s="13">
        <f>GDP!O93</f>
        <v>213.74348970053845</v>
      </c>
      <c r="P92" s="13">
        <f>GDP!P93</f>
        <v>219.18237943845963</v>
      </c>
      <c r="Q92" s="13">
        <f>GDP!Q93</f>
        <v>225.48270913487139</v>
      </c>
      <c r="R92" s="13">
        <f>GDP!R93</f>
        <v>233.0910587682548</v>
      </c>
      <c r="S92" s="13">
        <f>GDP!S93</f>
        <v>240.2357784239788</v>
      </c>
    </row>
    <row r="93" spans="1:19" s="16" customFormat="1" ht="11.25">
      <c r="A93" s="194" t="s">
        <v>73</v>
      </c>
      <c r="B93" s="13">
        <f>GDP!B94</f>
        <v>203.5554343926688</v>
      </c>
      <c r="C93" s="13">
        <f>GDP!C94</f>
        <v>207.28675674164407</v>
      </c>
      <c r="D93" s="13">
        <f>GDP!D94</f>
        <v>210.45960145441776</v>
      </c>
      <c r="E93" s="13">
        <f>GDP!E94</f>
        <v>208.43524718111877</v>
      </c>
      <c r="F93" s="13">
        <f>GDP!F94</f>
        <v>215.16139313843198</v>
      </c>
      <c r="G93" s="13">
        <f>GDP!G94</f>
        <v>220.29246999999998</v>
      </c>
      <c r="H93" s="13">
        <f>GDP!H94</f>
        <v>222.92501999999996</v>
      </c>
      <c r="I93" s="13">
        <f>GDP!I94</f>
        <v>230.75470999999996</v>
      </c>
      <c r="J93" s="13">
        <f>GDP!J94</f>
        <v>234.63556999999997</v>
      </c>
      <c r="K93" s="13">
        <f>GDP!K94</f>
        <v>242.6533</v>
      </c>
      <c r="L93" s="13">
        <f>GDP!L94</f>
        <v>251.741</v>
      </c>
      <c r="M93" s="13">
        <f>GDP!M94</f>
        <v>253.73881</v>
      </c>
      <c r="N93" s="13">
        <f>GDP!N94</f>
        <v>257.56757999999996</v>
      </c>
      <c r="O93" s="13">
        <f>GDP!O94</f>
        <v>260.12068</v>
      </c>
      <c r="P93" s="13">
        <f>GDP!P94</f>
        <v>267.83561</v>
      </c>
      <c r="Q93" s="13">
        <f>GDP!Q94</f>
        <v>272.78378999999995</v>
      </c>
      <c r="R93" s="13">
        <f>GDP!R94</f>
        <v>280.9321800000001</v>
      </c>
      <c r="S93" s="13">
        <f>GDP!S94</f>
        <v>288.67623000000003</v>
      </c>
    </row>
    <row r="94" spans="1:19" s="16" customFormat="1" ht="11.25">
      <c r="A94" s="194" t="s">
        <v>74</v>
      </c>
      <c r="B94" s="13">
        <f>GDP!B95</f>
        <v>14.927367054324904</v>
      </c>
      <c r="C94" s="13">
        <f>GDP!C95</f>
        <v>14.927367054324904</v>
      </c>
      <c r="D94" s="13">
        <f>GDP!D95</f>
        <v>13.844853024328152</v>
      </c>
      <c r="E94" s="13">
        <f>GDP!E95</f>
        <v>13.639903958238225</v>
      </c>
      <c r="F94" s="13">
        <f>GDP!F95</f>
        <v>13.88785500573261</v>
      </c>
      <c r="G94" s="13">
        <f>GDP!G95</f>
        <v>14.285095950933037</v>
      </c>
      <c r="H94" s="13">
        <f>GDP!H95</f>
        <v>12.942708385879172</v>
      </c>
      <c r="I94" s="13">
        <f>GDP!I95</f>
        <v>12.22100615321818</v>
      </c>
      <c r="J94" s="13">
        <f>GDP!J95</f>
        <v>12.710687114036157</v>
      </c>
      <c r="K94" s="13">
        <f>GDP!K95</f>
        <v>13.003221197383603</v>
      </c>
      <c r="L94" s="13">
        <f>GDP!L95</f>
        <v>13.7043</v>
      </c>
      <c r="M94" s="13">
        <f>GDP!M95</f>
        <v>14.261573151438556</v>
      </c>
      <c r="N94" s="13">
        <f>GDP!N95</f>
        <v>14.903337821793059</v>
      </c>
      <c r="O94" s="13">
        <f>GDP!O95</f>
        <v>15.649571998439045</v>
      </c>
      <c r="P94" s="13">
        <f>GDP!P95</f>
        <v>16.68896521085807</v>
      </c>
      <c r="Q94" s="13">
        <f>GDP!Q95</f>
        <v>17.731288528092172</v>
      </c>
      <c r="R94" s="13">
        <f>GDP!R95</f>
        <v>18.852299502781577</v>
      </c>
      <c r="S94" s="13">
        <f>GDP!S95</f>
        <v>20.014972264990284</v>
      </c>
    </row>
    <row r="95" spans="1:19" s="16" customFormat="1" ht="11.25">
      <c r="A95" s="194" t="s">
        <v>76</v>
      </c>
      <c r="B95" s="13">
        <f>GDP!B96</f>
        <v>6.452188664454725</v>
      </c>
      <c r="C95" s="13">
        <f>GDP!C96</f>
        <v>6.499937882674108</v>
      </c>
      <c r="D95" s="13">
        <f>GDP!D96</f>
        <v>7.1295425532883465</v>
      </c>
      <c r="E95" s="13">
        <f>GDP!E96</f>
        <v>7.179507979948293</v>
      </c>
      <c r="F95" s="13">
        <f>GDP!F96</f>
        <v>7.603005265590253</v>
      </c>
      <c r="G95" s="13">
        <f>GDP!G96</f>
        <v>8.357523502854358</v>
      </c>
      <c r="H95" s="13">
        <f>GDP!H96</f>
        <v>8.512041664491246</v>
      </c>
      <c r="I95" s="13">
        <f>GDP!I96</f>
        <v>8.711940358023869</v>
      </c>
      <c r="J95" s="13">
        <f>GDP!J96</f>
        <v>9.151305489753257</v>
      </c>
      <c r="K95" s="13">
        <f>GDP!K96</f>
        <v>9.594861947012792</v>
      </c>
      <c r="L95" s="13">
        <f>GDP!L96</f>
        <v>10.078700000000001</v>
      </c>
      <c r="M95" s="13">
        <f>GDP!M96</f>
        <v>10.480383993447429</v>
      </c>
      <c r="N95" s="13">
        <f>GDP!N96</f>
        <v>10.700831399737334</v>
      </c>
      <c r="O95" s="13">
        <f>GDP!O96</f>
        <v>10.904829637949074</v>
      </c>
      <c r="P95" s="13">
        <f>GDP!P96</f>
        <v>11.362826282436554</v>
      </c>
      <c r="Q95" s="13">
        <f>GDP!Q96</f>
        <v>11.811451082247142</v>
      </c>
      <c r="R95" s="13">
        <f>GDP!R96</f>
        <v>12.300765392678848</v>
      </c>
      <c r="S95" s="13">
        <f>GDP!S96</f>
        <v>12.847554911596925</v>
      </c>
    </row>
    <row r="96" spans="1:19" s="16" customFormat="1" ht="11.25">
      <c r="A96" s="194" t="s">
        <v>77</v>
      </c>
      <c r="B96" s="13">
        <f>GDP!B97</f>
        <v>59.954623369835595</v>
      </c>
      <c r="C96" s="13">
        <f>GDP!C97</f>
        <v>52.99092842433466</v>
      </c>
      <c r="D96" s="13">
        <f>GDP!D97</f>
        <v>52.72250692977673</v>
      </c>
      <c r="E96" s="13">
        <f>GDP!E97</f>
        <v>52.75514440230042</v>
      </c>
      <c r="F96" s="13">
        <f>GDP!F97</f>
        <v>53.9260395825989</v>
      </c>
      <c r="G96" s="13">
        <f>GDP!G97</f>
        <v>57.12794523620608</v>
      </c>
      <c r="H96" s="13">
        <f>GDP!H97</f>
        <v>59.42873875703521</v>
      </c>
      <c r="I96" s="13">
        <f>GDP!I97</f>
        <v>58.99440098667577</v>
      </c>
      <c r="J96" s="13">
        <f>GDP!J97</f>
        <v>58.54663588128646</v>
      </c>
      <c r="K96" s="13">
        <f>GDP!K97</f>
        <v>59.33087090087609</v>
      </c>
      <c r="L96" s="13">
        <f>GDP!L97</f>
        <v>61.4952</v>
      </c>
      <c r="M96" s="13">
        <f>GDP!M97</f>
        <v>63.005747100201035</v>
      </c>
      <c r="N96" s="13">
        <f>GDP!N97</f>
        <v>64.20086418983641</v>
      </c>
      <c r="O96" s="13">
        <f>GDP!O97</f>
        <v>66.51356815010628</v>
      </c>
      <c r="P96" s="13">
        <f>GDP!P97</f>
        <v>69.49645905418905</v>
      </c>
      <c r="Q96" s="13">
        <f>GDP!Q97</f>
        <v>73.88610207325246</v>
      </c>
      <c r="R96" s="13">
        <f>GDP!R97</f>
        <v>78.90059371240868</v>
      </c>
      <c r="S96" s="13">
        <f>GDP!S97</f>
        <v>83.59558219543578</v>
      </c>
    </row>
    <row r="97" spans="1:19" s="16" customFormat="1" ht="11.25">
      <c r="A97" s="194" t="s">
        <v>78</v>
      </c>
      <c r="B97" s="13">
        <f>GDP!B98</f>
        <v>1674.987200522339</v>
      </c>
      <c r="C97" s="13">
        <f>GDP!C98</f>
        <v>1760.55</v>
      </c>
      <c r="D97" s="13">
        <f>GDP!D98</f>
        <v>1799.7375</v>
      </c>
      <c r="E97" s="13">
        <f>GDP!E98</f>
        <v>1785.3</v>
      </c>
      <c r="F97" s="13">
        <f>GDP!F98</f>
        <v>1832.7374999999997</v>
      </c>
      <c r="G97" s="13">
        <f>GDP!G98</f>
        <v>1867.3874999999998</v>
      </c>
      <c r="H97" s="13">
        <f>GDP!H98</f>
        <v>1885.9499999999998</v>
      </c>
      <c r="I97" s="13">
        <f>GDP!I98</f>
        <v>1919.9812</v>
      </c>
      <c r="J97" s="13">
        <f>GDP!J98</f>
        <v>1958.9625000000003</v>
      </c>
      <c r="K97" s="13">
        <f>GDP!K98</f>
        <v>1998.3562</v>
      </c>
      <c r="L97" s="13">
        <f>GDP!L98</f>
        <v>2062.5</v>
      </c>
      <c r="M97" s="13">
        <f>GDP!M98</f>
        <v>2088.075</v>
      </c>
      <c r="N97" s="13">
        <f>GDP!N98</f>
        <v>2088.075</v>
      </c>
      <c r="O97" s="13">
        <f>GDP!O98</f>
        <v>2083.5375</v>
      </c>
      <c r="P97" s="13">
        <f>GDP!P98</f>
        <v>2108.7</v>
      </c>
      <c r="Q97" s="13">
        <f>GDP!Q98</f>
        <v>2124.9937999999997</v>
      </c>
      <c r="R97" s="13">
        <f>GDP!R98</f>
        <v>2187.9</v>
      </c>
      <c r="S97" s="13">
        <f>GDP!S98</f>
        <v>2241.7312</v>
      </c>
    </row>
    <row r="98" spans="1:19" s="16" customFormat="1" ht="11.25">
      <c r="A98" s="194" t="s">
        <v>79</v>
      </c>
      <c r="B98" s="13">
        <f>GDP!B99</f>
        <v>134.34516902927749</v>
      </c>
      <c r="C98" s="13">
        <f>GDP!C99</f>
        <v>136.0921974271309</v>
      </c>
      <c r="D98" s="13">
        <f>GDP!D99</f>
        <v>138.7806248625928</v>
      </c>
      <c r="E98" s="13">
        <f>GDP!E99</f>
        <v>138.65625876484972</v>
      </c>
      <c r="F98" s="13">
        <f>GDP!F99</f>
        <v>146.31758603315086</v>
      </c>
      <c r="G98" s="13">
        <f>GDP!G99</f>
        <v>150.8025468179949</v>
      </c>
      <c r="H98" s="13">
        <f>GDP!H99</f>
        <v>155.07714509878173</v>
      </c>
      <c r="I98" s="13">
        <f>GDP!I99</f>
        <v>160.0372997543981</v>
      </c>
      <c r="J98" s="13">
        <f>GDP!J99</f>
        <v>163.49473093555926</v>
      </c>
      <c r="K98" s="13">
        <f>GDP!K99</f>
        <v>167.68091793434746</v>
      </c>
      <c r="L98" s="13">
        <f>GDP!L99</f>
        <v>173.59789999999998</v>
      </c>
      <c r="M98" s="13">
        <f>GDP!M99</f>
        <v>174.82157117315472</v>
      </c>
      <c r="N98" s="13">
        <f>GDP!N99</f>
        <v>175.6359209178153</v>
      </c>
      <c r="O98" s="13">
        <f>GDP!O99</f>
        <v>176.3099395532642</v>
      </c>
      <c r="P98" s="13">
        <f>GDP!P99</f>
        <v>180.35888111732623</v>
      </c>
      <c r="Q98" s="13">
        <f>GDP!Q99</f>
        <v>184.76898075595605</v>
      </c>
      <c r="R98" s="13">
        <f>GDP!R99</f>
        <v>190.9475743540778</v>
      </c>
      <c r="S98" s="13">
        <f>GDP!S99</f>
        <v>194.0916083353168</v>
      </c>
    </row>
    <row r="99" spans="1:19" s="16" customFormat="1" ht="11.25">
      <c r="A99" s="194" t="s">
        <v>80</v>
      </c>
      <c r="B99" s="13">
        <f>GDP!B100</f>
        <v>4.4274207788298</v>
      </c>
      <c r="C99" s="13">
        <f>GDP!C100</f>
        <v>4.4274207788298</v>
      </c>
      <c r="D99" s="13">
        <f>GDP!D100</f>
        <v>4.4274207788298</v>
      </c>
      <c r="E99" s="13">
        <f>GDP!E100</f>
        <v>4.4274207788298</v>
      </c>
      <c r="F99" s="13">
        <f>GDP!F100</f>
        <v>4.354705023763702</v>
      </c>
      <c r="G99" s="13">
        <f>GDP!G100</f>
        <v>4.551829240398333</v>
      </c>
      <c r="H99" s="13">
        <f>GDP!H100</f>
        <v>4.778354397907991</v>
      </c>
      <c r="I99" s="13">
        <f>GDP!I100</f>
        <v>5.294491413900183</v>
      </c>
      <c r="J99" s="13">
        <f>GDP!J100</f>
        <v>5.5781709788894185</v>
      </c>
      <c r="K99" s="13">
        <f>GDP!K100</f>
        <v>5.570576978535248</v>
      </c>
      <c r="L99" s="13">
        <f>GDP!L100</f>
        <v>6.103</v>
      </c>
      <c r="M99" s="13">
        <f>GDP!M100</f>
        <v>6.570657996562397</v>
      </c>
      <c r="N99" s="13">
        <f>GDP!N100</f>
        <v>7.084462231769139</v>
      </c>
      <c r="O99" s="13">
        <f>GDP!O100</f>
        <v>7.58866499691018</v>
      </c>
      <c r="P99" s="13">
        <f>GDP!P100</f>
        <v>8.160398889758897</v>
      </c>
      <c r="Q99" s="13">
        <f>GDP!Q100</f>
        <v>8.907589214456612</v>
      </c>
      <c r="R99" s="13">
        <f>GDP!R100</f>
        <v>9.831928994647349</v>
      </c>
      <c r="S99" s="13">
        <f>GDP!S100</f>
        <v>10.454572472768891</v>
      </c>
    </row>
    <row r="100" spans="1:19" s="16" customFormat="1" ht="11.25">
      <c r="A100" s="194" t="s">
        <v>81</v>
      </c>
      <c r="B100" s="13">
        <f>GDP!B101</f>
        <v>478.27862585141946</v>
      </c>
      <c r="C100" s="13">
        <f>GDP!C101</f>
        <v>490.4431685408959</v>
      </c>
      <c r="D100" s="13">
        <f>GDP!D101</f>
        <v>495.00554457991484</v>
      </c>
      <c r="E100" s="13">
        <f>GDP!E101</f>
        <v>489.9004703026416</v>
      </c>
      <c r="F100" s="13">
        <f>GDP!F101</f>
        <v>501.5746573437781</v>
      </c>
      <c r="G100" s="13">
        <f>GDP!G101</f>
        <v>515.40498</v>
      </c>
      <c r="H100" s="13">
        <f>GDP!H101</f>
        <v>527.86238</v>
      </c>
      <c r="I100" s="13">
        <f>GDP!I101</f>
        <v>548.28376</v>
      </c>
      <c r="J100" s="13">
        <f>GDP!J101</f>
        <v>572.7819599999999</v>
      </c>
      <c r="K100" s="13">
        <f>GDP!K101</f>
        <v>599.96583</v>
      </c>
      <c r="L100" s="13">
        <f>GDP!L101</f>
        <v>630.263</v>
      </c>
      <c r="M100" s="13">
        <f>GDP!M101</f>
        <v>653.255</v>
      </c>
      <c r="N100" s="13">
        <f>GDP!N101</f>
        <v>670.9204199999999</v>
      </c>
      <c r="O100" s="13">
        <f>GDP!O101</f>
        <v>691.6946800000001</v>
      </c>
      <c r="P100" s="13">
        <f>GDP!P101</f>
        <v>714.2912</v>
      </c>
      <c r="Q100" s="13">
        <f>GDP!Q101</f>
        <v>740.10802</v>
      </c>
      <c r="R100" s="13">
        <f>GDP!R101</f>
        <v>768.8900699999999</v>
      </c>
      <c r="S100" s="13">
        <f>GDP!S101</f>
        <v>797.05235</v>
      </c>
    </row>
    <row r="101" spans="1:19" s="16" customFormat="1" ht="11.25">
      <c r="A101" s="194" t="s">
        <v>83</v>
      </c>
      <c r="B101" s="13">
        <f>GDP!B102</f>
        <v>108.559</v>
      </c>
      <c r="C101" s="13">
        <f>GDP!C102</f>
        <v>101.78</v>
      </c>
      <c r="D101" s="13">
        <f>GDP!D102</f>
        <v>97.978</v>
      </c>
      <c r="E101" s="13">
        <f>GDP!E102</f>
        <v>97.077</v>
      </c>
      <c r="F101" s="13">
        <f>GDP!F102</f>
        <v>100.546</v>
      </c>
      <c r="G101" s="13">
        <f>GDP!G102</f>
        <v>104.49000000000001</v>
      </c>
      <c r="H101" s="13">
        <f>GDP!H102</f>
        <v>108.35600000000001</v>
      </c>
      <c r="I101" s="13">
        <f>GDP!I102</f>
        <v>115.07400000000001</v>
      </c>
      <c r="J101" s="13">
        <f>GDP!J102</f>
        <v>121.087</v>
      </c>
      <c r="K101" s="13">
        <f>GDP!K102</f>
        <v>125.835</v>
      </c>
      <c r="L101" s="13">
        <f>GDP!L102</f>
        <v>132.198</v>
      </c>
      <c r="M101" s="13">
        <f>GDP!M102</f>
        <v>135.774</v>
      </c>
      <c r="N101" s="13">
        <f>GDP!N102</f>
        <v>137.91</v>
      </c>
      <c r="O101" s="13">
        <f>GDP!O102</f>
        <v>140.407</v>
      </c>
      <c r="P101" s="13">
        <f>GDP!P102</f>
        <v>145.597</v>
      </c>
      <c r="Q101" s="13">
        <f>GDP!Q102</f>
        <v>149.628</v>
      </c>
      <c r="R101" s="13">
        <f>GDP!R102</f>
        <v>156.994</v>
      </c>
      <c r="S101" s="13">
        <f>GDP!S102</f>
        <v>163.592</v>
      </c>
    </row>
    <row r="102" spans="1:19" s="16" customFormat="1" ht="11.25">
      <c r="A102" s="194" t="s">
        <v>84</v>
      </c>
      <c r="B102" s="13">
        <f>GDP!B103</f>
        <v>1185.4652140360079</v>
      </c>
      <c r="C102" s="13">
        <f>GDP!C103</f>
        <v>1197.4829222169728</v>
      </c>
      <c r="D102" s="13">
        <f>GDP!D103</f>
        <v>1213.8755241649305</v>
      </c>
      <c r="E102" s="13">
        <f>GDP!E103</f>
        <v>1202.7777936446819</v>
      </c>
      <c r="F102" s="13">
        <f>GDP!F103</f>
        <v>1229.4221466553167</v>
      </c>
      <c r="G102" s="13">
        <f>GDP!G103</f>
        <v>1255.4205153520138</v>
      </c>
      <c r="H102" s="13">
        <f>GDP!H103</f>
        <v>1269.2991783444925</v>
      </c>
      <c r="I102" s="13">
        <f>GDP!I103</f>
        <v>1297.644490051734</v>
      </c>
      <c r="J102" s="13">
        <f>GDP!J103</f>
        <v>1343.026388069435</v>
      </c>
      <c r="K102" s="13">
        <f>GDP!K103</f>
        <v>1387.2463143026223</v>
      </c>
      <c r="L102" s="13">
        <f>GDP!L103</f>
        <v>1441.372</v>
      </c>
      <c r="M102" s="13">
        <f>GDP!M103</f>
        <v>1467.9603543704177</v>
      </c>
      <c r="N102" s="13">
        <f>GDP!N103</f>
        <v>1483.0719874233998</v>
      </c>
      <c r="O102" s="13">
        <f>GDP!O103</f>
        <v>1499.078598744144</v>
      </c>
      <c r="P102" s="13">
        <f>GDP!P103</f>
        <v>1535.9417036187563</v>
      </c>
      <c r="Q102" s="13">
        <f>GDP!Q103</f>
        <v>1564.9559990814535</v>
      </c>
      <c r="R102" s="13">
        <f>GDP!R103</f>
        <v>1598.8371763644832</v>
      </c>
      <c r="S102" s="13">
        <f>GDP!S103</f>
        <v>1633.4173366745138</v>
      </c>
    </row>
    <row r="103" spans="1:19" s="16" customFormat="1" ht="11.25">
      <c r="A103" s="194" t="s">
        <v>85</v>
      </c>
      <c r="B103" s="13">
        <f>GDP!B104</f>
        <v>109.42598033389923</v>
      </c>
      <c r="C103" s="13">
        <f>GDP!C104</f>
        <v>112.82002208851922</v>
      </c>
      <c r="D103" s="13">
        <f>GDP!D104</f>
        <v>113.60655883811789</v>
      </c>
      <c r="E103" s="13">
        <f>GDP!E104</f>
        <v>111.78984378610417</v>
      </c>
      <c r="F103" s="13">
        <f>GDP!F104</f>
        <v>114.02547024237457</v>
      </c>
      <c r="G103" s="13">
        <f>GDP!G104</f>
        <v>116.41979070940216</v>
      </c>
      <c r="H103" s="13">
        <f>GDP!H104</f>
        <v>119.16543743062559</v>
      </c>
      <c r="I103" s="13">
        <f>GDP!I104</f>
        <v>123.49929330694856</v>
      </c>
      <c r="J103" s="13">
        <f>GDP!J104</f>
        <v>127.65255796590594</v>
      </c>
      <c r="K103" s="13">
        <f>GDP!K104</f>
        <v>132.01895538982936</v>
      </c>
      <c r="L103" s="13">
        <f>GDP!L104</f>
        <v>137.9295</v>
      </c>
      <c r="M103" s="13">
        <f>GDP!M104</f>
        <v>143.7184683485592</v>
      </c>
      <c r="N103" s="13">
        <f>GDP!N104</f>
        <v>148.66116222951106</v>
      </c>
      <c r="O103" s="13">
        <f>GDP!O104</f>
        <v>156.95888459891694</v>
      </c>
      <c r="P103" s="13">
        <f>GDP!P104</f>
        <v>164.67511714266843</v>
      </c>
      <c r="Q103" s="13">
        <f>GDP!Q104</f>
        <v>169.44822416250247</v>
      </c>
      <c r="R103" s="13">
        <f>GDP!R104</f>
        <v>177.06838852257468</v>
      </c>
      <c r="S103" s="13">
        <f>GDP!S104</f>
        <v>184.21545857397587</v>
      </c>
    </row>
    <row r="104" spans="1:19" s="16" customFormat="1" ht="11.25">
      <c r="A104" s="194" t="s">
        <v>86</v>
      </c>
      <c r="B104" s="13">
        <f>GDP!B105</f>
        <v>41.99764021245901</v>
      </c>
      <c r="C104" s="13">
        <f>GDP!C105</f>
        <v>41.99764021245901</v>
      </c>
      <c r="D104" s="13">
        <f>GDP!D105</f>
        <v>41.11655313151173</v>
      </c>
      <c r="E104" s="13">
        <f>GDP!E105</f>
        <v>40.869852641796335</v>
      </c>
      <c r="F104" s="13">
        <f>GDP!F105</f>
        <v>42.055080991587516</v>
      </c>
      <c r="G104" s="13">
        <f>GDP!G105</f>
        <v>42.685906141982855</v>
      </c>
      <c r="H104" s="13">
        <f>GDP!H105</f>
        <v>43.24936425148172</v>
      </c>
      <c r="I104" s="13">
        <f>GDP!I105</f>
        <v>45.2242151297027</v>
      </c>
      <c r="J104" s="13">
        <f>GDP!J105</f>
        <v>47.4220826119393</v>
      </c>
      <c r="K104" s="13">
        <f>GDP!K105</f>
        <v>49.391801183233156</v>
      </c>
      <c r="L104" s="13">
        <f>GDP!L105</f>
        <v>51.962300000000006</v>
      </c>
      <c r="M104" s="13">
        <f>GDP!M105</f>
        <v>54.08730329760161</v>
      </c>
      <c r="N104" s="13">
        <f>GDP!N105</f>
        <v>56.330826018964295</v>
      </c>
      <c r="O104" s="13">
        <f>GDP!O105</f>
        <v>58.71288322443803</v>
      </c>
      <c r="P104" s="13">
        <f>GDP!P105</f>
        <v>61.55332026434389</v>
      </c>
      <c r="Q104" s="13">
        <f>GDP!Q105</f>
        <v>63.99301054994646</v>
      </c>
      <c r="R104" s="13">
        <f>GDP!R105</f>
        <v>66.62561513628548</v>
      </c>
      <c r="S104" s="13">
        <f>GDP!S105</f>
        <v>67.34047273983471</v>
      </c>
    </row>
    <row r="105" spans="1:19" s="16" customFormat="1" ht="11.25">
      <c r="A105" s="194" t="s">
        <v>87</v>
      </c>
      <c r="B105" s="13">
        <f>GDP!B106</f>
        <v>52.38254165722207</v>
      </c>
      <c r="C105" s="13">
        <f>GDP!C106</f>
        <v>53.393343377229996</v>
      </c>
      <c r="D105" s="13">
        <f>GDP!D106</f>
        <v>55.17841771394478</v>
      </c>
      <c r="E105" s="13">
        <f>GDP!E106</f>
        <v>56.66416617136054</v>
      </c>
      <c r="F105" s="13">
        <f>GDP!F106</f>
        <v>59.92565887290107</v>
      </c>
      <c r="G105" s="13">
        <f>GDP!G106</f>
        <v>65.80191627620967</v>
      </c>
      <c r="H105" s="13">
        <f>GDP!H106</f>
        <v>71.69949683872295</v>
      </c>
      <c r="I105" s="13">
        <f>GDP!I106</f>
        <v>79.94304762499569</v>
      </c>
      <c r="J105" s="13">
        <f>GDP!J106</f>
        <v>86.68261826781828</v>
      </c>
      <c r="K105" s="13">
        <f>GDP!K106</f>
        <v>95.97948915455707</v>
      </c>
      <c r="L105" s="13">
        <f>GDP!L106</f>
        <v>104.84339999999999</v>
      </c>
      <c r="M105" s="13">
        <f>GDP!M106</f>
        <v>110.91789057938703</v>
      </c>
      <c r="N105" s="13">
        <f>GDP!N106</f>
        <v>118.04881125953672</v>
      </c>
      <c r="O105" s="13">
        <f>GDP!O106</f>
        <v>123.37788176782533</v>
      </c>
      <c r="P105" s="13">
        <f>GDP!P106</f>
        <v>129.1814723213738</v>
      </c>
      <c r="Q105" s="13">
        <f>GDP!Q106</f>
        <v>137.41463310665554</v>
      </c>
      <c r="R105" s="13">
        <f>GDP!R106</f>
        <v>145.25893385484767</v>
      </c>
      <c r="S105" s="13">
        <f>GDP!S106</f>
        <v>154.01290468980443</v>
      </c>
    </row>
    <row r="106" spans="1:19" s="16" customFormat="1" ht="11.25">
      <c r="A106" s="194" t="s">
        <v>89</v>
      </c>
      <c r="B106" s="13">
        <f>GDP!B107</f>
        <v>1017.6663000000002</v>
      </c>
      <c r="C106" s="13">
        <f>GDP!C107</f>
        <v>1033.2746</v>
      </c>
      <c r="D106" s="13">
        <f>GDP!D107</f>
        <v>1041.2612</v>
      </c>
      <c r="E106" s="13">
        <f>GDP!E107</f>
        <v>1032.0126</v>
      </c>
      <c r="F106" s="13">
        <f>GDP!F107</f>
        <v>1054.2204</v>
      </c>
      <c r="G106" s="13">
        <f>GDP!G107</f>
        <v>1084.0228</v>
      </c>
      <c r="H106" s="13">
        <f>GDP!H107</f>
        <v>1095.897</v>
      </c>
      <c r="I106" s="13">
        <f>GDP!I107</f>
        <v>1116.4149</v>
      </c>
      <c r="J106" s="13">
        <f>GDP!J107</f>
        <v>1132.0595</v>
      </c>
      <c r="K106" s="13">
        <f>GDP!K107</f>
        <v>1148.636</v>
      </c>
      <c r="L106" s="13">
        <f>GDP!L107</f>
        <v>1191.0573</v>
      </c>
      <c r="M106" s="13">
        <f>GDP!M107</f>
        <v>1212.7133000000001</v>
      </c>
      <c r="N106" s="13">
        <f>GDP!N107</f>
        <v>1218.2196000000001</v>
      </c>
      <c r="O106" s="13">
        <f>GDP!O107</f>
        <v>1218.0135</v>
      </c>
      <c r="P106" s="13">
        <f>GDP!P107</f>
        <v>1236.6712</v>
      </c>
      <c r="Q106" s="13">
        <f>GDP!Q107</f>
        <v>1244.7821999999999</v>
      </c>
      <c r="R106" s="13">
        <f>GDP!R107</f>
        <v>1270.1263999999999</v>
      </c>
      <c r="S106" s="13">
        <f>GDP!S107</f>
        <v>1289.9884</v>
      </c>
    </row>
    <row r="107" spans="1:19" s="16" customFormat="1" ht="11.25">
      <c r="A107" s="194" t="s">
        <v>90</v>
      </c>
      <c r="B107" s="13">
        <f>GDP!B108</f>
        <v>16.959671993038306</v>
      </c>
      <c r="C107" s="13">
        <f>GDP!C108</f>
        <v>15.99700953891131</v>
      </c>
      <c r="D107" s="13">
        <f>GDP!D108</f>
        <v>12.596310235252249</v>
      </c>
      <c r="E107" s="13">
        <f>GDP!E108</f>
        <v>10.552240212043126</v>
      </c>
      <c r="F107" s="13">
        <f>GDP!F108</f>
        <v>9.521708020038957</v>
      </c>
      <c r="G107" s="13">
        <f>GDP!G108</f>
        <v>9.834984328823396</v>
      </c>
      <c r="H107" s="13">
        <f>GDP!H108</f>
        <v>10.335307203394555</v>
      </c>
      <c r="I107" s="13">
        <f>GDP!I108</f>
        <v>11.212152268076649</v>
      </c>
      <c r="J107" s="13">
        <f>GDP!J108</f>
        <v>12.05195211515811</v>
      </c>
      <c r="K107" s="13">
        <f>GDP!K108</f>
        <v>11.875055721053323</v>
      </c>
      <c r="L107" s="13">
        <f>GDP!L108</f>
        <v>12.3773</v>
      </c>
      <c r="M107" s="13">
        <f>GDP!M108</f>
        <v>13.21101359575676</v>
      </c>
      <c r="N107" s="13">
        <f>GDP!N108</f>
        <v>14.117743263986505</v>
      </c>
      <c r="O107" s="13">
        <f>GDP!O108</f>
        <v>15.564333437669516</v>
      </c>
      <c r="P107" s="13">
        <f>GDP!P108</f>
        <v>16.70845126339267</v>
      </c>
      <c r="Q107" s="13">
        <f>GDP!Q108</f>
        <v>18.012099776350627</v>
      </c>
      <c r="R107" s="13">
        <f>GDP!R108</f>
        <v>19.425097847902247</v>
      </c>
      <c r="S107" s="13">
        <f>GDP!S108</f>
        <v>21.15873230427072</v>
      </c>
    </row>
    <row r="108" spans="1:19" s="16" customFormat="1" ht="11.25">
      <c r="A108" s="194" t="s">
        <v>91</v>
      </c>
      <c r="B108" s="13">
        <f>GDP!B109</f>
        <v>13.460324829631235</v>
      </c>
      <c r="C108" s="13">
        <f>GDP!C109</f>
        <v>14.62383866758962</v>
      </c>
      <c r="D108" s="13">
        <f>GDP!D109</f>
        <v>14.889938467487129</v>
      </c>
      <c r="E108" s="13">
        <f>GDP!E109</f>
        <v>15.515473151845747</v>
      </c>
      <c r="F108" s="13">
        <f>GDP!F109</f>
        <v>16.10825611756251</v>
      </c>
      <c r="G108" s="13">
        <f>GDP!G109</f>
        <v>16.339</v>
      </c>
      <c r="H108" s="13">
        <f>GDP!H109</f>
        <v>16.587</v>
      </c>
      <c r="I108" s="13">
        <f>GDP!I109</f>
        <v>17.5721</v>
      </c>
      <c r="J108" s="13">
        <f>GDP!J109</f>
        <v>18.7125</v>
      </c>
      <c r="K108" s="13">
        <f>GDP!K109</f>
        <v>20.2877</v>
      </c>
      <c r="L108" s="13">
        <f>GDP!L109</f>
        <v>22.0006</v>
      </c>
      <c r="M108" s="13">
        <f>GDP!M109</f>
        <v>22.554400000000005</v>
      </c>
      <c r="N108" s="13">
        <f>GDP!N109</f>
        <v>23.480300000000003</v>
      </c>
      <c r="O108" s="13">
        <f>GDP!O109</f>
        <v>23.843700000000005</v>
      </c>
      <c r="P108" s="13">
        <f>GDP!P109</f>
        <v>24.928000000000004</v>
      </c>
      <c r="Q108" s="13">
        <f>GDP!Q109</f>
        <v>26.220700000000004</v>
      </c>
      <c r="R108" s="13">
        <f>GDP!R109</f>
        <v>27.910200000000007</v>
      </c>
      <c r="S108" s="13">
        <f>GDP!S109</f>
        <v>29.361700000000003</v>
      </c>
    </row>
    <row r="109" spans="1:19" s="16" customFormat="1" ht="11.25">
      <c r="A109" s="194" t="s">
        <v>92</v>
      </c>
      <c r="B109" s="13">
        <f>GDP!B110</f>
        <v>12.284467128374319</v>
      </c>
      <c r="C109" s="13">
        <f>GDP!C110</f>
        <v>10.736617884398077</v>
      </c>
      <c r="D109" s="13">
        <f>GDP!D110</f>
        <v>7.290172015577613</v>
      </c>
      <c r="E109" s="13">
        <f>GDP!E110</f>
        <v>6.459092659782489</v>
      </c>
      <c r="F109" s="13">
        <f>GDP!F110</f>
        <v>6.601194875275345</v>
      </c>
      <c r="G109" s="13">
        <f>GDP!G110</f>
        <v>6.5417815271661786</v>
      </c>
      <c r="H109" s="13">
        <f>GDP!H110</f>
        <v>6.77820754658202</v>
      </c>
      <c r="I109" s="13">
        <f>GDP!I110</f>
        <v>7.343566339701436</v>
      </c>
      <c r="J109" s="13">
        <f>GDP!J110</f>
        <v>7.6956928617736935</v>
      </c>
      <c r="K109" s="13">
        <f>GDP!K110</f>
        <v>7.946049436300716</v>
      </c>
      <c r="L109" s="13">
        <f>GDP!L110</f>
        <v>8.4956</v>
      </c>
      <c r="M109" s="13">
        <f>GDP!M110</f>
        <v>9.179323805033299</v>
      </c>
      <c r="N109" s="13">
        <f>GDP!N110</f>
        <v>9.773580899898118</v>
      </c>
      <c r="O109" s="13">
        <f>GDP!O110</f>
        <v>10.47638545243287</v>
      </c>
      <c r="P109" s="13">
        <f>GDP!P110</f>
        <v>11.385269231028296</v>
      </c>
      <c r="Q109" s="13">
        <f>GDP!Q110</f>
        <v>12.592381337722804</v>
      </c>
      <c r="R109" s="13">
        <f>GDP!R110</f>
        <v>14.132825340787576</v>
      </c>
      <c r="S109" s="13">
        <f>GDP!S110</f>
        <v>15.542958746811033</v>
      </c>
    </row>
    <row r="110" spans="1:19" s="16" customFormat="1" ht="11.25">
      <c r="A110" s="194" t="s">
        <v>94</v>
      </c>
      <c r="B110" s="13">
        <f>GDP!B111</f>
        <v>306.035</v>
      </c>
      <c r="C110" s="13">
        <f>GDP!C111</f>
        <v>313.5</v>
      </c>
      <c r="D110" s="13">
        <f>GDP!D111</f>
        <v>318.84899999999993</v>
      </c>
      <c r="E110" s="13">
        <f>GDP!E111</f>
        <v>322.859</v>
      </c>
      <c r="F110" s="13">
        <f>GDP!F111</f>
        <v>332.419</v>
      </c>
      <c r="G110" s="13">
        <f>GDP!G111</f>
        <v>342.777</v>
      </c>
      <c r="H110" s="13">
        <f>GDP!H111</f>
        <v>354.454</v>
      </c>
      <c r="I110" s="13">
        <f>GDP!I111</f>
        <v>369.618</v>
      </c>
      <c r="J110" s="13">
        <f>GDP!J111</f>
        <v>384.12</v>
      </c>
      <c r="K110" s="13">
        <f>GDP!K111</f>
        <v>402.113</v>
      </c>
      <c r="L110" s="13">
        <f>GDP!L111</f>
        <v>417.96</v>
      </c>
      <c r="M110" s="13">
        <f>GDP!M111</f>
        <v>426.009</v>
      </c>
      <c r="N110" s="13">
        <f>GDP!N111</f>
        <v>426.334</v>
      </c>
      <c r="O110" s="13">
        <f>GDP!O111</f>
        <v>427.765</v>
      </c>
      <c r="P110" s="13">
        <f>GDP!P111</f>
        <v>437.33200000000005</v>
      </c>
      <c r="Q110" s="13">
        <f>GDP!Q111</f>
        <v>446.28200000000004</v>
      </c>
      <c r="R110" s="13">
        <f>GDP!R111</f>
        <v>461.34900000000005</v>
      </c>
      <c r="S110" s="13">
        <f>GDP!S111</f>
        <v>477.31500000000005</v>
      </c>
    </row>
    <row r="111" spans="1:19" s="16" customFormat="1" ht="11.25">
      <c r="A111" s="194" t="s">
        <v>96</v>
      </c>
      <c r="B111" s="13">
        <f>GDP!B112</f>
        <v>128.13150138164232</v>
      </c>
      <c r="C111" s="13">
        <f>GDP!C112</f>
        <v>119.14233171200337</v>
      </c>
      <c r="D111" s="13">
        <f>GDP!D112</f>
        <v>122.13873847268779</v>
      </c>
      <c r="E111" s="13">
        <f>GDP!E112</f>
        <v>126.70466150538886</v>
      </c>
      <c r="F111" s="13">
        <f>GDP!F112</f>
        <v>133.41088231178082</v>
      </c>
      <c r="G111" s="13">
        <f>GDP!G112</f>
        <v>142.68543007915335</v>
      </c>
      <c r="H111" s="13">
        <f>GDP!H112</f>
        <v>151.58745656190808</v>
      </c>
      <c r="I111" s="13">
        <f>GDP!I112</f>
        <v>162.32936891030366</v>
      </c>
      <c r="J111" s="13">
        <f>GDP!J112</f>
        <v>170.4160243453568</v>
      </c>
      <c r="K111" s="13">
        <f>GDP!K112</f>
        <v>178.12598447882124</v>
      </c>
      <c r="L111" s="13">
        <f>GDP!L112</f>
        <v>185.7138</v>
      </c>
      <c r="M111" s="13">
        <f>GDP!M112</f>
        <v>187.9522114167802</v>
      </c>
      <c r="N111" s="13">
        <f>GDP!N112</f>
        <v>190.66529977978928</v>
      </c>
      <c r="O111" s="13">
        <f>GDP!O112</f>
        <v>198.038629980526</v>
      </c>
      <c r="P111" s="13">
        <f>GDP!P112</f>
        <v>208.6233994605563</v>
      </c>
      <c r="Q111" s="13">
        <f>GDP!Q112</f>
        <v>216.16941067756702</v>
      </c>
      <c r="R111" s="13">
        <f>GDP!R112</f>
        <v>229.63133220180063</v>
      </c>
      <c r="S111" s="13">
        <f>GDP!S112</f>
        <v>244.89075397914766</v>
      </c>
    </row>
    <row r="112" spans="1:19" s="16" customFormat="1" ht="11.25">
      <c r="A112" s="194" t="s">
        <v>97</v>
      </c>
      <c r="B112" s="13">
        <f>GDP!B113</f>
        <v>91.98478909328452</v>
      </c>
      <c r="C112" s="13">
        <f>GDP!C113</f>
        <v>96.00287401513602</v>
      </c>
      <c r="D112" s="13">
        <f>GDP!D113</f>
        <v>97.0488033218396</v>
      </c>
      <c r="E112" s="13">
        <f>GDP!E113</f>
        <v>95.06582240751528</v>
      </c>
      <c r="F112" s="13">
        <f>GDP!F113</f>
        <v>95.98306005715915</v>
      </c>
      <c r="G112" s="13">
        <f>GDP!G113</f>
        <v>100.09379999999997</v>
      </c>
      <c r="H112" s="13">
        <f>GDP!H113</f>
        <v>103.71589999999998</v>
      </c>
      <c r="I112" s="13">
        <f>GDP!I113</f>
        <v>108.05719999999997</v>
      </c>
      <c r="J112" s="13">
        <f>GDP!J113</f>
        <v>113.30009999999999</v>
      </c>
      <c r="K112" s="13">
        <f>GDP!K113</f>
        <v>117.65249999999997</v>
      </c>
      <c r="L112" s="13">
        <f>GDP!L113</f>
        <v>122.27</v>
      </c>
      <c r="M112" s="13">
        <f>GDP!M113</f>
        <v>124.7353</v>
      </c>
      <c r="N112" s="13">
        <f>GDP!N113</f>
        <v>125.68239999999999</v>
      </c>
      <c r="O112" s="13">
        <f>GDP!O113</f>
        <v>124.6703</v>
      </c>
      <c r="P112" s="13">
        <f>GDP!P113</f>
        <v>126.5596</v>
      </c>
      <c r="Q112" s="13">
        <f>GDP!Q113</f>
        <v>127.71119999999999</v>
      </c>
      <c r="R112" s="13">
        <f>GDP!R113</f>
        <v>129.45819999999998</v>
      </c>
      <c r="S112" s="13">
        <f>GDP!S113</f>
        <v>131.96499999999997</v>
      </c>
    </row>
    <row r="113" spans="1:19" s="16" customFormat="1" ht="11.25">
      <c r="A113" s="194" t="s">
        <v>98</v>
      </c>
      <c r="B113" s="13">
        <f>GDP!B114</f>
        <v>48.29144978328429</v>
      </c>
      <c r="C113" s="13">
        <f>GDP!C114</f>
        <v>41.974544109338986</v>
      </c>
      <c r="D113" s="13">
        <f>GDP!D114</f>
        <v>38.312678908749845</v>
      </c>
      <c r="E113" s="13">
        <f>GDP!E114</f>
        <v>38.89541870187567</v>
      </c>
      <c r="F113" s="13">
        <f>GDP!F114</f>
        <v>40.4258078262451</v>
      </c>
      <c r="G113" s="13">
        <f>GDP!G114</f>
        <v>43.3119197069263</v>
      </c>
      <c r="H113" s="13">
        <f>GDP!H114</f>
        <v>45.021928611353744</v>
      </c>
      <c r="I113" s="13">
        <f>GDP!I114</f>
        <v>42.29671133792769</v>
      </c>
      <c r="J113" s="13">
        <f>GDP!J114</f>
        <v>40.259066532993884</v>
      </c>
      <c r="K113" s="13">
        <f>GDP!K114</f>
        <v>39.796085038419065</v>
      </c>
      <c r="L113" s="13">
        <f>GDP!L114</f>
        <v>40.651300000000006</v>
      </c>
      <c r="M113" s="13">
        <f>GDP!M114</f>
        <v>42.959829383364244</v>
      </c>
      <c r="N113" s="13">
        <f>GDP!N114</f>
        <v>45.1408969104023</v>
      </c>
      <c r="O113" s="13">
        <f>GDP!O114</f>
        <v>47.504797908544866</v>
      </c>
      <c r="P113" s="13">
        <f>GDP!P114</f>
        <v>51.53807478078979</v>
      </c>
      <c r="Q113" s="13">
        <f>GDP!Q114</f>
        <v>53.6787858297438</v>
      </c>
      <c r="R113" s="13">
        <f>GDP!R114</f>
        <v>57.90588344314566</v>
      </c>
      <c r="S113" s="13">
        <f>GDP!S114</f>
        <v>61.523125709920215</v>
      </c>
    </row>
    <row r="114" spans="1:19" s="16" customFormat="1" ht="11.25">
      <c r="A114" s="194" t="s">
        <v>99</v>
      </c>
      <c r="B114" s="13">
        <f>GDP!B115</f>
        <v>218.62845889420691</v>
      </c>
      <c r="C114" s="13">
        <f>GDP!C115</f>
        <v>216.17700710092987</v>
      </c>
      <c r="D114" s="13">
        <f>GDP!D115</f>
        <v>213.57529243146732</v>
      </c>
      <c r="E114" s="13">
        <f>GDP!E115</f>
        <v>209.18036972658058</v>
      </c>
      <c r="F114" s="13">
        <f>GDP!F115</f>
        <v>217.43642077398667</v>
      </c>
      <c r="G114" s="13">
        <f>GDP!G115</f>
        <v>226.07529284480307</v>
      </c>
      <c r="H114" s="13">
        <f>GDP!H115</f>
        <v>229.37716857564064</v>
      </c>
      <c r="I114" s="13">
        <f>GDP!I115</f>
        <v>235.02049278062498</v>
      </c>
      <c r="J114" s="13">
        <f>GDP!J115</f>
        <v>243.98404633804554</v>
      </c>
      <c r="K114" s="13">
        <f>GDP!K115</f>
        <v>255.19609615700003</v>
      </c>
      <c r="L114" s="13">
        <f>GDP!L115</f>
        <v>266.422</v>
      </c>
      <c r="M114" s="13">
        <f>GDP!M115</f>
        <v>269.2400505834034</v>
      </c>
      <c r="N114" s="13">
        <f>GDP!N115</f>
        <v>275.7322593899432</v>
      </c>
      <c r="O114" s="13">
        <f>GDP!O115</f>
        <v>281.005906132791</v>
      </c>
      <c r="P114" s="13">
        <f>GDP!P115</f>
        <v>292.60314518439446</v>
      </c>
      <c r="Q114" s="13">
        <f>GDP!Q115</f>
        <v>302.25418988376384</v>
      </c>
      <c r="R114" s="13">
        <f>GDP!R115</f>
        <v>315.0892919043533</v>
      </c>
      <c r="S114" s="13">
        <f>GDP!S115</f>
        <v>323.1547021080567</v>
      </c>
    </row>
    <row r="115" spans="1:19" s="16" customFormat="1" ht="11.25">
      <c r="A115" s="194" t="s">
        <v>100</v>
      </c>
      <c r="B115" s="13">
        <f>GDP!B116</f>
        <v>17.83115176123789</v>
      </c>
      <c r="C115" s="13">
        <f>GDP!C116</f>
        <v>16.244159983825835</v>
      </c>
      <c r="D115" s="13">
        <f>GDP!D116</f>
        <v>15.356627834266762</v>
      </c>
      <c r="E115" s="13">
        <f>GDP!E116</f>
        <v>15.79328109183355</v>
      </c>
      <c r="F115" s="13">
        <f>GDP!F116</f>
        <v>16.634666421950982</v>
      </c>
      <c r="G115" s="13">
        <f>GDP!G116</f>
        <v>17.317878608946533</v>
      </c>
      <c r="H115" s="13">
        <f>GDP!H116</f>
        <v>17.93662364124244</v>
      </c>
      <c r="I115" s="13">
        <f>GDP!I116</f>
        <v>18.816752407353192</v>
      </c>
      <c r="J115" s="13">
        <f>GDP!J116</f>
        <v>19.487922647176745</v>
      </c>
      <c r="K115" s="13">
        <f>GDP!K116</f>
        <v>20.5336199613975</v>
      </c>
      <c r="L115" s="13">
        <f>GDP!L116</f>
        <v>21.4348</v>
      </c>
      <c r="M115" s="13">
        <f>GDP!M116</f>
        <v>22.04550727370815</v>
      </c>
      <c r="N115" s="13">
        <f>GDP!N116</f>
        <v>22.921530171795716</v>
      </c>
      <c r="O115" s="13">
        <f>GDP!O116</f>
        <v>23.571405570685478</v>
      </c>
      <c r="P115" s="13">
        <f>GDP!P116</f>
        <v>24.581797059305753</v>
      </c>
      <c r="Q115" s="13">
        <f>GDP!Q116</f>
        <v>25.650760958991206</v>
      </c>
      <c r="R115" s="13">
        <f>GDP!R116</f>
        <v>27.164840387280332</v>
      </c>
      <c r="S115" s="13">
        <f>GDP!S116</f>
        <v>29.002425100605123</v>
      </c>
    </row>
    <row r="116" spans="1:19" s="16" customFormat="1" ht="11.25">
      <c r="A116" s="194" t="s">
        <v>101</v>
      </c>
      <c r="B116" s="13">
        <f>GDP!B117</f>
        <v>15</v>
      </c>
      <c r="C116" s="13">
        <f>GDP!C117</f>
        <v>15</v>
      </c>
      <c r="D116" s="13">
        <f>GDP!D117</f>
        <v>15.488703088381373</v>
      </c>
      <c r="E116" s="13">
        <f>GDP!E117</f>
        <v>16.589920513285946</v>
      </c>
      <c r="F116" s="13">
        <f>GDP!F117</f>
        <v>17.61940733990459</v>
      </c>
      <c r="G116" s="13">
        <f>GDP!G117</f>
        <v>18.648992099939193</v>
      </c>
      <c r="H116" s="13">
        <f>GDP!H117</f>
        <v>19.94348523260907</v>
      </c>
      <c r="I116" s="13">
        <f>GDP!I117</f>
        <v>20.819335011286714</v>
      </c>
      <c r="J116" s="13">
        <f>GDP!J117</f>
        <v>21.733479177730107</v>
      </c>
      <c r="K116" s="13">
        <f>GDP!K117</f>
        <v>21.740295239363448</v>
      </c>
      <c r="L116" s="13">
        <f>GDP!L117</f>
        <v>22.0355</v>
      </c>
      <c r="M116" s="13">
        <f>GDP!M117</f>
        <v>22.784906178896485</v>
      </c>
      <c r="N116" s="13">
        <f>GDP!N117</f>
        <v>23.867514540854394</v>
      </c>
      <c r="O116" s="13">
        <f>GDP!O117</f>
        <v>24.99746059226792</v>
      </c>
      <c r="P116" s="13">
        <f>GDP!P117</f>
        <v>26.2860992653606</v>
      </c>
      <c r="Q116" s="13">
        <f>GDP!Q117</f>
        <v>28.00661746192437</v>
      </c>
      <c r="R116" s="13">
        <f>GDP!R117</f>
        <v>30.38578357273154</v>
      </c>
      <c r="S116" s="13">
        <f>GDP!S117</f>
        <v>33.5526573208043</v>
      </c>
    </row>
    <row r="117" spans="1:19" s="16" customFormat="1" ht="11.25">
      <c r="A117" s="194" t="s">
        <v>103</v>
      </c>
      <c r="B117" s="13">
        <f>GDP!B118</f>
        <v>1247.578267441382</v>
      </c>
      <c r="C117" s="13">
        <f>GDP!C118</f>
        <v>1230.2065014901034</v>
      </c>
      <c r="D117" s="13">
        <f>GDP!D118</f>
        <v>1232.010358812749</v>
      </c>
      <c r="E117" s="13">
        <f>GDP!E118</f>
        <v>1259.3887699956024</v>
      </c>
      <c r="F117" s="13">
        <f>GDP!F118</f>
        <v>1313.2928048257081</v>
      </c>
      <c r="G117" s="13">
        <f>GDP!G118</f>
        <v>1353.252856227953</v>
      </c>
      <c r="H117" s="13">
        <f>GDP!H118</f>
        <v>1392.2164768040254</v>
      </c>
      <c r="I117" s="13">
        <f>GDP!I118</f>
        <v>1438.2594435532974</v>
      </c>
      <c r="J117" s="13">
        <f>GDP!J118</f>
        <v>1490.1192075533804</v>
      </c>
      <c r="K117" s="13">
        <f>GDP!K118</f>
        <v>1541.8746411634697</v>
      </c>
      <c r="L117" s="13">
        <f>GDP!L118</f>
        <v>1602.2396</v>
      </c>
      <c r="M117" s="13">
        <f>GDP!M118</f>
        <v>1641.6840475908266</v>
      </c>
      <c r="N117" s="13">
        <f>GDP!N118</f>
        <v>1676.102492046302</v>
      </c>
      <c r="O117" s="13">
        <f>GDP!O118</f>
        <v>1723.3354300553576</v>
      </c>
      <c r="P117" s="13">
        <f>GDP!P118</f>
        <v>1770.8617027841062</v>
      </c>
      <c r="Q117" s="13">
        <f>GDP!Q118</f>
        <v>1807.2987134807647</v>
      </c>
      <c r="R117" s="13">
        <f>GDP!R118</f>
        <v>1858.5869283878387</v>
      </c>
      <c r="S117" s="13">
        <f>GDP!S118</f>
        <v>1914.760527208968</v>
      </c>
    </row>
    <row r="118" spans="1:19" s="16" customFormat="1" ht="11.25">
      <c r="A118" s="194" t="s">
        <v>102</v>
      </c>
      <c r="B118" s="13">
        <f>GDP!B119</f>
        <v>202.259223255417</v>
      </c>
      <c r="C118" s="13">
        <f>GDP!C119</f>
        <v>204.1331866588197</v>
      </c>
      <c r="D118" s="13">
        <f>GDP!D119</f>
        <v>216.34909107491868</v>
      </c>
      <c r="E118" s="13">
        <f>GDP!E119</f>
        <v>233.74794160509796</v>
      </c>
      <c r="F118" s="13">
        <f>GDP!F119</f>
        <v>220.99541920552898</v>
      </c>
      <c r="G118" s="13">
        <f>GDP!G119</f>
        <v>236.887696749093</v>
      </c>
      <c r="H118" s="13">
        <f>GDP!H119</f>
        <v>253.4824279076716</v>
      </c>
      <c r="I118" s="13">
        <f>GDP!I119</f>
        <v>272.566631788068</v>
      </c>
      <c r="J118" s="13">
        <f>GDP!J119</f>
        <v>280.9940215476485</v>
      </c>
      <c r="K118" s="13">
        <f>GDP!K119</f>
        <v>271.5376062262565</v>
      </c>
      <c r="L118" s="13">
        <f>GDP!L119</f>
        <v>289.9328</v>
      </c>
      <c r="M118" s="13">
        <f>GDP!M119</f>
        <v>273.4139469465257</v>
      </c>
      <c r="N118" s="13">
        <f>GDP!N119</f>
        <v>290.26674418189685</v>
      </c>
      <c r="O118" s="13">
        <f>GDP!O119</f>
        <v>305.55005850970235</v>
      </c>
      <c r="P118" s="13">
        <f>GDP!P119</f>
        <v>334.1581224744698</v>
      </c>
      <c r="Q118" s="13">
        <f>GDP!Q119</f>
        <v>362.23281096805744</v>
      </c>
      <c r="R118" s="13">
        <f>GDP!R119</f>
        <v>387.20329120886186</v>
      </c>
      <c r="S118" s="13">
        <f>GDP!S119</f>
        <v>405.2801843014424</v>
      </c>
    </row>
    <row r="119" spans="1:19" s="16" customFormat="1" ht="11.25">
      <c r="A119" s="194" t="s">
        <v>88</v>
      </c>
      <c r="B119" s="13">
        <f>GDP!B120</f>
        <v>7.3258351486734155</v>
      </c>
      <c r="C119" s="13">
        <f>GDP!C120</f>
        <v>7.309439443829373</v>
      </c>
      <c r="D119" s="13">
        <f>GDP!D120</f>
        <v>7.06282875391044</v>
      </c>
      <c r="E119" s="13">
        <f>GDP!E120</f>
        <v>7.155595376359971</v>
      </c>
      <c r="F119" s="13">
        <f>GDP!F120</f>
        <v>7.413820838702037</v>
      </c>
      <c r="G119" s="13">
        <f>GDP!G120</f>
        <v>7.422473361930656</v>
      </c>
      <c r="H119" s="13">
        <f>GDP!H120</f>
        <v>7.77764015140103</v>
      </c>
      <c r="I119" s="13">
        <f>GDP!I120</f>
        <v>8.159770297493079</v>
      </c>
      <c r="J119" s="13">
        <f>GDP!J120</f>
        <v>8.675201657338167</v>
      </c>
      <c r="K119" s="13">
        <f>GDP!K120</f>
        <v>9.030340891002082</v>
      </c>
      <c r="L119" s="13">
        <f>GDP!L120</f>
        <v>9.4206</v>
      </c>
      <c r="M119" s="13">
        <f>GDP!M120</f>
        <v>9.790054475120185</v>
      </c>
      <c r="N119" s="13">
        <f>GDP!N120</f>
        <v>9.803667043511709</v>
      </c>
      <c r="O119" s="13">
        <f>GDP!O120</f>
        <v>10.039902972298234</v>
      </c>
      <c r="P119" s="13">
        <f>GDP!P120</f>
        <v>10.813394459646624</v>
      </c>
      <c r="Q119" s="13">
        <f>GDP!Q120</f>
        <v>11.617390224746872</v>
      </c>
      <c r="R119" s="13">
        <f>GDP!R120</f>
        <v>12.13560472104448</v>
      </c>
      <c r="S119" s="13">
        <f>GDP!S120</f>
        <v>12.804756147229895</v>
      </c>
    </row>
    <row r="120" spans="1:19" s="16" customFormat="1" ht="11.25">
      <c r="A120" s="194" t="s">
        <v>95</v>
      </c>
      <c r="B120" s="13">
        <f>GDP!B121</f>
        <v>126.89963863679168</v>
      </c>
      <c r="C120" s="13">
        <f>GDP!C121</f>
        <v>130.8394754930156</v>
      </c>
      <c r="D120" s="13">
        <f>GDP!D121</f>
        <v>135.44910988319927</v>
      </c>
      <c r="E120" s="13">
        <f>GDP!E121</f>
        <v>139.22355580621246</v>
      </c>
      <c r="F120" s="13">
        <f>GDP!F121</f>
        <v>146.25623269599612</v>
      </c>
      <c r="G120" s="13">
        <f>GDP!G121</f>
        <v>152.3790992144762</v>
      </c>
      <c r="H120" s="13">
        <f>GDP!H121</f>
        <v>160.15005716966382</v>
      </c>
      <c r="I120" s="13">
        <f>GDP!I121</f>
        <v>168.78626682693766</v>
      </c>
      <c r="J120" s="13">
        <f>GDP!J121</f>
        <v>173.31448765967184</v>
      </c>
      <c r="K120" s="13">
        <f>GDP!K121</f>
        <v>176.82550125114685</v>
      </c>
      <c r="L120" s="13">
        <f>GDP!L121</f>
        <v>182.5785</v>
      </c>
      <c r="M120" s="13">
        <f>GDP!M121</f>
        <v>186.21209615450826</v>
      </c>
      <c r="N120" s="13">
        <f>GDP!N121</f>
        <v>189.0092096066406</v>
      </c>
      <c r="O120" s="13">
        <f>GDP!O121</f>
        <v>190.9249365577917</v>
      </c>
      <c r="P120" s="13">
        <f>GDP!P121</f>
        <v>198.30245933656306</v>
      </c>
      <c r="Q120" s="13">
        <f>GDP!Q121</f>
        <v>203.73436449396146</v>
      </c>
      <c r="R120" s="13">
        <f>GDP!R121</f>
        <v>208.38130983621167</v>
      </c>
      <c r="S120" s="13">
        <f>GDP!S121</f>
        <v>214.9123165082522</v>
      </c>
    </row>
    <row r="121" spans="1:19" s="16" customFormat="1" ht="11.25">
      <c r="A121" s="194" t="s">
        <v>75</v>
      </c>
      <c r="B121" s="13">
        <f>GDP!B122</f>
        <v>243.6595239701981</v>
      </c>
      <c r="C121" s="13">
        <f>GDP!C122</f>
        <v>241.35402338588216</v>
      </c>
      <c r="D121" s="13">
        <f>GDP!D122</f>
        <v>241.59494381283716</v>
      </c>
      <c r="E121" s="13">
        <f>GDP!E122</f>
        <v>241.14728999950378</v>
      </c>
      <c r="F121" s="13">
        <f>GDP!F122</f>
        <v>244.01892438118676</v>
      </c>
      <c r="G121" s="13">
        <f>GDP!G122</f>
        <v>244.8735683011218</v>
      </c>
      <c r="H121" s="13">
        <f>GDP!H122</f>
        <v>246.41241519310773</v>
      </c>
      <c r="I121" s="13">
        <f>GDP!I122</f>
        <v>251.52711355683687</v>
      </c>
      <c r="J121" s="13">
        <f>GDP!J122</f>
        <v>258.163873399276</v>
      </c>
      <c r="K121" s="13">
        <f>GDP!K122</f>
        <v>261.54874987454235</v>
      </c>
      <c r="L121" s="13">
        <f>GDP!L122</f>
        <v>270.9177</v>
      </c>
      <c r="M121" s="13">
        <f>GDP!M122</f>
        <v>274.03888180498325</v>
      </c>
      <c r="N121" s="13">
        <f>GDP!N122</f>
        <v>275.25325991850366</v>
      </c>
      <c r="O121" s="13">
        <f>GDP!O122</f>
        <v>274.70882840881774</v>
      </c>
      <c r="P121" s="13">
        <f>GDP!P122</f>
        <v>281.6663661644705</v>
      </c>
      <c r="Q121" s="13">
        <f>GDP!Q122</f>
        <v>288.7175748707681</v>
      </c>
      <c r="R121" s="13">
        <f>GDP!R122</f>
        <v>298.4864029659594</v>
      </c>
      <c r="S121" s="13">
        <f>GDP!S122</f>
        <v>308.41394468587805</v>
      </c>
    </row>
    <row r="122" spans="1:19" s="16" customFormat="1" ht="11.2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5" ht="11.25">
      <c r="A125" s="12"/>
    </row>
    <row r="126" spans="1:16" s="10" customFormat="1" ht="11.25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s="10" customFormat="1" ht="11.25">
      <c r="A127" s="1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s="10" customFormat="1" ht="11.25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s="10" customFormat="1" ht="11.25">
      <c r="A129" s="12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s="10" customFormat="1" ht="11.2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ht="11.25">
      <c r="A131" s="14"/>
    </row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>
      <c r="A179" s="6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53:S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E242"/>
  <sheetViews>
    <sheetView zoomScale="85" zoomScaleNormal="85" workbookViewId="0" topLeftCell="A31">
      <selection activeCell="B50" sqref="B50"/>
    </sheetView>
  </sheetViews>
  <sheetFormatPr defaultColWidth="9.140625" defaultRowHeight="12.75"/>
  <cols>
    <col min="1" max="1" width="37.421875" style="54" customWidth="1"/>
    <col min="2" max="2" width="10.8515625" style="54" customWidth="1"/>
    <col min="3" max="6" width="10.00390625" style="54" bestFit="1" customWidth="1"/>
    <col min="7" max="7" width="10.8515625" style="54" customWidth="1"/>
    <col min="8" max="19" width="10.00390625" style="54" bestFit="1" customWidth="1"/>
    <col min="20" max="16384" width="9.140625" style="54" customWidth="1"/>
  </cols>
  <sheetData>
    <row r="1" spans="1:20" s="20" customFormat="1" ht="12.75">
      <c r="A1" s="78" t="s">
        <v>1791</v>
      </c>
      <c r="B1" s="79"/>
      <c r="C1" s="79"/>
      <c r="D1" s="79"/>
      <c r="E1" s="79"/>
      <c r="F1" s="79" t="s">
        <v>1781</v>
      </c>
      <c r="G1" s="109">
        <f>(S7/B7)^(1/17)-1</f>
        <v>0.0015292050505688604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21"/>
      <c r="S1" s="21"/>
      <c r="T1" s="21"/>
    </row>
    <row r="2" spans="1:20" s="20" customFormat="1" ht="12.75">
      <c r="A2" s="83"/>
      <c r="B2" s="21"/>
      <c r="C2" s="21"/>
      <c r="D2" s="21"/>
      <c r="E2" s="21"/>
      <c r="F2" s="21" t="s">
        <v>1733</v>
      </c>
      <c r="G2" s="21">
        <f>S7/B7</f>
        <v>1.026316962264337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20" customFormat="1" ht="12.75">
      <c r="A3" s="83" t="s">
        <v>1778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>
      <c r="A4" s="80" t="s">
        <v>1777</v>
      </c>
      <c r="B4" s="81"/>
      <c r="C4" s="85">
        <f>C7/B7-1</f>
        <v>0.08078708930475953</v>
      </c>
      <c r="D4" s="85">
        <f aca="true" t="shared" si="0" ref="D4:S4">D7/C7-1</f>
        <v>-0.031096542801288374</v>
      </c>
      <c r="E4" s="85">
        <f t="shared" si="0"/>
        <v>0.032606117909177224</v>
      </c>
      <c r="F4" s="85">
        <f t="shared" si="0"/>
        <v>-0.03930139088383666</v>
      </c>
      <c r="G4" s="85">
        <f t="shared" si="0"/>
        <v>0.00908302434996533</v>
      </c>
      <c r="H4" s="85">
        <f t="shared" si="0"/>
        <v>0.07789931997287147</v>
      </c>
      <c r="I4" s="85">
        <f t="shared" si="0"/>
        <v>-0.03525398461808937</v>
      </c>
      <c r="J4" s="85">
        <f t="shared" si="0"/>
        <v>-0.004138578979753227</v>
      </c>
      <c r="K4" s="85">
        <f t="shared" si="0"/>
        <v>-0.012845795194223797</v>
      </c>
      <c r="L4" s="85">
        <f t="shared" si="0"/>
        <v>-0.009719046278574561</v>
      </c>
      <c r="M4" s="85">
        <f t="shared" si="0"/>
        <v>0.04345002319413904</v>
      </c>
      <c r="N4" s="85">
        <f t="shared" si="0"/>
        <v>-0.026434087648818383</v>
      </c>
      <c r="O4" s="85">
        <f t="shared" si="0"/>
        <v>0.03715759159402254</v>
      </c>
      <c r="P4" s="85">
        <f t="shared" si="0"/>
        <v>0.001102691740922257</v>
      </c>
      <c r="Q4" s="85">
        <f t="shared" si="0"/>
        <v>-0.0010037144537647924</v>
      </c>
      <c r="R4" s="85">
        <f t="shared" si="0"/>
        <v>-0.013091187466721887</v>
      </c>
      <c r="S4" s="85">
        <f t="shared" si="0"/>
        <v>-0.07001214146489099</v>
      </c>
      <c r="T4" s="81"/>
    </row>
    <row r="5" spans="1:20" ht="12.75">
      <c r="A5" s="80"/>
      <c r="B5" s="81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1"/>
    </row>
    <row r="6" spans="1:20" ht="12.75">
      <c r="A6" s="80"/>
      <c r="B6" s="108">
        <v>1990</v>
      </c>
      <c r="C6" s="108">
        <v>1991</v>
      </c>
      <c r="D6" s="108">
        <v>1992</v>
      </c>
      <c r="E6" s="108">
        <v>1993</v>
      </c>
      <c r="F6" s="108">
        <v>1994</v>
      </c>
      <c r="G6" s="108">
        <v>1995</v>
      </c>
      <c r="H6" s="108">
        <v>1996</v>
      </c>
      <c r="I6" s="108">
        <v>1997</v>
      </c>
      <c r="J6" s="108">
        <v>1998</v>
      </c>
      <c r="K6" s="108">
        <v>1999</v>
      </c>
      <c r="L6" s="108">
        <v>2000</v>
      </c>
      <c r="M6" s="108">
        <v>2001</v>
      </c>
      <c r="N6" s="108">
        <v>2002</v>
      </c>
      <c r="O6" s="108">
        <v>2003</v>
      </c>
      <c r="P6" s="108">
        <v>2004</v>
      </c>
      <c r="Q6" s="108">
        <v>2005</v>
      </c>
      <c r="R6" s="108">
        <v>2006</v>
      </c>
      <c r="S6" s="108">
        <v>2007</v>
      </c>
      <c r="T6" s="81"/>
    </row>
    <row r="7" spans="1:22" ht="12.75">
      <c r="A7" s="96" t="s">
        <v>1800</v>
      </c>
      <c r="B7" s="88">
        <f>(B50*1000)/(B90/1000)</f>
        <v>560.0118923044896</v>
      </c>
      <c r="C7" s="88">
        <f aca="true" t="shared" si="1" ref="C7:R7">(C50*1000)/(C90/1000)</f>
        <v>605.2536230598198</v>
      </c>
      <c r="D7" s="88">
        <f t="shared" si="1"/>
        <v>586.4323278647053</v>
      </c>
      <c r="E7" s="88">
        <f t="shared" si="1"/>
        <v>605.5536094928151</v>
      </c>
      <c r="F7" s="88">
        <f t="shared" si="1"/>
        <v>581.7545103850198</v>
      </c>
      <c r="G7" s="88">
        <f t="shared" si="1"/>
        <v>587.038600768549</v>
      </c>
      <c r="H7" s="88">
        <f t="shared" si="1"/>
        <v>632.768508566245</v>
      </c>
      <c r="I7" s="88">
        <f t="shared" si="1"/>
        <v>610.4608972984392</v>
      </c>
      <c r="J7" s="88">
        <f t="shared" si="1"/>
        <v>607.9344566609186</v>
      </c>
      <c r="K7" s="88">
        <f t="shared" si="1"/>
        <v>600.1250551391407</v>
      </c>
      <c r="L7" s="88">
        <f t="shared" si="1"/>
        <v>594.2924119553113</v>
      </c>
      <c r="M7" s="88">
        <f t="shared" si="1"/>
        <v>620.1144310388704</v>
      </c>
      <c r="N7" s="88">
        <f t="shared" si="1"/>
        <v>603.7222718164918</v>
      </c>
      <c r="O7" s="88">
        <f t="shared" si="1"/>
        <v>626.1551374288645</v>
      </c>
      <c r="P7" s="88">
        <f t="shared" si="1"/>
        <v>626.8455935274433</v>
      </c>
      <c r="Q7" s="88">
        <f t="shared" si="1"/>
        <v>626.216419544941</v>
      </c>
      <c r="R7" s="88">
        <f t="shared" si="1"/>
        <v>618.0185030019388</v>
      </c>
      <c r="S7" s="88">
        <f>(S50*1000)/(S90/1000)</f>
        <v>574.7497041418469</v>
      </c>
      <c r="T7" s="81"/>
      <c r="U7" s="268">
        <f>S7/B7-1</f>
        <v>0.026316962264337107</v>
      </c>
      <c r="V7" s="269">
        <f>(S7/B7)^(1/17)-1</f>
        <v>0.0015292050505688604</v>
      </c>
    </row>
    <row r="8" spans="1:20" ht="12.75">
      <c r="A8" s="9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1"/>
    </row>
    <row r="9" spans="1:22" ht="12.75">
      <c r="A9" s="96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1"/>
      <c r="S9" s="81"/>
      <c r="T9" s="34"/>
      <c r="U9" s="19"/>
      <c r="V9" s="89"/>
    </row>
    <row r="10" spans="1:26" ht="12.75">
      <c r="A10" s="194" t="s">
        <v>72</v>
      </c>
      <c r="B10" s="88">
        <f aca="true" t="shared" si="2" ref="B10:B37">(B52*1000)/(B92/1000)</f>
        <v>759.2070864211548</v>
      </c>
      <c r="C10" s="88">
        <f aca="true" t="shared" si="3" ref="C10:R10">(C52*1000)/(C92/1000)</f>
        <v>836.2208110563746</v>
      </c>
      <c r="D10" s="88">
        <f t="shared" si="3"/>
        <v>774.724739992145</v>
      </c>
      <c r="E10" s="88">
        <f t="shared" si="3"/>
        <v>785.7894157946209</v>
      </c>
      <c r="F10" s="88">
        <f t="shared" si="3"/>
        <v>736.6864823264611</v>
      </c>
      <c r="G10" s="88">
        <f t="shared" si="3"/>
        <v>786.5561342125608</v>
      </c>
      <c r="H10" s="88">
        <f t="shared" si="3"/>
        <v>865.8294969726774</v>
      </c>
      <c r="I10" s="88">
        <f t="shared" si="3"/>
        <v>781.9242417356206</v>
      </c>
      <c r="J10" s="88">
        <f t="shared" si="3"/>
        <v>797.8807484422507</v>
      </c>
      <c r="K10" s="88">
        <f t="shared" si="3"/>
        <v>832.5753173112903</v>
      </c>
      <c r="L10" s="88">
        <f t="shared" si="3"/>
        <v>789.5342597635197</v>
      </c>
      <c r="M10" s="88">
        <f t="shared" si="3"/>
        <v>846.1595427771238</v>
      </c>
      <c r="N10" s="88">
        <f t="shared" si="3"/>
        <v>838.7944867954034</v>
      </c>
      <c r="O10" s="88">
        <f t="shared" si="3"/>
        <v>909.3854427977673</v>
      </c>
      <c r="P10" s="88">
        <f t="shared" si="3"/>
        <v>867.8002614702826</v>
      </c>
      <c r="Q10" s="88">
        <f t="shared" si="3"/>
        <v>857.6103597576758</v>
      </c>
      <c r="R10" s="88">
        <f t="shared" si="3"/>
        <v>818.7831367935229</v>
      </c>
      <c r="S10" s="88">
        <f aca="true" t="shared" si="4" ref="S10:S39">(S52*1000)/(S92/1000)</f>
        <v>737.686082880875</v>
      </c>
      <c r="T10" s="34"/>
      <c r="U10" s="19"/>
      <c r="V10" s="89"/>
      <c r="W10" s="58"/>
      <c r="X10" s="58"/>
      <c r="Y10" s="58"/>
      <c r="Z10" s="58"/>
    </row>
    <row r="11" spans="1:26" ht="12.75">
      <c r="A11" s="194" t="s">
        <v>73</v>
      </c>
      <c r="B11" s="88">
        <f t="shared" si="2"/>
        <v>840.3883398329397</v>
      </c>
      <c r="C11" s="88">
        <f aca="true" t="shared" si="5" ref="C11:R11">(C53*1000)/(C93/1000)</f>
        <v>922.8019495392749</v>
      </c>
      <c r="D11" s="88">
        <f t="shared" si="5"/>
        <v>918.0804983278283</v>
      </c>
      <c r="E11" s="88">
        <f t="shared" si="5"/>
        <v>907.4007289598195</v>
      </c>
      <c r="F11" s="88">
        <f t="shared" si="5"/>
        <v>888.0633299048347</v>
      </c>
      <c r="G11" s="88">
        <f t="shared" si="5"/>
        <v>919.9873570836163</v>
      </c>
      <c r="H11" s="88">
        <f t="shared" si="5"/>
        <v>1047.515603545956</v>
      </c>
      <c r="I11" s="88">
        <f t="shared" si="5"/>
        <v>972.3481071118773</v>
      </c>
      <c r="J11" s="88">
        <f t="shared" si="5"/>
        <v>972.2079412385708</v>
      </c>
      <c r="K11" s="88">
        <f t="shared" si="5"/>
        <v>930.7059736715753</v>
      </c>
      <c r="L11" s="88">
        <f t="shared" si="5"/>
        <v>926.9382957559196</v>
      </c>
      <c r="M11" s="88">
        <f t="shared" si="5"/>
        <v>961.5708769031435</v>
      </c>
      <c r="N11" s="88">
        <f t="shared" si="5"/>
        <v>901.3819476271191</v>
      </c>
      <c r="O11" s="88">
        <f t="shared" si="5"/>
        <v>954.9197535227453</v>
      </c>
      <c r="P11" s="88">
        <f t="shared" si="5"/>
        <v>965.4283911742319</v>
      </c>
      <c r="Q11" s="88">
        <f t="shared" si="5"/>
        <v>951.3824243345588</v>
      </c>
      <c r="R11" s="88">
        <f t="shared" si="5"/>
        <v>849.7455424985982</v>
      </c>
      <c r="S11" s="88">
        <f t="shared" si="4"/>
        <v>767.3460163668991</v>
      </c>
      <c r="T11" s="88"/>
      <c r="U11" s="58"/>
      <c r="V11" s="58"/>
      <c r="W11" s="58"/>
      <c r="X11" s="58"/>
      <c r="Y11" s="58"/>
      <c r="Z11" s="58"/>
    </row>
    <row r="12" spans="1:26" ht="12.75">
      <c r="A12" s="194" t="s">
        <v>74</v>
      </c>
      <c r="B12" s="88">
        <f t="shared" si="2"/>
        <v>254.12589588503104</v>
      </c>
      <c r="C12" s="88">
        <f aca="true" t="shared" si="6" ref="C12:R12">(C54*1000)/(C94/1000)</f>
        <v>285.0297989369115</v>
      </c>
      <c r="D12" s="88">
        <f t="shared" si="6"/>
        <v>275.95947397842934</v>
      </c>
      <c r="E12" s="88">
        <f t="shared" si="6"/>
        <v>292.8744989754107</v>
      </c>
      <c r="F12" s="88">
        <f t="shared" si="6"/>
        <v>261.35483937315973</v>
      </c>
      <c r="G12" s="88">
        <f t="shared" si="6"/>
        <v>267.81631099822033</v>
      </c>
      <c r="H12" s="88">
        <f t="shared" si="6"/>
        <v>302.81291612177637</v>
      </c>
      <c r="I12" s="88">
        <f t="shared" si="6"/>
        <v>261.4814452478715</v>
      </c>
      <c r="J12" s="88">
        <f t="shared" si="6"/>
        <v>290.3467259030326</v>
      </c>
      <c r="K12" s="88">
        <f t="shared" si="6"/>
        <v>267.6671561950245</v>
      </c>
      <c r="L12" s="88">
        <f t="shared" si="6"/>
        <v>264.31849291821777</v>
      </c>
      <c r="M12" s="88">
        <f t="shared" si="6"/>
        <v>247.3781110619736</v>
      </c>
      <c r="N12" s="88">
        <f t="shared" si="6"/>
        <v>274.99352117798605</v>
      </c>
      <c r="O12" s="88">
        <f t="shared" si="6"/>
        <v>289.4527176882631</v>
      </c>
      <c r="P12" s="88">
        <f t="shared" si="6"/>
        <v>269.69957339013774</v>
      </c>
      <c r="Q12" s="88">
        <f t="shared" si="6"/>
        <v>276.3801645885756</v>
      </c>
      <c r="R12" s="88">
        <f t="shared" si="6"/>
        <v>282.42914979757086</v>
      </c>
      <c r="S12" s="88">
        <f t="shared" si="4"/>
        <v>269.81661065020336</v>
      </c>
      <c r="T12" s="88"/>
      <c r="U12" s="58"/>
      <c r="V12" s="58"/>
      <c r="W12" s="58"/>
      <c r="X12" s="58"/>
      <c r="Y12" s="58"/>
      <c r="Z12" s="58"/>
    </row>
    <row r="13" spans="1:26" ht="12.75">
      <c r="A13" s="194" t="s">
        <v>76</v>
      </c>
      <c r="B13" s="88">
        <f t="shared" si="2"/>
        <v>188.59522749299316</v>
      </c>
      <c r="C13" s="88">
        <f aca="true" t="shared" si="7" ref="C13:R13">(C55*1000)/(C95/1000)</f>
        <v>185.64535605587074</v>
      </c>
      <c r="D13" s="88">
        <f t="shared" si="7"/>
        <v>217.2222415677145</v>
      </c>
      <c r="E13" s="88">
        <f t="shared" si="7"/>
        <v>211.55271619153433</v>
      </c>
      <c r="F13" s="88">
        <f t="shared" si="7"/>
        <v>221.18860436310322</v>
      </c>
      <c r="G13" s="88">
        <f t="shared" si="7"/>
        <v>277.34781119896377</v>
      </c>
      <c r="H13" s="88">
        <f t="shared" si="7"/>
        <v>281.8691121732413</v>
      </c>
      <c r="I13" s="88">
        <f t="shared" si="7"/>
        <v>283.6504765778245</v>
      </c>
      <c r="J13" s="88">
        <f t="shared" si="7"/>
        <v>290.27791148004707</v>
      </c>
      <c r="K13" s="88">
        <f t="shared" si="7"/>
        <v>289.95609654659364</v>
      </c>
      <c r="L13" s="88">
        <f t="shared" si="7"/>
        <v>311.3699262994626</v>
      </c>
      <c r="M13" s="88">
        <f t="shared" si="7"/>
        <v>305.35489263119865</v>
      </c>
      <c r="N13" s="88">
        <f t="shared" si="7"/>
        <v>324.5745451349961</v>
      </c>
      <c r="O13" s="88">
        <f t="shared" si="7"/>
        <v>346.78669961140315</v>
      </c>
      <c r="P13" s="88">
        <f t="shared" si="7"/>
        <v>332.7094460730017</v>
      </c>
      <c r="Q13" s="88">
        <f t="shared" si="7"/>
        <v>425.80171522007544</v>
      </c>
      <c r="R13" s="88">
        <f t="shared" si="7"/>
        <v>451.4531310753718</v>
      </c>
      <c r="S13" s="88">
        <f t="shared" si="4"/>
        <v>385.26539648946175</v>
      </c>
      <c r="T13" s="88"/>
      <c r="U13" s="58"/>
      <c r="V13" s="58"/>
      <c r="W13" s="58"/>
      <c r="X13" s="58"/>
      <c r="Y13" s="58"/>
      <c r="Z13" s="58"/>
    </row>
    <row r="14" spans="1:26" ht="12.75">
      <c r="A14" s="194" t="s">
        <v>77</v>
      </c>
      <c r="B14" s="88">
        <f t="shared" si="2"/>
        <v>757.4717948153763</v>
      </c>
      <c r="C14" s="88">
        <f aca="true" t="shared" si="8" ref="C14:R14">(C56*1000)/(C96/1000)</f>
        <v>712.5938912566</v>
      </c>
      <c r="D14" s="88">
        <f t="shared" si="8"/>
        <v>556.9913468523977</v>
      </c>
      <c r="E14" s="88">
        <f t="shared" si="8"/>
        <v>506.5033382250128</v>
      </c>
      <c r="F14" s="88">
        <f t="shared" si="8"/>
        <v>503.38624501440046</v>
      </c>
      <c r="G14" s="88">
        <f t="shared" si="8"/>
        <v>526.460392903972</v>
      </c>
      <c r="H14" s="88">
        <f t="shared" si="8"/>
        <v>609.4167581276238</v>
      </c>
      <c r="I14" s="88">
        <f t="shared" si="8"/>
        <v>589.1860783303199</v>
      </c>
      <c r="J14" s="88">
        <f t="shared" si="8"/>
        <v>550.9205879140218</v>
      </c>
      <c r="K14" s="88">
        <f t="shared" si="8"/>
        <v>525.9668942131105</v>
      </c>
      <c r="L14" s="88">
        <f t="shared" si="8"/>
        <v>515.8541979265035</v>
      </c>
      <c r="M14" s="88">
        <f t="shared" si="8"/>
        <v>562.2144000523642</v>
      </c>
      <c r="N14" s="88">
        <f t="shared" si="8"/>
        <v>522.5134415186653</v>
      </c>
      <c r="O14" s="88">
        <f t="shared" si="8"/>
        <v>622.4475704796179</v>
      </c>
      <c r="P14" s="88">
        <f t="shared" si="8"/>
        <v>611.9598039652527</v>
      </c>
      <c r="Q14" s="88">
        <f t="shared" si="8"/>
        <v>605.7387953732946</v>
      </c>
      <c r="R14" s="88">
        <f t="shared" si="8"/>
        <v>635.1526507599834</v>
      </c>
      <c r="S14" s="88">
        <f t="shared" si="4"/>
        <v>574.8897973975203</v>
      </c>
      <c r="T14" s="34"/>
      <c r="U14" s="19"/>
      <c r="V14" s="89"/>
      <c r="W14" s="58"/>
      <c r="X14" s="58"/>
      <c r="Y14" s="58"/>
      <c r="Z14" s="58"/>
    </row>
    <row r="15" spans="1:39" ht="12.75">
      <c r="A15" s="194" t="s">
        <v>78</v>
      </c>
      <c r="B15" s="88">
        <f t="shared" si="2"/>
        <v>738.4010818674913</v>
      </c>
      <c r="C15" s="88">
        <f aca="true" t="shared" si="9" ref="C15:R15">(C57*1000)/(C97/1000)</f>
        <v>779.1534253529328</v>
      </c>
      <c r="D15" s="88">
        <f t="shared" si="9"/>
        <v>737.0329660090088</v>
      </c>
      <c r="E15" s="88">
        <f t="shared" si="9"/>
        <v>780.701294202856</v>
      </c>
      <c r="F15" s="88">
        <f t="shared" si="9"/>
        <v>748.0258972877567</v>
      </c>
      <c r="G15" s="88">
        <f t="shared" si="9"/>
        <v>774.442996037104</v>
      </c>
      <c r="H15" s="88">
        <f t="shared" si="9"/>
        <v>839.2458928621126</v>
      </c>
      <c r="I15" s="88">
        <f t="shared" si="9"/>
        <v>822.9998862851586</v>
      </c>
      <c r="J15" s="88">
        <f t="shared" si="9"/>
        <v>807.9346526532368</v>
      </c>
      <c r="K15" s="88">
        <f t="shared" si="9"/>
        <v>755.4760862752545</v>
      </c>
      <c r="L15" s="88">
        <f t="shared" si="9"/>
        <v>756.3214676594436</v>
      </c>
      <c r="M15" s="88">
        <f t="shared" si="9"/>
        <v>810.9576105093707</v>
      </c>
      <c r="N15" s="88">
        <f t="shared" si="9"/>
        <v>780.0553003749659</v>
      </c>
      <c r="O15" s="88">
        <f t="shared" si="9"/>
        <v>815.5888993838861</v>
      </c>
      <c r="P15" s="88">
        <f t="shared" si="9"/>
        <v>804.5759790808064</v>
      </c>
      <c r="Q15" s="88">
        <f t="shared" si="9"/>
        <v>810.0280277115694</v>
      </c>
      <c r="R15" s="88">
        <f t="shared" si="9"/>
        <v>823.7585108662578</v>
      </c>
      <c r="S15" s="88">
        <f t="shared" si="4"/>
        <v>732.832034091128</v>
      </c>
      <c r="T15" s="88"/>
      <c r="U15" s="58"/>
      <c r="V15" s="89"/>
      <c r="W15" s="58"/>
      <c r="X15" s="58"/>
      <c r="Y15" s="58"/>
      <c r="Z15" s="58"/>
      <c r="AM15" s="58"/>
    </row>
    <row r="16" spans="1:26" ht="12.75">
      <c r="A16" s="194" t="s">
        <v>79</v>
      </c>
      <c r="B16" s="88">
        <f t="shared" si="2"/>
        <v>757.2911914124076</v>
      </c>
      <c r="C16" s="88">
        <f aca="true" t="shared" si="10" ref="C16:R16">(C58*1000)/(C98/1000)</f>
        <v>818.2309074435307</v>
      </c>
      <c r="D16" s="88">
        <f t="shared" si="10"/>
        <v>785.1416257565197</v>
      </c>
      <c r="E16" s="88">
        <f t="shared" si="10"/>
        <v>851.6365048621651</v>
      </c>
      <c r="F16" s="88">
        <f t="shared" si="10"/>
        <v>819.3752811912001</v>
      </c>
      <c r="G16" s="88">
        <f t="shared" si="10"/>
        <v>838.4272309200766</v>
      </c>
      <c r="H16" s="88">
        <f t="shared" si="10"/>
        <v>889.7307136299241</v>
      </c>
      <c r="I16" s="88">
        <f t="shared" si="10"/>
        <v>832.2083986319934</v>
      </c>
      <c r="J16" s="88">
        <f t="shared" si="10"/>
        <v>830.2391375787084</v>
      </c>
      <c r="K16" s="88">
        <f t="shared" si="10"/>
        <v>806.2365521380418</v>
      </c>
      <c r="L16" s="88">
        <f t="shared" si="10"/>
        <v>774.8563795257803</v>
      </c>
      <c r="M16" s="88">
        <f t="shared" si="10"/>
        <v>822.9249467024301</v>
      </c>
      <c r="N16" s="88">
        <f t="shared" si="10"/>
        <v>800.9903966839743</v>
      </c>
      <c r="O16" s="88">
        <f t="shared" si="10"/>
        <v>816.7538372291519</v>
      </c>
      <c r="P16" s="88">
        <f t="shared" si="10"/>
        <v>814.615276305941</v>
      </c>
      <c r="Q16" s="88">
        <f t="shared" si="10"/>
        <v>821.0437030678725</v>
      </c>
      <c r="R16" s="88">
        <f t="shared" si="10"/>
        <v>817.87812676245</v>
      </c>
      <c r="S16" s="88">
        <f t="shared" si="4"/>
        <v>818.9702967679588</v>
      </c>
      <c r="T16" s="88"/>
      <c r="U16" s="58"/>
      <c r="V16" s="58"/>
      <c r="W16" s="58"/>
      <c r="X16" s="58"/>
      <c r="Y16" s="58"/>
      <c r="Z16" s="58"/>
    </row>
    <row r="17" spans="1:26" ht="12.75">
      <c r="A17" s="194" t="s">
        <v>80</v>
      </c>
      <c r="B17" s="88">
        <f t="shared" si="2"/>
        <v>813.0655883519601</v>
      </c>
      <c r="C17" s="88">
        <f aca="true" t="shared" si="11" ref="C17:R17">(C59*1000)/(C99/1000)</f>
        <v>736.0872180431944</v>
      </c>
      <c r="D17" s="88">
        <f t="shared" si="11"/>
        <v>481.70981903403356</v>
      </c>
      <c r="E17" s="88">
        <f t="shared" si="11"/>
        <v>490.9670661674065</v>
      </c>
      <c r="F17" s="88">
        <f t="shared" si="11"/>
        <v>593.1133848628798</v>
      </c>
      <c r="G17" s="88">
        <f t="shared" si="11"/>
        <v>667.0925193791758</v>
      </c>
      <c r="H17" s="88">
        <f t="shared" si="11"/>
        <v>838.4835166068852</v>
      </c>
      <c r="I17" s="88">
        <f t="shared" si="11"/>
        <v>855.6212108711546</v>
      </c>
      <c r="J17" s="88">
        <f t="shared" si="11"/>
        <v>748.703945375479</v>
      </c>
      <c r="K17" s="88">
        <f t="shared" si="11"/>
        <v>694.5869346602506</v>
      </c>
      <c r="L17" s="88">
        <f t="shared" si="11"/>
        <v>676.3498390389419</v>
      </c>
      <c r="M17" s="88">
        <f t="shared" si="11"/>
        <v>686.9262355344966</v>
      </c>
      <c r="N17" s="88">
        <f t="shared" si="11"/>
        <v>674.3841286119588</v>
      </c>
      <c r="O17" s="88">
        <f t="shared" si="11"/>
        <v>682.8681939021197</v>
      </c>
      <c r="P17" s="88">
        <f t="shared" si="11"/>
        <v>683.1627400229004</v>
      </c>
      <c r="Q17" s="88">
        <f t="shared" si="11"/>
        <v>659.7353637449814</v>
      </c>
      <c r="R17" s="88">
        <f t="shared" si="11"/>
        <v>655.1725163681579</v>
      </c>
      <c r="S17" s="88">
        <f t="shared" si="4"/>
        <v>716.6221323009604</v>
      </c>
      <c r="T17" s="88"/>
      <c r="U17" s="58"/>
      <c r="V17" s="58"/>
      <c r="W17" s="58"/>
      <c r="X17" s="58"/>
      <c r="Y17" s="58"/>
      <c r="Z17" s="58"/>
    </row>
    <row r="18" spans="1:26" ht="12.75">
      <c r="A18" s="194" t="s">
        <v>81</v>
      </c>
      <c r="B18" s="88">
        <f t="shared" si="2"/>
        <v>238.88448594518297</v>
      </c>
      <c r="C18" s="88">
        <f aca="true" t="shared" si="12" ref="C18:R18">(C60*1000)/(C100/1000)</f>
        <v>261.6105905523387</v>
      </c>
      <c r="D18" s="88">
        <f t="shared" si="12"/>
        <v>252.59256061067714</v>
      </c>
      <c r="E18" s="88">
        <f t="shared" si="12"/>
        <v>250.61352654758005</v>
      </c>
      <c r="F18" s="88">
        <f t="shared" si="12"/>
        <v>261.54976632127233</v>
      </c>
      <c r="G18" s="88">
        <f t="shared" si="12"/>
        <v>254.1233405603524</v>
      </c>
      <c r="H18" s="88">
        <f t="shared" si="12"/>
        <v>267.8861288927655</v>
      </c>
      <c r="I18" s="88">
        <f t="shared" si="12"/>
        <v>271.7490442484154</v>
      </c>
      <c r="J18" s="88">
        <f t="shared" si="12"/>
        <v>278.3847217822838</v>
      </c>
      <c r="K18" s="88">
        <f t="shared" si="12"/>
        <v>296.1347443989343</v>
      </c>
      <c r="L18" s="88">
        <f t="shared" si="12"/>
        <v>296.78119001516814</v>
      </c>
      <c r="M18" s="88">
        <f t="shared" si="12"/>
        <v>308.3006497339224</v>
      </c>
      <c r="N18" s="88">
        <f t="shared" si="12"/>
        <v>312.8337972012861</v>
      </c>
      <c r="O18" s="88">
        <f t="shared" si="12"/>
        <v>330.8395398949426</v>
      </c>
      <c r="P18" s="88">
        <f t="shared" si="12"/>
        <v>339.6359391783871</v>
      </c>
      <c r="Q18" s="88">
        <f t="shared" si="12"/>
        <v>352.4324472527614</v>
      </c>
      <c r="R18" s="88">
        <f t="shared" si="12"/>
        <v>361.16618009175414</v>
      </c>
      <c r="S18" s="88">
        <f t="shared" si="4"/>
        <v>358.2941475107461</v>
      </c>
      <c r="T18" s="88"/>
      <c r="U18" s="58"/>
      <c r="V18" s="58"/>
      <c r="W18" s="58"/>
      <c r="X18" s="58"/>
      <c r="Y18" s="58"/>
      <c r="Z18" s="58"/>
    </row>
    <row r="19" spans="1:26" ht="12.75">
      <c r="A19" s="194" t="s">
        <v>83</v>
      </c>
      <c r="B19" s="88">
        <f t="shared" si="2"/>
        <v>1072.092760046824</v>
      </c>
      <c r="C19" s="88">
        <f aca="true" t="shared" si="13" ref="C19:R19">(C61*1000)/(C101/1000)</f>
        <v>1111.9384740715072</v>
      </c>
      <c r="D19" s="88">
        <f t="shared" si="13"/>
        <v>1111.751397195706</v>
      </c>
      <c r="E19" s="88">
        <f t="shared" si="13"/>
        <v>1068.846535952057</v>
      </c>
      <c r="F19" s="88">
        <f t="shared" si="13"/>
        <v>1106.5571833462257</v>
      </c>
      <c r="G19" s="88">
        <f t="shared" si="13"/>
        <v>1064.966068180579</v>
      </c>
      <c r="H19" s="88">
        <f t="shared" si="13"/>
        <v>941.4039093766331</v>
      </c>
      <c r="I19" s="88">
        <f t="shared" si="13"/>
        <v>1016.8890482277021</v>
      </c>
      <c r="J19" s="88">
        <f t="shared" si="13"/>
        <v>1046.9466904225844</v>
      </c>
      <c r="K19" s="88">
        <f t="shared" si="13"/>
        <v>1000.6500445960828</v>
      </c>
      <c r="L19" s="88">
        <f t="shared" si="13"/>
        <v>877.5352899521243</v>
      </c>
      <c r="M19" s="88">
        <f t="shared" si="13"/>
        <v>931.2667254056319</v>
      </c>
      <c r="N19" s="88">
        <f t="shared" si="13"/>
        <v>948.8150014793353</v>
      </c>
      <c r="O19" s="88">
        <f t="shared" si="13"/>
        <v>958.2630258177841</v>
      </c>
      <c r="P19" s="88">
        <f t="shared" si="13"/>
        <v>923.9937989153466</v>
      </c>
      <c r="Q19" s="88">
        <f t="shared" si="13"/>
        <v>925.4076730160021</v>
      </c>
      <c r="R19" s="88">
        <f t="shared" si="13"/>
        <v>940.7144406516503</v>
      </c>
      <c r="S19" s="88">
        <f t="shared" si="4"/>
        <v>948.8426564183321</v>
      </c>
      <c r="T19" s="88"/>
      <c r="U19" s="58"/>
      <c r="V19" s="58"/>
      <c r="W19" s="58"/>
      <c r="X19" s="58"/>
      <c r="Y19" s="58"/>
      <c r="Z19" s="58"/>
    </row>
    <row r="20" spans="1:26" ht="12.75">
      <c r="A20" s="194" t="s">
        <v>84</v>
      </c>
      <c r="B20" s="88">
        <f t="shared" si="2"/>
        <v>625.7219712251922</v>
      </c>
      <c r="C20" s="88">
        <f aca="true" t="shared" si="14" ref="C20:R20">(C62*1000)/(C102/1000)</f>
        <v>713.6262363123533</v>
      </c>
      <c r="D20" s="88">
        <f t="shared" si="14"/>
        <v>698.2015874419678</v>
      </c>
      <c r="E20" s="88">
        <f t="shared" si="14"/>
        <v>679.2624431551382</v>
      </c>
      <c r="F20" s="88">
        <f t="shared" si="14"/>
        <v>636.8739205526771</v>
      </c>
      <c r="G20" s="88">
        <f t="shared" si="14"/>
        <v>621.7636950998294</v>
      </c>
      <c r="H20" s="88">
        <f t="shared" si="14"/>
        <v>683.5925703606499</v>
      </c>
      <c r="I20" s="88">
        <f t="shared" si="14"/>
        <v>645.9121769062002</v>
      </c>
      <c r="J20" s="88">
        <f t="shared" si="14"/>
        <v>663.4033028244453</v>
      </c>
      <c r="K20" s="88">
        <f t="shared" si="14"/>
        <v>675.398783411158</v>
      </c>
      <c r="L20" s="88">
        <f t="shared" si="14"/>
        <v>700.5354671828561</v>
      </c>
      <c r="M20" s="88">
        <f t="shared" si="14"/>
        <v>719.9193291425933</v>
      </c>
      <c r="N20" s="88">
        <f t="shared" si="14"/>
        <v>693.7207667886485</v>
      </c>
      <c r="O20" s="88">
        <f t="shared" si="14"/>
        <v>714.2281964748256</v>
      </c>
      <c r="P20" s="88">
        <f t="shared" si="14"/>
        <v>740.8619092997719</v>
      </c>
      <c r="Q20" s="88">
        <f t="shared" si="14"/>
        <v>721.0366119414928</v>
      </c>
      <c r="R20" s="88">
        <f t="shared" si="14"/>
        <v>708.5852291123193</v>
      </c>
      <c r="S20" s="88">
        <f t="shared" si="4"/>
        <v>654.2609225686339</v>
      </c>
      <c r="T20" s="88"/>
      <c r="U20" s="58"/>
      <c r="V20" s="58"/>
      <c r="W20" s="58"/>
      <c r="X20" s="58"/>
      <c r="Y20" s="58"/>
      <c r="Z20" s="58"/>
    </row>
    <row r="21" spans="1:26" ht="12.75">
      <c r="A21" s="194" t="s">
        <v>85</v>
      </c>
      <c r="B21" s="88">
        <f t="shared" si="2"/>
        <v>302.04847556914945</v>
      </c>
      <c r="C21" s="88">
        <f aca="true" t="shared" si="15" ref="C21:R21">(C63*1000)/(C103/1000)</f>
        <v>307.56670003299354</v>
      </c>
      <c r="D21" s="88">
        <f t="shared" si="15"/>
        <v>306.6957942074128</v>
      </c>
      <c r="E21" s="88">
        <f t="shared" si="15"/>
        <v>303.0693012390813</v>
      </c>
      <c r="F21" s="88">
        <f t="shared" si="15"/>
        <v>305.0139111460037</v>
      </c>
      <c r="G21" s="88">
        <f t="shared" si="15"/>
        <v>314.48576951892926</v>
      </c>
      <c r="H21" s="88">
        <f t="shared" si="15"/>
        <v>369.78755999796135</v>
      </c>
      <c r="I21" s="88">
        <f t="shared" si="15"/>
        <v>377.49022792647764</v>
      </c>
      <c r="J21" s="88">
        <f t="shared" si="15"/>
        <v>388.12555986765057</v>
      </c>
      <c r="K21" s="88">
        <f t="shared" si="15"/>
        <v>389.8207616291156</v>
      </c>
      <c r="L21" s="88">
        <f t="shared" si="15"/>
        <v>411.4178259841998</v>
      </c>
      <c r="M21" s="88">
        <f t="shared" si="15"/>
        <v>430.05318900769043</v>
      </c>
      <c r="N21" s="88">
        <f t="shared" si="15"/>
        <v>448.00171542537186</v>
      </c>
      <c r="O21" s="88">
        <f t="shared" si="15"/>
        <v>498.347458023653</v>
      </c>
      <c r="P21" s="88">
        <f t="shared" si="15"/>
        <v>487.38072486674247</v>
      </c>
      <c r="Q21" s="88">
        <f t="shared" si="15"/>
        <v>495.2741426745038</v>
      </c>
      <c r="R21" s="88">
        <f t="shared" si="15"/>
        <v>493.4752061067961</v>
      </c>
      <c r="S21" s="88">
        <f t="shared" si="4"/>
        <v>477.0071627159243</v>
      </c>
      <c r="T21" s="88"/>
      <c r="U21" s="58"/>
      <c r="V21" s="58"/>
      <c r="W21" s="58"/>
      <c r="X21" s="58"/>
      <c r="Y21" s="58"/>
      <c r="Z21" s="58"/>
    </row>
    <row r="22" spans="1:26" ht="12.75">
      <c r="A22" s="194" t="s">
        <v>86</v>
      </c>
      <c r="B22" s="88">
        <f t="shared" si="2"/>
        <v>614.5647014893651</v>
      </c>
      <c r="C22" s="88">
        <f aca="true" t="shared" si="16" ref="C22:R22">(C64*1000)/(C104/1000)</f>
        <v>643.295244946257</v>
      </c>
      <c r="D22" s="88">
        <f t="shared" si="16"/>
        <v>586.1969276571682</v>
      </c>
      <c r="E22" s="88">
        <f t="shared" si="16"/>
        <v>574.1418142823444</v>
      </c>
      <c r="F22" s="88">
        <f t="shared" si="16"/>
        <v>557.4873840701603</v>
      </c>
      <c r="G22" s="88">
        <f t="shared" si="16"/>
        <v>564.203275706947</v>
      </c>
      <c r="H22" s="88">
        <f t="shared" si="16"/>
        <v>567.3742923444486</v>
      </c>
      <c r="I22" s="88">
        <f t="shared" si="16"/>
        <v>533.1393374025495</v>
      </c>
      <c r="J22" s="88">
        <f t="shared" si="16"/>
        <v>513.7297460515476</v>
      </c>
      <c r="K22" s="88">
        <f t="shared" si="16"/>
        <v>529.0919631077097</v>
      </c>
      <c r="L22" s="88">
        <f t="shared" si="16"/>
        <v>516.159631464371</v>
      </c>
      <c r="M22" s="88">
        <f t="shared" si="16"/>
        <v>550.2780408964522</v>
      </c>
      <c r="N22" s="88">
        <f t="shared" si="16"/>
        <v>591.5564578672538</v>
      </c>
      <c r="O22" s="88">
        <f t="shared" si="16"/>
        <v>654.3840576780833</v>
      </c>
      <c r="P22" s="88">
        <f t="shared" si="16"/>
        <v>599.3036097984905</v>
      </c>
      <c r="Q22" s="88">
        <f t="shared" si="16"/>
        <v>635.5997876316321</v>
      </c>
      <c r="R22" s="88">
        <f t="shared" si="16"/>
        <v>620.5477830228328</v>
      </c>
      <c r="S22" s="88">
        <f t="shared" si="4"/>
        <v>551.451705804737</v>
      </c>
      <c r="T22" s="88"/>
      <c r="U22" s="58"/>
      <c r="V22" s="58"/>
      <c r="W22" s="58"/>
      <c r="X22" s="58"/>
      <c r="Y22" s="58"/>
      <c r="Z22" s="58"/>
    </row>
    <row r="23" spans="1:26" ht="12.75">
      <c r="A23" s="194" t="s">
        <v>87</v>
      </c>
      <c r="B23" s="88">
        <f t="shared" si="2"/>
        <v>686.0623273081892</v>
      </c>
      <c r="C23" s="88">
        <f aca="true" t="shared" si="17" ref="C23:R23">(C65*1000)/(C105/1000)</f>
        <v>671.6885682581852</v>
      </c>
      <c r="D23" s="88">
        <f t="shared" si="17"/>
        <v>599.2966298444084</v>
      </c>
      <c r="E23" s="88">
        <f t="shared" si="17"/>
        <v>600.9468905831202</v>
      </c>
      <c r="F23" s="88">
        <f t="shared" si="17"/>
        <v>603.6581179597639</v>
      </c>
      <c r="G23" s="88">
        <f t="shared" si="17"/>
        <v>611.5159006642452</v>
      </c>
      <c r="H23" s="88">
        <f t="shared" si="17"/>
        <v>630.375421435803</v>
      </c>
      <c r="I23" s="88">
        <f t="shared" si="17"/>
        <v>605.4794108272195</v>
      </c>
      <c r="J23" s="88">
        <f t="shared" si="17"/>
        <v>648.4220466744748</v>
      </c>
      <c r="K23" s="88">
        <f t="shared" si="17"/>
        <v>648.9468278905664</v>
      </c>
      <c r="L23" s="88">
        <f t="shared" si="17"/>
        <v>658.5908115464099</v>
      </c>
      <c r="M23" s="88">
        <f t="shared" si="17"/>
        <v>682.7598315980832</v>
      </c>
      <c r="N23" s="88">
        <f t="shared" si="17"/>
        <v>668.9956296046336</v>
      </c>
      <c r="O23" s="88">
        <f t="shared" si="17"/>
        <v>687.4950330060689</v>
      </c>
      <c r="P23" s="88">
        <f t="shared" si="17"/>
        <v>702.1321180257277</v>
      </c>
      <c r="Q23" s="88">
        <f t="shared" si="17"/>
        <v>705.9814712108739</v>
      </c>
      <c r="R23" s="88">
        <f t="shared" si="17"/>
        <v>726.7726755331825</v>
      </c>
      <c r="S23" s="88">
        <f t="shared" si="4"/>
        <v>675.0104231255649</v>
      </c>
      <c r="T23" s="88"/>
      <c r="U23" s="58"/>
      <c r="V23" s="58"/>
      <c r="W23" s="58"/>
      <c r="X23" s="58"/>
      <c r="Y23" s="58"/>
      <c r="Z23" s="58"/>
    </row>
    <row r="24" spans="1:26" ht="12.75">
      <c r="A24" s="194" t="s">
        <v>89</v>
      </c>
      <c r="B24" s="88">
        <f t="shared" si="2"/>
        <v>464.49064774697166</v>
      </c>
      <c r="C24" s="88">
        <f aca="true" t="shared" si="18" ref="C24:R24">(C66*1000)/(C106/1000)</f>
        <v>502.9067417541543</v>
      </c>
      <c r="D24" s="88">
        <f t="shared" si="18"/>
        <v>480.2817709421091</v>
      </c>
      <c r="E24" s="88">
        <f t="shared" si="18"/>
        <v>477.86699518226015</v>
      </c>
      <c r="F24" s="88">
        <f t="shared" si="18"/>
        <v>432.9691122076636</v>
      </c>
      <c r="G24" s="88">
        <f t="shared" si="18"/>
        <v>469.8263371834218</v>
      </c>
      <c r="H24" s="88">
        <f t="shared" si="18"/>
        <v>480.1897368697107</v>
      </c>
      <c r="I24" s="88">
        <f t="shared" si="18"/>
        <v>467.3646156424486</v>
      </c>
      <c r="J24" s="88">
        <f t="shared" si="18"/>
        <v>490.0677327486519</v>
      </c>
      <c r="K24" s="88">
        <f t="shared" si="18"/>
        <v>518.7394517106217</v>
      </c>
      <c r="L24" s="88">
        <f t="shared" si="18"/>
        <v>498.2298706594483</v>
      </c>
      <c r="M24" s="88">
        <f t="shared" si="18"/>
        <v>520.2183990320904</v>
      </c>
      <c r="N24" s="88">
        <f t="shared" si="18"/>
        <v>500.00226340639296</v>
      </c>
      <c r="O24" s="88">
        <f t="shared" si="18"/>
        <v>521.2219520675382</v>
      </c>
      <c r="P24" s="88">
        <f t="shared" si="18"/>
        <v>534.3917404993017</v>
      </c>
      <c r="Q24" s="88">
        <f t="shared" si="18"/>
        <v>545.3250915653016</v>
      </c>
      <c r="R24" s="88">
        <f t="shared" si="18"/>
        <v>509.2447435275544</v>
      </c>
      <c r="S24" s="88">
        <f t="shared" si="4"/>
        <v>472.0681963171206</v>
      </c>
      <c r="T24" s="88"/>
      <c r="U24" s="58"/>
      <c r="V24" s="58"/>
      <c r="W24" s="58"/>
      <c r="X24" s="58"/>
      <c r="Y24" s="58"/>
      <c r="Z24" s="58"/>
    </row>
    <row r="25" spans="1:26" ht="12.75">
      <c r="A25" s="194" t="s">
        <v>90</v>
      </c>
      <c r="B25" s="88">
        <f t="shared" si="2"/>
        <v>498.95660404125067</v>
      </c>
      <c r="C25" s="88">
        <f aca="true" t="shared" si="19" ref="C25:R25">(C67*1000)/(C107/1000)</f>
        <v>542.4141969892771</v>
      </c>
      <c r="D25" s="88">
        <f t="shared" si="19"/>
        <v>439.7918246746957</v>
      </c>
      <c r="E25" s="88">
        <f t="shared" si="19"/>
        <v>464.0045869858354</v>
      </c>
      <c r="F25" s="88">
        <f t="shared" si="19"/>
        <v>476.6709085837808</v>
      </c>
      <c r="G25" s="88">
        <f t="shared" si="19"/>
        <v>450.45403625756967</v>
      </c>
      <c r="H25" s="88">
        <f t="shared" si="19"/>
        <v>429.0204834460607</v>
      </c>
      <c r="I25" s="88">
        <f t="shared" si="19"/>
        <v>417.77998017287007</v>
      </c>
      <c r="J25" s="88">
        <f t="shared" si="19"/>
        <v>407.325572157683</v>
      </c>
      <c r="K25" s="88">
        <f t="shared" si="19"/>
        <v>396.44825346446856</v>
      </c>
      <c r="L25" s="88">
        <f t="shared" si="19"/>
        <v>382.1103997239238</v>
      </c>
      <c r="M25" s="88">
        <f t="shared" si="19"/>
        <v>393.1748742041148</v>
      </c>
      <c r="N25" s="88">
        <f t="shared" si="19"/>
        <v>395.9044604276804</v>
      </c>
      <c r="O25" s="88">
        <f t="shared" si="19"/>
        <v>398.5498561321661</v>
      </c>
      <c r="P25" s="88">
        <f t="shared" si="19"/>
        <v>397.5788896637324</v>
      </c>
      <c r="Q25" s="88">
        <f t="shared" si="19"/>
        <v>404.0493687604443</v>
      </c>
      <c r="R25" s="88">
        <f t="shared" si="19"/>
        <v>419.8885547018703</v>
      </c>
      <c r="S25" s="88">
        <f t="shared" si="4"/>
        <v>398.537141209479</v>
      </c>
      <c r="T25" s="88"/>
      <c r="U25" s="58"/>
      <c r="V25" s="58"/>
      <c r="W25" s="58"/>
      <c r="X25" s="58"/>
      <c r="Y25" s="58"/>
      <c r="Z25" s="58"/>
    </row>
    <row r="26" spans="1:26" ht="12.75">
      <c r="A26" s="194" t="s">
        <v>91</v>
      </c>
      <c r="B26" s="88">
        <f t="shared" si="2"/>
        <v>1373.5829158977062</v>
      </c>
      <c r="C26" s="88">
        <f aca="true" t="shared" si="20" ref="C26:R26">(C68*1000)/(C108/1000)</f>
        <v>1594.6930280957338</v>
      </c>
      <c r="D26" s="88">
        <f t="shared" si="20"/>
        <v>1475.8726899383983</v>
      </c>
      <c r="E26" s="88">
        <f t="shared" si="20"/>
        <v>1454.084863837872</v>
      </c>
      <c r="F26" s="88">
        <f t="shared" si="20"/>
        <v>1391.8040979510245</v>
      </c>
      <c r="G26" s="88">
        <f t="shared" si="20"/>
        <v>1392.8263281153704</v>
      </c>
      <c r="H26" s="88">
        <f t="shared" si="20"/>
        <v>1525.7531584062197</v>
      </c>
      <c r="I26" s="88">
        <f t="shared" si="20"/>
        <v>1468.1540122346166</v>
      </c>
      <c r="J26" s="88">
        <f t="shared" si="20"/>
        <v>1514.0386210164672</v>
      </c>
      <c r="K26" s="88">
        <f t="shared" si="20"/>
        <v>1427.4014274014273</v>
      </c>
      <c r="L26" s="88">
        <f t="shared" si="20"/>
        <v>1379.1512915129151</v>
      </c>
      <c r="M26" s="88">
        <f t="shared" si="20"/>
        <v>1512.5284738041003</v>
      </c>
      <c r="N26" s="88">
        <f t="shared" si="20"/>
        <v>1387.2311676612994</v>
      </c>
      <c r="O26" s="88">
        <f t="shared" si="20"/>
        <v>1396.3863484273922</v>
      </c>
      <c r="P26" s="88">
        <f t="shared" si="20"/>
        <v>1472.6569368735713</v>
      </c>
      <c r="Q26" s="88">
        <f t="shared" si="20"/>
        <v>1411.4433146152678</v>
      </c>
      <c r="R26" s="88">
        <f t="shared" si="20"/>
        <v>1302.5330110043787</v>
      </c>
      <c r="S26" s="88">
        <f t="shared" si="4"/>
        <v>1388.1101332039723</v>
      </c>
      <c r="T26" s="88"/>
      <c r="U26" s="58"/>
      <c r="V26" s="58"/>
      <c r="W26" s="58"/>
      <c r="X26" s="58"/>
      <c r="Y26" s="58"/>
      <c r="Z26" s="58"/>
    </row>
    <row r="27" spans="1:26" ht="12.75">
      <c r="A27" s="194" t="s">
        <v>92</v>
      </c>
      <c r="B27" s="88">
        <f t="shared" si="2"/>
        <v>594.4215820759031</v>
      </c>
      <c r="C27" s="88">
        <f aca="true" t="shared" si="21" ref="C27:R27">(C69*1000)/(C109/1000)</f>
        <v>663.9928883163961</v>
      </c>
      <c r="D27" s="88">
        <f t="shared" si="21"/>
        <v>639.0465380249716</v>
      </c>
      <c r="E27" s="88">
        <f t="shared" si="21"/>
        <v>673.3251472052751</v>
      </c>
      <c r="F27" s="88">
        <f t="shared" si="21"/>
        <v>656.8528366282237</v>
      </c>
      <c r="G27" s="88">
        <f t="shared" si="21"/>
        <v>641.0512761039439</v>
      </c>
      <c r="H27" s="88">
        <f t="shared" si="21"/>
        <v>685.9602086388063</v>
      </c>
      <c r="I27" s="88">
        <f t="shared" si="21"/>
        <v>630.6975465783636</v>
      </c>
      <c r="J27" s="88">
        <f t="shared" si="21"/>
        <v>620.0457784631374</v>
      </c>
      <c r="K27" s="88">
        <f t="shared" si="21"/>
        <v>588.1009382939988</v>
      </c>
      <c r="L27" s="88">
        <f t="shared" si="21"/>
        <v>557.161541158367</v>
      </c>
      <c r="M27" s="88">
        <f t="shared" si="21"/>
        <v>610.3405133289401</v>
      </c>
      <c r="N27" s="88">
        <f t="shared" si="21"/>
        <v>610.0347519447788</v>
      </c>
      <c r="O27" s="88">
        <f t="shared" si="21"/>
        <v>651.9464031430679</v>
      </c>
      <c r="P27" s="88">
        <f t="shared" si="21"/>
        <v>643.7556350177194</v>
      </c>
      <c r="Q27" s="88">
        <f t="shared" si="21"/>
        <v>656.4245931164733</v>
      </c>
      <c r="R27" s="88">
        <f t="shared" si="21"/>
        <v>650.2250946792237</v>
      </c>
      <c r="S27" s="88">
        <f t="shared" si="4"/>
        <v>644.3680261955328</v>
      </c>
      <c r="T27" s="88"/>
      <c r="U27" s="58"/>
      <c r="V27" s="58"/>
      <c r="W27" s="58"/>
      <c r="X27" s="58"/>
      <c r="Y27" s="58"/>
      <c r="Z27" s="58"/>
    </row>
    <row r="28" spans="1:26" ht="12.75">
      <c r="A28" s="194" t="s">
        <v>94</v>
      </c>
      <c r="B28" s="88">
        <f t="shared" si="2"/>
        <v>667.3124471296902</v>
      </c>
      <c r="C28" s="88">
        <f aca="true" t="shared" si="22" ref="C28:R28">(C70*1000)/(C110/1000)</f>
        <v>736.8202608250455</v>
      </c>
      <c r="D28" s="88">
        <f t="shared" si="22"/>
        <v>675.0544478705017</v>
      </c>
      <c r="E28" s="88">
        <f t="shared" si="22"/>
        <v>707.1901890797026</v>
      </c>
      <c r="F28" s="88">
        <f t="shared" si="22"/>
        <v>693.0198005377944</v>
      </c>
      <c r="G28" s="88">
        <f t="shared" si="22"/>
        <v>723.0233267086451</v>
      </c>
      <c r="H28" s="88">
        <f t="shared" si="22"/>
        <v>798.8956162006841</v>
      </c>
      <c r="I28" s="88">
        <f t="shared" si="22"/>
        <v>690.3016726229222</v>
      </c>
      <c r="J28" s="88">
        <f t="shared" si="22"/>
        <v>662.7617701379925</v>
      </c>
      <c r="K28" s="88">
        <f t="shared" si="22"/>
        <v>655.4474951975621</v>
      </c>
      <c r="L28" s="88">
        <f t="shared" si="22"/>
        <v>651.3510191345787</v>
      </c>
      <c r="M28" s="88">
        <f t="shared" si="22"/>
        <v>666.4758875529138</v>
      </c>
      <c r="N28" s="88">
        <f t="shared" si="22"/>
        <v>636.5612281931055</v>
      </c>
      <c r="O28" s="88">
        <f t="shared" si="22"/>
        <v>648.4454724054956</v>
      </c>
      <c r="P28" s="88">
        <f t="shared" si="22"/>
        <v>641.7750930739957</v>
      </c>
      <c r="Q28" s="88">
        <f t="shared" si="22"/>
        <v>619.4832353154385</v>
      </c>
      <c r="R28" s="88">
        <f t="shared" si="22"/>
        <v>612.8242504534961</v>
      </c>
      <c r="S28" s="88">
        <f t="shared" si="4"/>
        <v>564.6169774383065</v>
      </c>
      <c r="T28" s="88"/>
      <c r="U28" s="58"/>
      <c r="V28" s="58"/>
      <c r="W28" s="58"/>
      <c r="X28" s="58"/>
      <c r="Y28" s="58"/>
      <c r="Z28" s="58"/>
    </row>
    <row r="29" spans="1:26" ht="12.75">
      <c r="A29" s="194" t="s">
        <v>96</v>
      </c>
      <c r="B29" s="88">
        <f t="shared" si="2"/>
        <v>476.7287417402881</v>
      </c>
      <c r="C29" s="88">
        <f aca="true" t="shared" si="23" ref="C29:R29">(C71*1000)/(C111/1000)</f>
        <v>535.0264357376393</v>
      </c>
      <c r="D29" s="88">
        <f t="shared" si="23"/>
        <v>555.1926316652808</v>
      </c>
      <c r="E29" s="88">
        <f t="shared" si="23"/>
        <v>663.124795213757</v>
      </c>
      <c r="F29" s="88">
        <f t="shared" si="23"/>
        <v>624.5210488161875</v>
      </c>
      <c r="G29" s="88">
        <f t="shared" si="23"/>
        <v>603.9046000247223</v>
      </c>
      <c r="H29" s="88">
        <f t="shared" si="23"/>
        <v>593.4306307124854</v>
      </c>
      <c r="I29" s="88">
        <f t="shared" si="23"/>
        <v>571.774761893584</v>
      </c>
      <c r="J29" s="88">
        <f t="shared" si="23"/>
        <v>512.390345581926</v>
      </c>
      <c r="K29" s="88">
        <f t="shared" si="23"/>
        <v>513.5906258835865</v>
      </c>
      <c r="L29" s="88">
        <f t="shared" si="23"/>
        <v>453.2829693638301</v>
      </c>
      <c r="M29" s="88">
        <f t="shared" si="23"/>
        <v>502.5362737003272</v>
      </c>
      <c r="N29" s="88">
        <f t="shared" si="23"/>
        <v>473.45606216086384</v>
      </c>
      <c r="O29" s="88">
        <f t="shared" si="23"/>
        <v>468.8301599033202</v>
      </c>
      <c r="P29" s="88">
        <f t="shared" si="23"/>
        <v>462.36498774777294</v>
      </c>
      <c r="Q29" s="88">
        <f t="shared" si="23"/>
        <v>481.5078181167808</v>
      </c>
      <c r="R29" s="88">
        <f t="shared" si="23"/>
        <v>506.6428737752429</v>
      </c>
      <c r="S29" s="88">
        <f t="shared" si="4"/>
        <v>477.18744727115427</v>
      </c>
      <c r="T29" s="88"/>
      <c r="U29" s="58"/>
      <c r="V29" s="58"/>
      <c r="W29" s="58"/>
      <c r="X29" s="58"/>
      <c r="Y29" s="58"/>
      <c r="Z29" s="58"/>
    </row>
    <row r="30" spans="1:26" ht="12.75">
      <c r="A30" s="194" t="s">
        <v>97</v>
      </c>
      <c r="B30" s="88">
        <f t="shared" si="2"/>
        <v>229.09175124637414</v>
      </c>
      <c r="C30" s="88">
        <f aca="true" t="shared" si="24" ref="C30:R30">(C72*1000)/(C112/1000)</f>
        <v>237.00054992552484</v>
      </c>
      <c r="D30" s="88">
        <f t="shared" si="24"/>
        <v>243.5447349130459</v>
      </c>
      <c r="E30" s="88">
        <f t="shared" si="24"/>
        <v>249.93505999393858</v>
      </c>
      <c r="F30" s="88">
        <f t="shared" si="24"/>
        <v>254.4394275012787</v>
      </c>
      <c r="G30" s="88">
        <f t="shared" si="24"/>
        <v>256.4493927719604</v>
      </c>
      <c r="H30" s="88">
        <f t="shared" si="24"/>
        <v>265.7524807879576</v>
      </c>
      <c r="I30" s="88">
        <f t="shared" si="24"/>
        <v>264.7792384484473</v>
      </c>
      <c r="J30" s="88">
        <f t="shared" si="24"/>
        <v>264.39961553743893</v>
      </c>
      <c r="K30" s="88">
        <f t="shared" si="24"/>
        <v>274.02030351517504</v>
      </c>
      <c r="L30" s="88">
        <f t="shared" si="24"/>
        <v>275.0364050505473</v>
      </c>
      <c r="M30" s="88">
        <f t="shared" si="24"/>
        <v>278.74576689600065</v>
      </c>
      <c r="N30" s="88">
        <f t="shared" si="24"/>
        <v>302.2458356487443</v>
      </c>
      <c r="O30" s="88">
        <f t="shared" si="24"/>
        <v>299.30439352906785</v>
      </c>
      <c r="P30" s="88">
        <f t="shared" si="24"/>
        <v>289.4597785040791</v>
      </c>
      <c r="Q30" s="88">
        <f t="shared" si="24"/>
        <v>304.48498018140884</v>
      </c>
      <c r="R30" s="88">
        <f t="shared" si="24"/>
        <v>302.84991133054143</v>
      </c>
      <c r="S30" s="88">
        <f t="shared" si="4"/>
        <v>303.51647947301166</v>
      </c>
      <c r="T30" s="88"/>
      <c r="U30" s="58"/>
      <c r="V30" s="58"/>
      <c r="W30" s="58"/>
      <c r="X30" s="58"/>
      <c r="Y30" s="58"/>
      <c r="Z30" s="58"/>
    </row>
    <row r="31" spans="1:26" ht="12.75">
      <c r="A31" s="194" t="s">
        <v>98</v>
      </c>
      <c r="B31" s="88">
        <f t="shared" si="2"/>
        <v>184.47835642795275</v>
      </c>
      <c r="C31" s="88">
        <f aca="true" t="shared" si="25" ref="C31:R31">(C73*1000)/(C113/1000)</f>
        <v>193.12465866865836</v>
      </c>
      <c r="D31" s="88">
        <f t="shared" si="25"/>
        <v>275.36126095378637</v>
      </c>
      <c r="E31" s="88">
        <f t="shared" si="25"/>
        <v>290.05379758213576</v>
      </c>
      <c r="F31" s="88">
        <f t="shared" si="25"/>
        <v>281.34308087466223</v>
      </c>
      <c r="G31" s="88">
        <f t="shared" si="25"/>
        <v>279.71511941893925</v>
      </c>
      <c r="H31" s="88">
        <f t="shared" si="25"/>
        <v>357.7837271080318</v>
      </c>
      <c r="I31" s="88">
        <f t="shared" si="25"/>
        <v>427.2455477763525</v>
      </c>
      <c r="J31" s="88">
        <f t="shared" si="25"/>
        <v>422.84296704270906</v>
      </c>
      <c r="K31" s="88">
        <f t="shared" si="25"/>
        <v>388.8193104104547</v>
      </c>
      <c r="L31" s="88">
        <f t="shared" si="25"/>
        <v>375.1867305471247</v>
      </c>
      <c r="M31" s="88">
        <f t="shared" si="25"/>
        <v>324.69244830811965</v>
      </c>
      <c r="N31" s="88">
        <f t="shared" si="25"/>
        <v>330.82215970763804</v>
      </c>
      <c r="O31" s="88">
        <f t="shared" si="25"/>
        <v>359.39380071643603</v>
      </c>
      <c r="P31" s="88">
        <f t="shared" si="25"/>
        <v>366.9065238614521</v>
      </c>
      <c r="Q31" s="88">
        <f t="shared" si="25"/>
        <v>367.7073529650769</v>
      </c>
      <c r="R31" s="88">
        <f t="shared" si="25"/>
        <v>362.7451520260351</v>
      </c>
      <c r="S31" s="88">
        <f t="shared" si="4"/>
        <v>348.1084430834813</v>
      </c>
      <c r="T31" s="88"/>
      <c r="U31" s="58"/>
      <c r="V31" s="58"/>
      <c r="W31" s="58"/>
      <c r="X31" s="58"/>
      <c r="Y31" s="58"/>
      <c r="Z31" s="58"/>
    </row>
    <row r="32" spans="1:26" ht="12.75">
      <c r="A32" s="194" t="s">
        <v>99</v>
      </c>
      <c r="B32" s="88">
        <f t="shared" si="2"/>
        <v>767.2065297226857</v>
      </c>
      <c r="C32" s="88">
        <f aca="true" t="shared" si="26" ref="C32:R32">(C74*1000)/(C114/1000)</f>
        <v>833.0006064747289</v>
      </c>
      <c r="D32" s="88">
        <f t="shared" si="26"/>
        <v>837.2165124963558</v>
      </c>
      <c r="E32" s="88">
        <f t="shared" si="26"/>
        <v>911.6415265370633</v>
      </c>
      <c r="F32" s="88">
        <f t="shared" si="26"/>
        <v>918.2275486789243</v>
      </c>
      <c r="G32" s="88">
        <f t="shared" si="26"/>
        <v>877.3441165938723</v>
      </c>
      <c r="H32" s="88">
        <f t="shared" si="26"/>
        <v>926.3936300508652</v>
      </c>
      <c r="I32" s="88">
        <f t="shared" si="26"/>
        <v>895.245734099806</v>
      </c>
      <c r="J32" s="88">
        <f t="shared" si="26"/>
        <v>888.6000480354897</v>
      </c>
      <c r="K32" s="88">
        <f t="shared" si="26"/>
        <v>840.2676116816172</v>
      </c>
      <c r="L32" s="88">
        <f t="shared" si="26"/>
        <v>852.4587351967957</v>
      </c>
      <c r="M32" s="88">
        <f t="shared" si="26"/>
        <v>845.2297430807791</v>
      </c>
      <c r="N32" s="88">
        <f t="shared" si="26"/>
        <v>822.8639211379609</v>
      </c>
      <c r="O32" s="88">
        <f t="shared" si="26"/>
        <v>825.2069057000344</v>
      </c>
      <c r="P32" s="88">
        <f t="shared" si="26"/>
        <v>795.9294403648976</v>
      </c>
      <c r="Q32" s="88">
        <f t="shared" si="26"/>
        <v>810.3076638992067</v>
      </c>
      <c r="R32" s="88">
        <f t="shared" si="26"/>
        <v>773.8938909908229</v>
      </c>
      <c r="S32" s="88">
        <f t="shared" si="4"/>
        <v>738.4846054489631</v>
      </c>
      <c r="T32" s="88"/>
      <c r="U32" s="58"/>
      <c r="V32" s="58"/>
      <c r="W32" s="58"/>
      <c r="X32" s="58"/>
      <c r="Y32" s="58"/>
      <c r="Z32" s="58"/>
    </row>
    <row r="33" spans="1:26" ht="12.75">
      <c r="A33" s="194" t="s">
        <v>100</v>
      </c>
      <c r="B33" s="88">
        <f t="shared" si="2"/>
        <v>427.2740068634331</v>
      </c>
      <c r="C33" s="88">
        <f aca="true" t="shared" si="27" ref="C33:R33">(C75*1000)/(C115/1000)</f>
        <v>521.0143278940171</v>
      </c>
      <c r="D33" s="88">
        <f t="shared" si="27"/>
        <v>510.7778631575577</v>
      </c>
      <c r="E33" s="88">
        <f t="shared" si="27"/>
        <v>558.6524940774812</v>
      </c>
      <c r="F33" s="88">
        <f t="shared" si="27"/>
        <v>554.4362946162879</v>
      </c>
      <c r="G33" s="88">
        <f t="shared" si="27"/>
        <v>593.1207045871854</v>
      </c>
      <c r="H33" s="88">
        <f t="shared" si="27"/>
        <v>524.552999448315</v>
      </c>
      <c r="I33" s="88">
        <f t="shared" si="27"/>
        <v>537.999958731528</v>
      </c>
      <c r="J33" s="88">
        <f t="shared" si="27"/>
        <v>521.4308061320263</v>
      </c>
      <c r="K33" s="88">
        <f t="shared" si="27"/>
        <v>557.0343531476484</v>
      </c>
      <c r="L33" s="88">
        <f t="shared" si="27"/>
        <v>565.462041348154</v>
      </c>
      <c r="M33" s="88">
        <f t="shared" si="27"/>
        <v>562.2849975930785</v>
      </c>
      <c r="N33" s="88">
        <f t="shared" si="27"/>
        <v>568.1972050514888</v>
      </c>
      <c r="O33" s="88">
        <f t="shared" si="27"/>
        <v>626.0548071134663</v>
      </c>
      <c r="P33" s="88">
        <f t="shared" si="27"/>
        <v>620.6068523211147</v>
      </c>
      <c r="Q33" s="88">
        <f t="shared" si="27"/>
        <v>593.7154270896431</v>
      </c>
      <c r="R33" s="88">
        <f t="shared" si="27"/>
        <v>578.0294884888273</v>
      </c>
      <c r="S33" s="88">
        <f t="shared" si="4"/>
        <v>521.2952595458464</v>
      </c>
      <c r="T33" s="88"/>
      <c r="U33" s="58"/>
      <c r="V33" s="58"/>
      <c r="W33" s="58"/>
      <c r="X33" s="58"/>
      <c r="Y33" s="58"/>
      <c r="Z33" s="58"/>
    </row>
    <row r="34" spans="1:26" ht="12.75">
      <c r="A34" s="194" t="s">
        <v>101</v>
      </c>
      <c r="B34" s="88">
        <f t="shared" si="2"/>
        <v>423.06024419483623</v>
      </c>
      <c r="C34" s="88">
        <f aca="true" t="shared" si="28" ref="C34:R34">(C76*1000)/(C116/1000)</f>
        <v>354.00156400903757</v>
      </c>
      <c r="D34" s="88">
        <f t="shared" si="28"/>
        <v>334.03343771012806</v>
      </c>
      <c r="E34" s="88">
        <f t="shared" si="28"/>
        <v>323.66387506574426</v>
      </c>
      <c r="F34" s="88">
        <f t="shared" si="28"/>
        <v>332.0556436810579</v>
      </c>
      <c r="G34" s="88">
        <f t="shared" si="28"/>
        <v>368.91778081018896</v>
      </c>
      <c r="H34" s="88">
        <f t="shared" si="28"/>
        <v>414.1369166826571</v>
      </c>
      <c r="I34" s="88">
        <f t="shared" si="28"/>
        <v>437.26152329124074</v>
      </c>
      <c r="J34" s="88">
        <f t="shared" si="28"/>
        <v>453.8156710254007</v>
      </c>
      <c r="K34" s="88">
        <f t="shared" si="28"/>
        <v>476.1390904630898</v>
      </c>
      <c r="L34" s="88">
        <f t="shared" si="28"/>
        <v>479.0080199575561</v>
      </c>
      <c r="M34" s="88">
        <f t="shared" si="28"/>
        <v>569.0878401303789</v>
      </c>
      <c r="N34" s="88">
        <f t="shared" si="28"/>
        <v>553.2677282243322</v>
      </c>
      <c r="O34" s="88">
        <f t="shared" si="28"/>
        <v>523.3158107742081</v>
      </c>
      <c r="P34" s="88">
        <f t="shared" si="28"/>
        <v>495.16240825136856</v>
      </c>
      <c r="Q34" s="88">
        <f t="shared" si="28"/>
        <v>470.3962359387181</v>
      </c>
      <c r="R34" s="88">
        <f t="shared" si="28"/>
        <v>429.56442353011033</v>
      </c>
      <c r="S34" s="88">
        <f t="shared" si="4"/>
        <v>385.82500082968136</v>
      </c>
      <c r="T34" s="88"/>
      <c r="U34" s="58"/>
      <c r="V34" s="58"/>
      <c r="W34" s="58"/>
      <c r="X34" s="58"/>
      <c r="Y34" s="58"/>
      <c r="Z34" s="58"/>
    </row>
    <row r="35" spans="1:26" ht="12.75">
      <c r="A35" s="194" t="s">
        <v>103</v>
      </c>
      <c r="B35" s="88">
        <f t="shared" si="2"/>
        <v>663.8035338890941</v>
      </c>
      <c r="C35" s="88">
        <f aca="true" t="shared" si="29" ref="C35:R35">(C77*1000)/(C117/1000)</f>
        <v>726.6360075244079</v>
      </c>
      <c r="D35" s="88">
        <f t="shared" si="29"/>
        <v>711.1261774451948</v>
      </c>
      <c r="E35" s="88">
        <f t="shared" si="29"/>
        <v>732.0135002717296</v>
      </c>
      <c r="F35" s="88">
        <f t="shared" si="29"/>
        <v>705.4749776238212</v>
      </c>
      <c r="G35" s="88">
        <f t="shared" si="29"/>
        <v>682.8724381583485</v>
      </c>
      <c r="H35" s="88">
        <f t="shared" si="29"/>
        <v>764.253647245999</v>
      </c>
      <c r="I35" s="88">
        <f t="shared" si="29"/>
        <v>711.4095029144576</v>
      </c>
      <c r="J35" s="88">
        <f t="shared" si="29"/>
        <v>732.2937896513575</v>
      </c>
      <c r="K35" s="88">
        <f t="shared" si="29"/>
        <v>722.8273760775601</v>
      </c>
      <c r="L35" s="88">
        <f t="shared" si="29"/>
        <v>732.7348770472101</v>
      </c>
      <c r="M35" s="88">
        <f t="shared" si="29"/>
        <v>750.4434635104832</v>
      </c>
      <c r="N35" s="88">
        <f t="shared" si="29"/>
        <v>730.070212919161</v>
      </c>
      <c r="O35" s="88">
        <f t="shared" si="29"/>
        <v>737.9993341938755</v>
      </c>
      <c r="P35" s="88">
        <f t="shared" si="29"/>
        <v>748.2768627072091</v>
      </c>
      <c r="Q35" s="88">
        <f t="shared" si="29"/>
        <v>724.593281041094</v>
      </c>
      <c r="R35" s="88">
        <f t="shared" si="29"/>
        <v>697.41748994378</v>
      </c>
      <c r="S35" s="88">
        <f t="shared" si="4"/>
        <v>667.2838107413949</v>
      </c>
      <c r="T35" s="88"/>
      <c r="U35" s="58"/>
      <c r="V35" s="58"/>
      <c r="W35" s="58"/>
      <c r="X35" s="58"/>
      <c r="Y35" s="58"/>
      <c r="Z35" s="58"/>
    </row>
    <row r="36" spans="1:26" ht="12.75">
      <c r="A36" s="194" t="s">
        <v>102</v>
      </c>
      <c r="B36" s="88">
        <f t="shared" si="2"/>
        <v>262.29526630024253</v>
      </c>
      <c r="C36" s="88">
        <f aca="true" t="shared" si="30" ref="C36:R36">(C78*1000)/(C118/1000)</f>
        <v>259.07160114519064</v>
      </c>
      <c r="D36" s="88">
        <f t="shared" si="30"/>
        <v>262.69525434703326</v>
      </c>
      <c r="E36" s="88">
        <f t="shared" si="30"/>
        <v>260.5389055856431</v>
      </c>
      <c r="F36" s="88">
        <f t="shared" si="30"/>
        <v>240.71614968676275</v>
      </c>
      <c r="G36" s="88">
        <f t="shared" si="30"/>
        <v>257.8933939554912</v>
      </c>
      <c r="H36" s="88">
        <f t="shared" si="30"/>
        <v>260.8056063484108</v>
      </c>
      <c r="I36" s="88">
        <f t="shared" si="30"/>
        <v>266.1902849256768</v>
      </c>
      <c r="J36" s="88">
        <f t="shared" si="30"/>
        <v>256.33617940747973</v>
      </c>
      <c r="K36" s="88">
        <f t="shared" si="30"/>
        <v>252.49837113393508</v>
      </c>
      <c r="L36" s="88">
        <f t="shared" si="30"/>
        <v>254.09098672921766</v>
      </c>
      <c r="M36" s="88">
        <f t="shared" si="30"/>
        <v>238.86679753134447</v>
      </c>
      <c r="N36" s="88">
        <f t="shared" si="30"/>
        <v>229.62584845312844</v>
      </c>
      <c r="O36" s="88">
        <f t="shared" si="30"/>
        <v>243.90129939180474</v>
      </c>
      <c r="P36" s="88">
        <f t="shared" si="30"/>
        <v>246.73227210164586</v>
      </c>
      <c r="Q36" s="88">
        <f t="shared" si="30"/>
        <v>269.6969358012509</v>
      </c>
      <c r="R36" s="88">
        <f t="shared" si="30"/>
        <v>276.84786538947185</v>
      </c>
      <c r="S36" s="88">
        <f t="shared" si="4"/>
        <v>297.4203082323049</v>
      </c>
      <c r="T36" s="88"/>
      <c r="U36" s="58"/>
      <c r="V36" s="58"/>
      <c r="W36" s="58"/>
      <c r="X36" s="58"/>
      <c r="Y36" s="58"/>
      <c r="Z36" s="58"/>
    </row>
    <row r="37" spans="1:26" ht="12.75">
      <c r="A37" s="194" t="s">
        <v>88</v>
      </c>
      <c r="B37" s="88">
        <f t="shared" si="2"/>
        <v>2277.518371850188</v>
      </c>
      <c r="C37" s="88">
        <f aca="true" t="shared" si="31" ref="C37:R37">(C79*1000)/(C119/1000)</f>
        <v>2165.19584469996</v>
      </c>
      <c r="D37" s="88">
        <f t="shared" si="31"/>
        <v>2221.563410812122</v>
      </c>
      <c r="E37" s="88">
        <f t="shared" si="31"/>
        <v>2294.3297279580465</v>
      </c>
      <c r="F37" s="88">
        <f t="shared" si="31"/>
        <v>2086.28859445266</v>
      </c>
      <c r="G37" s="88">
        <f t="shared" si="31"/>
        <v>2135.0073788851514</v>
      </c>
      <c r="H37" s="88">
        <f t="shared" si="31"/>
        <v>2007.7773382395746</v>
      </c>
      <c r="I37" s="88">
        <f t="shared" si="31"/>
        <v>2045.3989639609595</v>
      </c>
      <c r="J37" s="88">
        <f t="shared" si="31"/>
        <v>1956.8178397171612</v>
      </c>
      <c r="K37" s="88">
        <f t="shared" si="31"/>
        <v>2125.4062209842155</v>
      </c>
      <c r="L37" s="88">
        <f t="shared" si="31"/>
        <v>2160.910807779279</v>
      </c>
      <c r="M37" s="88">
        <f t="shared" si="31"/>
        <v>2202.137908886544</v>
      </c>
      <c r="N37" s="88">
        <f t="shared" si="31"/>
        <v>2303.0620256477364</v>
      </c>
      <c r="O37" s="88">
        <f t="shared" si="31"/>
        <v>2280.991850133982</v>
      </c>
      <c r="P37" s="88">
        <f t="shared" si="31"/>
        <v>2140.6201603744366</v>
      </c>
      <c r="Q37" s="88">
        <f t="shared" si="31"/>
        <v>2088.038231877838</v>
      </c>
      <c r="R37" s="88">
        <f t="shared" si="31"/>
        <v>2074.086918246963</v>
      </c>
      <c r="S37" s="88">
        <f t="shared" si="4"/>
        <v>2021.633427806235</v>
      </c>
      <c r="T37" s="88"/>
      <c r="U37" s="58"/>
      <c r="V37" s="58"/>
      <c r="W37" s="58"/>
      <c r="X37" s="58"/>
      <c r="Y37" s="58"/>
      <c r="Z37" s="58"/>
    </row>
    <row r="38" spans="1:26" ht="12.75">
      <c r="A38" s="194" t="s">
        <v>95</v>
      </c>
      <c r="B38" s="88">
        <f aca="true" t="shared" si="32" ref="B38:Q38">(B80*1000)/(B120/1000)</f>
        <v>850.9098262367486</v>
      </c>
      <c r="C38" s="88">
        <f t="shared" si="32"/>
        <v>862.3874366739376</v>
      </c>
      <c r="D38" s="88">
        <f t="shared" si="32"/>
        <v>846.1183152324228</v>
      </c>
      <c r="E38" s="88">
        <f t="shared" si="32"/>
        <v>854.1189490894399</v>
      </c>
      <c r="F38" s="88">
        <f t="shared" si="32"/>
        <v>883.9684472052562</v>
      </c>
      <c r="G38" s="88">
        <f t="shared" si="32"/>
        <v>888.3706918160891</v>
      </c>
      <c r="H38" s="88">
        <f t="shared" si="32"/>
        <v>910.0776048826109</v>
      </c>
      <c r="I38" s="88">
        <f t="shared" si="32"/>
        <v>885.7849611880036</v>
      </c>
      <c r="J38" s="88">
        <f t="shared" si="32"/>
        <v>881.9270377415423</v>
      </c>
      <c r="K38" s="88">
        <f t="shared" si="32"/>
        <v>884.7489128476205</v>
      </c>
      <c r="L38" s="88">
        <f t="shared" si="32"/>
        <v>853.8578902698829</v>
      </c>
      <c r="M38" s="88">
        <f t="shared" si="32"/>
        <v>884.6578479187892</v>
      </c>
      <c r="N38" s="88">
        <f t="shared" si="32"/>
        <v>882.3920782764885</v>
      </c>
      <c r="O38" s="88">
        <f t="shared" si="32"/>
        <v>837.1680653882956</v>
      </c>
      <c r="P38" s="88">
        <f t="shared" si="32"/>
        <v>820.3244727367181</v>
      </c>
      <c r="Q38" s="88">
        <f t="shared" si="32"/>
        <v>832.3269355888799</v>
      </c>
      <c r="R38" s="88">
        <f>(R80*1000)/(R120/1000)</f>
        <v>821.9439642827202</v>
      </c>
      <c r="S38" s="88">
        <f t="shared" si="4"/>
        <v>828.8589901506772</v>
      </c>
      <c r="T38" s="88"/>
      <c r="U38" s="58"/>
      <c r="V38" s="58"/>
      <c r="W38" s="58"/>
      <c r="X38" s="58"/>
      <c r="Y38" s="58"/>
      <c r="Z38" s="58"/>
    </row>
    <row r="39" spans="1:26" ht="12.75">
      <c r="A39" s="194" t="s">
        <v>75</v>
      </c>
      <c r="B39" s="88" t="e">
        <f>(B81*1000)/(B121/1000)</f>
        <v>#DIV/0!</v>
      </c>
      <c r="C39" s="88" t="e">
        <f aca="true" t="shared" si="33" ref="C39:R39">(C81*1000)/(C121/1000)</f>
        <v>#DIV/0!</v>
      </c>
      <c r="D39" s="88" t="e">
        <f t="shared" si="33"/>
        <v>#DIV/0!</v>
      </c>
      <c r="E39" s="88" t="e">
        <f t="shared" si="33"/>
        <v>#DIV/0!</v>
      </c>
      <c r="F39" s="88" t="e">
        <f t="shared" si="33"/>
        <v>#DIV/0!</v>
      </c>
      <c r="G39" s="88" t="e">
        <f t="shared" si="33"/>
        <v>#DIV/0!</v>
      </c>
      <c r="H39" s="88" t="e">
        <f t="shared" si="33"/>
        <v>#DIV/0!</v>
      </c>
      <c r="I39" s="88" t="e">
        <f t="shared" si="33"/>
        <v>#DIV/0!</v>
      </c>
      <c r="J39" s="88" t="e">
        <f t="shared" si="33"/>
        <v>#DIV/0!</v>
      </c>
      <c r="K39" s="88" t="e">
        <f t="shared" si="33"/>
        <v>#DIV/0!</v>
      </c>
      <c r="L39" s="88" t="e">
        <f t="shared" si="33"/>
        <v>#DIV/0!</v>
      </c>
      <c r="M39" s="88" t="e">
        <f t="shared" si="33"/>
        <v>#DIV/0!</v>
      </c>
      <c r="N39" s="88" t="e">
        <f t="shared" si="33"/>
        <v>#DIV/0!</v>
      </c>
      <c r="O39" s="88" t="e">
        <f t="shared" si="33"/>
        <v>#DIV/0!</v>
      </c>
      <c r="P39" s="88" t="e">
        <f t="shared" si="33"/>
        <v>#DIV/0!</v>
      </c>
      <c r="Q39" s="88" t="e">
        <f t="shared" si="33"/>
        <v>#DIV/0!</v>
      </c>
      <c r="R39" s="88" t="e">
        <f t="shared" si="33"/>
        <v>#DIV/0!</v>
      </c>
      <c r="S39" s="88" t="e">
        <f t="shared" si="4"/>
        <v>#DIV/0!</v>
      </c>
      <c r="T39" s="88"/>
      <c r="U39" s="58"/>
      <c r="V39" s="58"/>
      <c r="W39" s="58"/>
      <c r="X39" s="58"/>
      <c r="Y39" s="58"/>
      <c r="Z39" s="58"/>
    </row>
    <row r="40" spans="18:20" ht="12.75">
      <c r="R40" s="81"/>
      <c r="S40" s="81"/>
      <c r="T40" s="81"/>
    </row>
    <row r="41" spans="1:20" ht="12.75">
      <c r="A41" s="191" t="s">
        <v>42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81"/>
    </row>
    <row r="42" spans="1:19" s="81" customFormat="1" ht="12.75">
      <c r="A42" s="192" t="s">
        <v>43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1:20" s="66" customFormat="1" ht="12.75">
      <c r="A43" s="192" t="s">
        <v>44</v>
      </c>
      <c r="B43" s="193">
        <v>39986.85863425926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11"/>
    </row>
    <row r="44" spans="1:20" s="52" customFormat="1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53"/>
    </row>
    <row r="45" spans="1:20" s="52" customFormat="1" ht="12.75">
      <c r="A45" s="192" t="s">
        <v>45</v>
      </c>
      <c r="B45" s="192" t="s">
        <v>46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53"/>
    </row>
    <row r="46" spans="1:19" s="20" customFormat="1" ht="12.75">
      <c r="A46" s="192" t="s">
        <v>47</v>
      </c>
      <c r="B46" s="192" t="s">
        <v>3651</v>
      </c>
      <c r="C46" s="192"/>
      <c r="D46" s="192"/>
      <c r="E46" s="192"/>
      <c r="F46" s="192"/>
      <c r="G46" s="192" t="s">
        <v>1734</v>
      </c>
      <c r="H46" s="222">
        <f>(S50/B50)^(1/17)-1</f>
        <v>0.004549046391693734</v>
      </c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1:19" ht="12.75">
      <c r="A47" s="192" t="s">
        <v>49</v>
      </c>
      <c r="B47" s="192" t="s">
        <v>50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1:24" s="52" customFormat="1" ht="12.75">
      <c r="A48" s="192" t="s">
        <v>51</v>
      </c>
      <c r="B48" s="192" t="s">
        <v>52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274"/>
      <c r="U48" s="275"/>
      <c r="V48" s="275"/>
      <c r="W48" s="275"/>
      <c r="X48" s="275"/>
    </row>
    <row r="49" spans="1:25" s="52" customFormat="1" ht="12.7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276" t="s">
        <v>985</v>
      </c>
      <c r="U49" s="277" t="s">
        <v>987</v>
      </c>
      <c r="V49" s="276" t="s">
        <v>988</v>
      </c>
      <c r="W49" s="277" t="s">
        <v>987</v>
      </c>
      <c r="X49" s="280" t="s">
        <v>989</v>
      </c>
      <c r="Y49" s="53"/>
    </row>
    <row r="50" spans="1:25" s="52" customFormat="1" ht="12.75">
      <c r="A50" s="194" t="s">
        <v>82</v>
      </c>
      <c r="B50" s="195">
        <v>263423</v>
      </c>
      <c r="C50" s="195">
        <v>285660</v>
      </c>
      <c r="D50" s="195">
        <v>277525</v>
      </c>
      <c r="E50" s="195">
        <v>287563</v>
      </c>
      <c r="F50" s="195">
        <v>276954</v>
      </c>
      <c r="G50" s="195">
        <v>280023</v>
      </c>
      <c r="H50" s="195">
        <v>302372</v>
      </c>
      <c r="I50" s="195">
        <v>292185</v>
      </c>
      <c r="J50" s="195">
        <v>292368</v>
      </c>
      <c r="K50" s="195">
        <v>289031</v>
      </c>
      <c r="L50" s="195">
        <v>286901</v>
      </c>
      <c r="M50" s="195">
        <v>300000</v>
      </c>
      <c r="N50" s="195">
        <v>292572</v>
      </c>
      <c r="O50" s="195">
        <v>304698</v>
      </c>
      <c r="P50" s="195">
        <v>306375</v>
      </c>
      <c r="Q50" s="195">
        <v>307487</v>
      </c>
      <c r="R50" s="195">
        <v>304688</v>
      </c>
      <c r="S50" s="273">
        <v>284553</v>
      </c>
      <c r="T50" s="278">
        <f>S50/B50-1</f>
        <v>0.080213193229141</v>
      </c>
      <c r="U50" s="279">
        <f>(S50/B50)^(1/17)-1</f>
        <v>0.004549046391693734</v>
      </c>
      <c r="V50" s="278">
        <f>R50/B50-1</f>
        <v>0.15664919160437774</v>
      </c>
      <c r="W50" s="279">
        <f>(R50/B50)^(1/16)-1</f>
        <v>0.009136939112058817</v>
      </c>
      <c r="X50" s="281">
        <f>S50/R50-1</f>
        <v>-0.0660839941185738</v>
      </c>
      <c r="Y50" s="53"/>
    </row>
    <row r="51" spans="1:24" s="52" customFormat="1" ht="12.75">
      <c r="A51" s="194" t="s">
        <v>53</v>
      </c>
      <c r="B51" s="194" t="s">
        <v>54</v>
      </c>
      <c r="C51" s="194" t="s">
        <v>55</v>
      </c>
      <c r="D51" s="194" t="s">
        <v>56</v>
      </c>
      <c r="E51" s="194" t="s">
        <v>57</v>
      </c>
      <c r="F51" s="194" t="s">
        <v>58</v>
      </c>
      <c r="G51" s="194" t="s">
        <v>59</v>
      </c>
      <c r="H51" s="194" t="s">
        <v>60</v>
      </c>
      <c r="I51" s="194" t="s">
        <v>61</v>
      </c>
      <c r="J51" s="194" t="s">
        <v>62</v>
      </c>
      <c r="K51" s="194" t="s">
        <v>63</v>
      </c>
      <c r="L51" s="194" t="s">
        <v>64</v>
      </c>
      <c r="M51" s="194" t="s">
        <v>65</v>
      </c>
      <c r="N51" s="194" t="s">
        <v>66</v>
      </c>
      <c r="O51" s="194" t="s">
        <v>67</v>
      </c>
      <c r="P51" s="194" t="s">
        <v>68</v>
      </c>
      <c r="Q51" s="194" t="s">
        <v>69</v>
      </c>
      <c r="R51" s="194" t="s">
        <v>70</v>
      </c>
      <c r="S51" s="194" t="s">
        <v>71</v>
      </c>
      <c r="T51" s="66"/>
      <c r="U51" s="66"/>
      <c r="V51" s="66"/>
      <c r="W51" s="66"/>
      <c r="X51" s="66"/>
    </row>
    <row r="52" spans="1:19" s="52" customFormat="1" ht="12.75">
      <c r="A52" s="194" t="s">
        <v>72</v>
      </c>
      <c r="B52" s="195">
        <v>5804</v>
      </c>
      <c r="C52" s="195">
        <v>6448</v>
      </c>
      <c r="D52" s="195">
        <v>6042</v>
      </c>
      <c r="E52" s="195">
        <v>6194</v>
      </c>
      <c r="F52" s="195">
        <v>5841</v>
      </c>
      <c r="G52" s="195">
        <v>6248</v>
      </c>
      <c r="H52" s="195">
        <v>6886</v>
      </c>
      <c r="I52" s="195">
        <v>6228</v>
      </c>
      <c r="J52" s="195">
        <v>6360</v>
      </c>
      <c r="K52" s="195">
        <v>6646</v>
      </c>
      <c r="L52" s="195">
        <v>6318</v>
      </c>
      <c r="M52" s="195">
        <v>6787</v>
      </c>
      <c r="N52" s="195">
        <v>6765</v>
      </c>
      <c r="O52" s="195">
        <v>7368</v>
      </c>
      <c r="P52" s="195">
        <v>7064</v>
      </c>
      <c r="Q52" s="195">
        <v>7038</v>
      </c>
      <c r="R52" s="195">
        <v>6768</v>
      </c>
      <c r="S52" s="195">
        <v>6122</v>
      </c>
    </row>
    <row r="53" spans="1:19" s="52" customFormat="1" ht="12.75">
      <c r="A53" s="194" t="s">
        <v>73</v>
      </c>
      <c r="B53" s="195">
        <v>8360</v>
      </c>
      <c r="C53" s="195">
        <v>9216</v>
      </c>
      <c r="D53" s="195">
        <v>9201</v>
      </c>
      <c r="E53" s="195">
        <v>9136</v>
      </c>
      <c r="F53" s="195">
        <v>8970</v>
      </c>
      <c r="G53" s="195">
        <v>9320</v>
      </c>
      <c r="H53" s="195">
        <v>10625</v>
      </c>
      <c r="I53" s="195">
        <v>9889</v>
      </c>
      <c r="J53" s="195">
        <v>9909</v>
      </c>
      <c r="K53" s="195">
        <v>9506</v>
      </c>
      <c r="L53" s="195">
        <v>9491</v>
      </c>
      <c r="M53" s="195">
        <v>9869</v>
      </c>
      <c r="N53" s="195">
        <v>9293</v>
      </c>
      <c r="O53" s="195">
        <v>9889</v>
      </c>
      <c r="P53" s="195">
        <v>10037</v>
      </c>
      <c r="Q53" s="195">
        <v>9938</v>
      </c>
      <c r="R53" s="195">
        <v>8932</v>
      </c>
      <c r="S53" s="195">
        <v>8122</v>
      </c>
    </row>
    <row r="54" spans="1:19" s="52" customFormat="1" ht="12.75">
      <c r="A54" s="194" t="s">
        <v>74</v>
      </c>
      <c r="B54" s="195">
        <v>2228</v>
      </c>
      <c r="C54" s="195">
        <v>2471</v>
      </c>
      <c r="D54" s="195">
        <v>2372</v>
      </c>
      <c r="E54" s="195">
        <v>2485</v>
      </c>
      <c r="F54" s="195">
        <v>2211</v>
      </c>
      <c r="G54" s="195">
        <v>2257</v>
      </c>
      <c r="H54" s="195">
        <v>2539</v>
      </c>
      <c r="I54" s="195">
        <v>2181</v>
      </c>
      <c r="J54" s="195">
        <v>2405</v>
      </c>
      <c r="K54" s="195">
        <v>2203</v>
      </c>
      <c r="L54" s="195">
        <v>2165</v>
      </c>
      <c r="M54" s="195">
        <v>2016</v>
      </c>
      <c r="N54" s="195">
        <v>2170</v>
      </c>
      <c r="O54" s="195">
        <v>2271</v>
      </c>
      <c r="P54" s="195">
        <v>2104</v>
      </c>
      <c r="Q54" s="195">
        <v>2145</v>
      </c>
      <c r="R54" s="195">
        <v>2180</v>
      </c>
      <c r="S54" s="195">
        <v>2072</v>
      </c>
    </row>
    <row r="55" spans="1:19" s="52" customFormat="1" ht="12.75">
      <c r="A55" s="194" t="s">
        <v>76</v>
      </c>
      <c r="B55" s="195">
        <v>108</v>
      </c>
      <c r="C55" s="195">
        <v>109</v>
      </c>
      <c r="D55" s="195">
        <v>131</v>
      </c>
      <c r="E55" s="195">
        <v>131</v>
      </c>
      <c r="F55" s="195">
        <v>140</v>
      </c>
      <c r="G55" s="195">
        <v>179</v>
      </c>
      <c r="H55" s="195">
        <v>185</v>
      </c>
      <c r="I55" s="195">
        <v>189</v>
      </c>
      <c r="J55" s="195">
        <v>196</v>
      </c>
      <c r="K55" s="195">
        <v>198</v>
      </c>
      <c r="L55" s="195">
        <v>215</v>
      </c>
      <c r="M55" s="195">
        <v>213</v>
      </c>
      <c r="N55" s="195">
        <v>229</v>
      </c>
      <c r="O55" s="195">
        <v>248</v>
      </c>
      <c r="P55" s="195">
        <v>243</v>
      </c>
      <c r="Q55" s="195">
        <v>319</v>
      </c>
      <c r="R55" s="195">
        <v>346</v>
      </c>
      <c r="S55" s="195">
        <v>300</v>
      </c>
    </row>
    <row r="56" spans="1:19" s="52" customFormat="1" ht="12.75">
      <c r="A56" s="194" t="s">
        <v>77</v>
      </c>
      <c r="B56" s="195">
        <v>7849</v>
      </c>
      <c r="C56" s="195">
        <v>7343</v>
      </c>
      <c r="D56" s="195">
        <v>5744</v>
      </c>
      <c r="E56" s="195">
        <v>5230</v>
      </c>
      <c r="F56" s="195">
        <v>5202</v>
      </c>
      <c r="G56" s="195">
        <v>5440</v>
      </c>
      <c r="H56" s="195">
        <v>6290</v>
      </c>
      <c r="I56" s="195">
        <v>6074</v>
      </c>
      <c r="J56" s="195">
        <v>5674</v>
      </c>
      <c r="K56" s="195">
        <v>5412</v>
      </c>
      <c r="L56" s="195">
        <v>5302</v>
      </c>
      <c r="M56" s="195">
        <v>5772</v>
      </c>
      <c r="N56" s="195">
        <v>5333</v>
      </c>
      <c r="O56" s="195">
        <v>6351</v>
      </c>
      <c r="P56" s="195">
        <v>6249</v>
      </c>
      <c r="Q56" s="195">
        <v>6191</v>
      </c>
      <c r="R56" s="195">
        <v>6511</v>
      </c>
      <c r="S56" s="195">
        <v>5914</v>
      </c>
    </row>
    <row r="57" spans="1:19" s="52" customFormat="1" ht="12.75">
      <c r="A57" s="194" t="s">
        <v>78</v>
      </c>
      <c r="B57" s="195">
        <v>58417</v>
      </c>
      <c r="C57" s="195">
        <v>62140</v>
      </c>
      <c r="D57" s="195">
        <v>59165</v>
      </c>
      <c r="E57" s="195">
        <v>63217</v>
      </c>
      <c r="F57" s="195">
        <v>60843</v>
      </c>
      <c r="G57" s="195">
        <v>63147</v>
      </c>
      <c r="H57" s="195">
        <v>68665</v>
      </c>
      <c r="I57" s="195">
        <v>67496</v>
      </c>
      <c r="J57" s="195">
        <v>66297</v>
      </c>
      <c r="K57" s="195">
        <v>61977</v>
      </c>
      <c r="L57" s="195">
        <v>62142</v>
      </c>
      <c r="M57" s="195">
        <v>66709</v>
      </c>
      <c r="N57" s="195">
        <v>64308</v>
      </c>
      <c r="O57" s="195">
        <v>67316</v>
      </c>
      <c r="P57" s="195">
        <v>66403</v>
      </c>
      <c r="Q57" s="195">
        <v>66828</v>
      </c>
      <c r="R57" s="195">
        <v>67909</v>
      </c>
      <c r="S57" s="195">
        <v>60323</v>
      </c>
    </row>
    <row r="58" spans="1:19" s="52" customFormat="1" ht="12.75">
      <c r="A58" s="194" t="s">
        <v>79</v>
      </c>
      <c r="B58" s="195">
        <v>3889</v>
      </c>
      <c r="C58" s="195">
        <v>4211</v>
      </c>
      <c r="D58" s="195">
        <v>4053</v>
      </c>
      <c r="E58" s="195">
        <v>4412</v>
      </c>
      <c r="F58" s="195">
        <v>4258</v>
      </c>
      <c r="G58" s="195">
        <v>4373</v>
      </c>
      <c r="H58" s="195">
        <v>4672</v>
      </c>
      <c r="I58" s="195">
        <v>4390</v>
      </c>
      <c r="J58" s="195">
        <v>4396</v>
      </c>
      <c r="K58" s="195">
        <v>4284</v>
      </c>
      <c r="L58" s="195">
        <v>4130</v>
      </c>
      <c r="M58" s="195">
        <v>4402</v>
      </c>
      <c r="N58" s="195">
        <v>4300</v>
      </c>
      <c r="O58" s="195">
        <v>4397</v>
      </c>
      <c r="P58" s="195">
        <v>4397</v>
      </c>
      <c r="Q58" s="195">
        <v>4443</v>
      </c>
      <c r="R58" s="195">
        <v>4439</v>
      </c>
      <c r="S58" s="195">
        <v>4461</v>
      </c>
    </row>
    <row r="59" spans="1:19" s="52" customFormat="1" ht="12.75">
      <c r="A59" s="194" t="s">
        <v>80</v>
      </c>
      <c r="B59" s="195">
        <v>1277</v>
      </c>
      <c r="C59" s="195">
        <v>1154</v>
      </c>
      <c r="D59" s="195">
        <v>749</v>
      </c>
      <c r="E59" s="195">
        <v>742</v>
      </c>
      <c r="F59" s="195">
        <v>876</v>
      </c>
      <c r="G59" s="195">
        <v>966</v>
      </c>
      <c r="H59" s="195">
        <v>1195</v>
      </c>
      <c r="I59" s="195">
        <v>1203</v>
      </c>
      <c r="J59" s="195">
        <v>1043</v>
      </c>
      <c r="K59" s="195">
        <v>958</v>
      </c>
      <c r="L59" s="195">
        <v>928</v>
      </c>
      <c r="M59" s="195">
        <v>939</v>
      </c>
      <c r="N59" s="195">
        <v>918</v>
      </c>
      <c r="O59" s="195">
        <v>926</v>
      </c>
      <c r="P59" s="195">
        <v>923</v>
      </c>
      <c r="Q59" s="195">
        <v>889</v>
      </c>
      <c r="R59" s="195">
        <v>881</v>
      </c>
      <c r="S59" s="195">
        <v>962</v>
      </c>
    </row>
    <row r="60" spans="1:19" s="52" customFormat="1" ht="12.75">
      <c r="A60" s="194" t="s">
        <v>81</v>
      </c>
      <c r="B60" s="195">
        <v>9275</v>
      </c>
      <c r="C60" s="195">
        <v>10170</v>
      </c>
      <c r="D60" s="195">
        <v>9852</v>
      </c>
      <c r="E60" s="195">
        <v>9807</v>
      </c>
      <c r="F60" s="195">
        <v>10265</v>
      </c>
      <c r="G60" s="195">
        <v>9998</v>
      </c>
      <c r="H60" s="195">
        <v>10563</v>
      </c>
      <c r="I60" s="195">
        <v>10741</v>
      </c>
      <c r="J60" s="195">
        <v>11035</v>
      </c>
      <c r="K60" s="195">
        <v>11787</v>
      </c>
      <c r="L60" s="195">
        <v>11886</v>
      </c>
      <c r="M60" s="195">
        <v>12479</v>
      </c>
      <c r="N60" s="195">
        <v>12815</v>
      </c>
      <c r="O60" s="195">
        <v>13784</v>
      </c>
      <c r="P60" s="195">
        <v>14382</v>
      </c>
      <c r="Q60" s="195">
        <v>15168</v>
      </c>
      <c r="R60" s="195">
        <v>15804</v>
      </c>
      <c r="S60" s="195">
        <v>15935</v>
      </c>
    </row>
    <row r="61" spans="1:19" s="52" customFormat="1" ht="12.75">
      <c r="A61" s="194" t="s">
        <v>83</v>
      </c>
      <c r="B61" s="195">
        <v>5333</v>
      </c>
      <c r="C61" s="195">
        <v>5558</v>
      </c>
      <c r="D61" s="195">
        <v>5591</v>
      </c>
      <c r="E61" s="195">
        <v>5403</v>
      </c>
      <c r="F61" s="195">
        <v>5619</v>
      </c>
      <c r="G61" s="195">
        <v>5430</v>
      </c>
      <c r="H61" s="195">
        <v>4817</v>
      </c>
      <c r="I61" s="195">
        <v>5219</v>
      </c>
      <c r="J61" s="195">
        <v>5389</v>
      </c>
      <c r="K61" s="195">
        <v>5163</v>
      </c>
      <c r="L61" s="195">
        <v>4538</v>
      </c>
      <c r="M61" s="195">
        <v>4825</v>
      </c>
      <c r="N61" s="195">
        <v>4929</v>
      </c>
      <c r="O61" s="195">
        <v>4989</v>
      </c>
      <c r="P61" s="195">
        <v>4823</v>
      </c>
      <c r="Q61" s="195">
        <v>4846</v>
      </c>
      <c r="R61" s="195">
        <v>4944</v>
      </c>
      <c r="S61" s="195">
        <v>5007</v>
      </c>
    </row>
    <row r="62" spans="1:19" s="52" customFormat="1" ht="12.75">
      <c r="A62" s="194" t="s">
        <v>84</v>
      </c>
      <c r="B62" s="195">
        <v>36488</v>
      </c>
      <c r="C62" s="195">
        <v>41614</v>
      </c>
      <c r="D62" s="195">
        <v>40918</v>
      </c>
      <c r="E62" s="195">
        <v>39999</v>
      </c>
      <c r="F62" s="195">
        <v>37642</v>
      </c>
      <c r="G62" s="195">
        <v>36880</v>
      </c>
      <c r="H62" s="195">
        <v>40689</v>
      </c>
      <c r="I62" s="195">
        <v>38578</v>
      </c>
      <c r="J62" s="195">
        <v>39761</v>
      </c>
      <c r="K62" s="195">
        <v>40631</v>
      </c>
      <c r="L62" s="195">
        <v>42409</v>
      </c>
      <c r="M62" s="195">
        <v>43889</v>
      </c>
      <c r="N62" s="195">
        <v>42594</v>
      </c>
      <c r="O62" s="195">
        <v>44162</v>
      </c>
      <c r="P62" s="195">
        <v>46120</v>
      </c>
      <c r="Q62" s="195">
        <v>45164</v>
      </c>
      <c r="R62" s="195">
        <v>44640</v>
      </c>
      <c r="S62" s="195">
        <v>41475</v>
      </c>
    </row>
    <row r="63" spans="1:19" s="52" customFormat="1" ht="12.75">
      <c r="A63" s="194" t="s">
        <v>85</v>
      </c>
      <c r="B63" s="195">
        <v>3057</v>
      </c>
      <c r="C63" s="195">
        <v>3135</v>
      </c>
      <c r="D63" s="195">
        <v>3165</v>
      </c>
      <c r="E63" s="195">
        <v>3158</v>
      </c>
      <c r="F63" s="195">
        <v>3206</v>
      </c>
      <c r="G63" s="195">
        <v>3332</v>
      </c>
      <c r="H63" s="195">
        <v>3947</v>
      </c>
      <c r="I63" s="195">
        <v>4056</v>
      </c>
      <c r="J63" s="195">
        <v>4195</v>
      </c>
      <c r="K63" s="195">
        <v>4234</v>
      </c>
      <c r="L63" s="195">
        <v>4486</v>
      </c>
      <c r="M63" s="195">
        <v>4701</v>
      </c>
      <c r="N63" s="195">
        <v>4914</v>
      </c>
      <c r="O63" s="195">
        <v>5485</v>
      </c>
      <c r="P63" s="195">
        <v>5381</v>
      </c>
      <c r="Q63" s="195">
        <v>5489</v>
      </c>
      <c r="R63" s="195">
        <v>5490</v>
      </c>
      <c r="S63" s="195">
        <v>5329</v>
      </c>
    </row>
    <row r="64" spans="1:19" s="52" customFormat="1" ht="12.75">
      <c r="A64" s="194" t="s">
        <v>86</v>
      </c>
      <c r="B64" s="195">
        <v>6376</v>
      </c>
      <c r="C64" s="195">
        <v>6673</v>
      </c>
      <c r="D64" s="195">
        <v>6081</v>
      </c>
      <c r="E64" s="195">
        <v>5951</v>
      </c>
      <c r="F64" s="195">
        <v>5770</v>
      </c>
      <c r="G64" s="195">
        <v>5832</v>
      </c>
      <c r="H64" s="195">
        <v>5856</v>
      </c>
      <c r="I64" s="195">
        <v>5492</v>
      </c>
      <c r="J64" s="195">
        <v>5281</v>
      </c>
      <c r="K64" s="195">
        <v>5425</v>
      </c>
      <c r="L64" s="195">
        <v>5276</v>
      </c>
      <c r="M64" s="195">
        <v>5613</v>
      </c>
      <c r="N64" s="195">
        <v>6019</v>
      </c>
      <c r="O64" s="195">
        <v>6637</v>
      </c>
      <c r="P64" s="195">
        <v>6063</v>
      </c>
      <c r="Q64" s="195">
        <v>6418</v>
      </c>
      <c r="R64" s="195">
        <v>6253</v>
      </c>
      <c r="S64" s="195">
        <v>5551</v>
      </c>
    </row>
    <row r="65" spans="1:19" s="52" customFormat="1" ht="12.75">
      <c r="A65" s="194" t="s">
        <v>87</v>
      </c>
      <c r="B65" s="195">
        <v>2406</v>
      </c>
      <c r="C65" s="195">
        <v>2365</v>
      </c>
      <c r="D65" s="195">
        <v>2126</v>
      </c>
      <c r="E65" s="195">
        <v>2145</v>
      </c>
      <c r="F65" s="195">
        <v>2163</v>
      </c>
      <c r="G65" s="195">
        <v>2200</v>
      </c>
      <c r="H65" s="195">
        <v>2282</v>
      </c>
      <c r="I65" s="195">
        <v>2213</v>
      </c>
      <c r="J65" s="195">
        <v>2395</v>
      </c>
      <c r="K65" s="195">
        <v>2422</v>
      </c>
      <c r="L65" s="195">
        <v>2488</v>
      </c>
      <c r="M65" s="195">
        <v>2617</v>
      </c>
      <c r="N65" s="195">
        <v>2609</v>
      </c>
      <c r="O65" s="195">
        <v>2725</v>
      </c>
      <c r="P65" s="195">
        <v>2828</v>
      </c>
      <c r="Q65" s="195">
        <v>2901</v>
      </c>
      <c r="R65" s="195">
        <v>3059</v>
      </c>
      <c r="S65" s="195">
        <v>2911</v>
      </c>
    </row>
    <row r="66" spans="1:19" s="52" customFormat="1" ht="12.75">
      <c r="A66" s="194" t="s">
        <v>89</v>
      </c>
      <c r="B66" s="195">
        <v>26334</v>
      </c>
      <c r="C66" s="195">
        <v>28537</v>
      </c>
      <c r="D66" s="195">
        <v>27267</v>
      </c>
      <c r="E66" s="195">
        <v>27153</v>
      </c>
      <c r="F66" s="195">
        <v>24611</v>
      </c>
      <c r="G66" s="195">
        <v>26707</v>
      </c>
      <c r="H66" s="195">
        <v>27296</v>
      </c>
      <c r="I66" s="195">
        <v>26582</v>
      </c>
      <c r="J66" s="195">
        <v>27887</v>
      </c>
      <c r="K66" s="195">
        <v>29521</v>
      </c>
      <c r="L66" s="195">
        <v>28361</v>
      </c>
      <c r="M66" s="195">
        <v>29632</v>
      </c>
      <c r="N66" s="195">
        <v>28497</v>
      </c>
      <c r="O66" s="195">
        <v>29877</v>
      </c>
      <c r="P66" s="195">
        <v>30935</v>
      </c>
      <c r="Q66" s="195">
        <v>31881</v>
      </c>
      <c r="R66" s="195">
        <v>29919</v>
      </c>
      <c r="S66" s="195">
        <v>27914</v>
      </c>
    </row>
    <row r="67" spans="1:19" s="52" customFormat="1" ht="12.75">
      <c r="A67" s="194" t="s">
        <v>90</v>
      </c>
      <c r="B67" s="195">
        <v>1843</v>
      </c>
      <c r="C67" s="195">
        <v>2008</v>
      </c>
      <c r="D67" s="195">
        <v>1630</v>
      </c>
      <c r="E67" s="195">
        <v>1714</v>
      </c>
      <c r="F67" s="195">
        <v>1750</v>
      </c>
      <c r="G67" s="195">
        <v>1641</v>
      </c>
      <c r="H67" s="195">
        <v>1551</v>
      </c>
      <c r="I67" s="195">
        <v>1499</v>
      </c>
      <c r="J67" s="195">
        <v>1451</v>
      </c>
      <c r="K67" s="195">
        <v>1402</v>
      </c>
      <c r="L67" s="195">
        <v>1342</v>
      </c>
      <c r="M67" s="195">
        <v>1371</v>
      </c>
      <c r="N67" s="195">
        <v>1376</v>
      </c>
      <c r="O67" s="195">
        <v>1380</v>
      </c>
      <c r="P67" s="195">
        <v>1370</v>
      </c>
      <c r="Q67" s="195">
        <v>1384</v>
      </c>
      <c r="R67" s="195">
        <v>1429</v>
      </c>
      <c r="S67" s="195">
        <v>1349</v>
      </c>
    </row>
    <row r="68" spans="1:19" s="52" customFormat="1" ht="12.75">
      <c r="A68" s="194" t="s">
        <v>91</v>
      </c>
      <c r="B68" s="195">
        <v>521</v>
      </c>
      <c r="C68" s="195">
        <v>613</v>
      </c>
      <c r="D68" s="195">
        <v>575</v>
      </c>
      <c r="E68" s="195">
        <v>574</v>
      </c>
      <c r="F68" s="195">
        <v>557</v>
      </c>
      <c r="G68" s="195">
        <v>565</v>
      </c>
      <c r="H68" s="195">
        <v>628</v>
      </c>
      <c r="I68" s="195">
        <v>612</v>
      </c>
      <c r="J68" s="195">
        <v>639</v>
      </c>
      <c r="K68" s="195">
        <v>610</v>
      </c>
      <c r="L68" s="195">
        <v>598</v>
      </c>
      <c r="M68" s="195">
        <v>664</v>
      </c>
      <c r="N68" s="195">
        <v>616</v>
      </c>
      <c r="O68" s="195">
        <v>626</v>
      </c>
      <c r="P68" s="195">
        <v>670</v>
      </c>
      <c r="Q68" s="195">
        <v>651</v>
      </c>
      <c r="R68" s="195">
        <v>611</v>
      </c>
      <c r="S68" s="195">
        <v>661</v>
      </c>
    </row>
    <row r="69" spans="1:19" s="52" customFormat="1" ht="12.75">
      <c r="A69" s="194" t="s">
        <v>92</v>
      </c>
      <c r="B69" s="195">
        <v>1586</v>
      </c>
      <c r="C69" s="195">
        <v>1765</v>
      </c>
      <c r="D69" s="195">
        <v>1689</v>
      </c>
      <c r="E69" s="195">
        <v>1741</v>
      </c>
      <c r="F69" s="195">
        <v>1669</v>
      </c>
      <c r="G69" s="195">
        <v>1603</v>
      </c>
      <c r="H69" s="195">
        <v>1694</v>
      </c>
      <c r="I69" s="195">
        <v>1542</v>
      </c>
      <c r="J69" s="195">
        <v>1501</v>
      </c>
      <c r="K69" s="195">
        <v>1411</v>
      </c>
      <c r="L69" s="195">
        <v>1327</v>
      </c>
      <c r="M69" s="195">
        <v>1443</v>
      </c>
      <c r="N69" s="195">
        <v>1431</v>
      </c>
      <c r="O69" s="195">
        <v>1520</v>
      </c>
      <c r="P69" s="195">
        <v>1493</v>
      </c>
      <c r="Q69" s="195">
        <v>1514</v>
      </c>
      <c r="R69" s="195">
        <v>1492</v>
      </c>
      <c r="S69" s="195">
        <v>1470</v>
      </c>
    </row>
    <row r="70" spans="1:19" s="52" customFormat="1" ht="12.75">
      <c r="A70" s="194" t="s">
        <v>94</v>
      </c>
      <c r="B70" s="195">
        <v>9938</v>
      </c>
      <c r="C70" s="195">
        <v>11060</v>
      </c>
      <c r="D70" s="195">
        <v>10213</v>
      </c>
      <c r="E70" s="195">
        <v>10777</v>
      </c>
      <c r="F70" s="195">
        <v>10632</v>
      </c>
      <c r="G70" s="195">
        <v>11152</v>
      </c>
      <c r="H70" s="195">
        <v>12378</v>
      </c>
      <c r="I70" s="195">
        <v>10746</v>
      </c>
      <c r="J70" s="195">
        <v>10375</v>
      </c>
      <c r="K70" s="195">
        <v>10330</v>
      </c>
      <c r="L70" s="195">
        <v>10333</v>
      </c>
      <c r="M70" s="195">
        <v>10655</v>
      </c>
      <c r="N70" s="195">
        <v>10252</v>
      </c>
      <c r="O70" s="195">
        <v>10500</v>
      </c>
      <c r="P70" s="195">
        <v>10434</v>
      </c>
      <c r="Q70" s="195">
        <v>10101</v>
      </c>
      <c r="R70" s="195">
        <v>10010</v>
      </c>
      <c r="S70" s="195">
        <v>9236</v>
      </c>
    </row>
    <row r="71" spans="1:19" s="52" customFormat="1" ht="12.75">
      <c r="A71" s="194" t="s">
        <v>96</v>
      </c>
      <c r="B71" s="195">
        <v>18134</v>
      </c>
      <c r="C71" s="195">
        <v>20429</v>
      </c>
      <c r="D71" s="195">
        <v>21269</v>
      </c>
      <c r="E71" s="195">
        <v>25476</v>
      </c>
      <c r="F71" s="195">
        <v>24047</v>
      </c>
      <c r="G71" s="195">
        <v>23299</v>
      </c>
      <c r="H71" s="195">
        <v>22912</v>
      </c>
      <c r="I71" s="195">
        <v>22093</v>
      </c>
      <c r="J71" s="195">
        <v>19809</v>
      </c>
      <c r="K71" s="195">
        <v>19859</v>
      </c>
      <c r="L71" s="195">
        <v>17521</v>
      </c>
      <c r="M71" s="195">
        <v>19224</v>
      </c>
      <c r="N71" s="195">
        <v>18106</v>
      </c>
      <c r="O71" s="195">
        <v>17918</v>
      </c>
      <c r="P71" s="195">
        <v>17658</v>
      </c>
      <c r="Q71" s="195">
        <v>18381</v>
      </c>
      <c r="R71" s="195">
        <v>19332</v>
      </c>
      <c r="S71" s="195">
        <v>18193</v>
      </c>
    </row>
    <row r="72" spans="1:19" s="52" customFormat="1" ht="12.75">
      <c r="A72" s="194" t="s">
        <v>97</v>
      </c>
      <c r="B72" s="195">
        <v>2290</v>
      </c>
      <c r="C72" s="195">
        <v>2363</v>
      </c>
      <c r="D72" s="195">
        <v>2427</v>
      </c>
      <c r="E72" s="195">
        <v>2493</v>
      </c>
      <c r="F72" s="195">
        <v>2542</v>
      </c>
      <c r="G72" s="195">
        <v>2569</v>
      </c>
      <c r="H72" s="195">
        <v>2669</v>
      </c>
      <c r="I72" s="195">
        <v>2667</v>
      </c>
      <c r="J72" s="195">
        <v>2673</v>
      </c>
      <c r="K72" s="195">
        <v>2781</v>
      </c>
      <c r="L72" s="195">
        <v>2804</v>
      </c>
      <c r="M72" s="195">
        <v>2859</v>
      </c>
      <c r="N72" s="195">
        <v>3122</v>
      </c>
      <c r="O72" s="195">
        <v>3115</v>
      </c>
      <c r="P72" s="195">
        <v>3032</v>
      </c>
      <c r="Q72" s="195">
        <v>3206</v>
      </c>
      <c r="R72" s="195">
        <v>3201</v>
      </c>
      <c r="S72" s="195">
        <v>3217</v>
      </c>
    </row>
    <row r="73" spans="1:19" s="52" customFormat="1" ht="12.75">
      <c r="A73" s="194" t="s">
        <v>98</v>
      </c>
      <c r="B73" s="195">
        <v>4282</v>
      </c>
      <c r="C73" s="195">
        <v>4479</v>
      </c>
      <c r="D73" s="195">
        <v>6281</v>
      </c>
      <c r="E73" s="195">
        <v>6607</v>
      </c>
      <c r="F73" s="195">
        <v>6400</v>
      </c>
      <c r="G73" s="195">
        <v>6353</v>
      </c>
      <c r="H73" s="195">
        <v>8106</v>
      </c>
      <c r="I73" s="195">
        <v>9648</v>
      </c>
      <c r="J73" s="195">
        <v>9525</v>
      </c>
      <c r="K73" s="195">
        <v>8744</v>
      </c>
      <c r="L73" s="195">
        <v>8425</v>
      </c>
      <c r="M73" s="195">
        <v>7283</v>
      </c>
      <c r="N73" s="195">
        <v>7223</v>
      </c>
      <c r="O73" s="195">
        <v>7825</v>
      </c>
      <c r="P73" s="195">
        <v>7966</v>
      </c>
      <c r="Q73" s="195">
        <v>7964</v>
      </c>
      <c r="R73" s="195">
        <v>7839</v>
      </c>
      <c r="S73" s="195">
        <v>7507</v>
      </c>
    </row>
    <row r="74" spans="1:19" s="52" customFormat="1" ht="12.75">
      <c r="A74" s="194" t="s">
        <v>99</v>
      </c>
      <c r="B74" s="195">
        <v>6542</v>
      </c>
      <c r="C74" s="195">
        <v>7156</v>
      </c>
      <c r="D74" s="195">
        <v>7237</v>
      </c>
      <c r="E74" s="195">
        <v>7924</v>
      </c>
      <c r="F74" s="195">
        <v>8030</v>
      </c>
      <c r="G74" s="195">
        <v>7735</v>
      </c>
      <c r="H74" s="195">
        <v>8187</v>
      </c>
      <c r="I74" s="195">
        <v>7918</v>
      </c>
      <c r="J74" s="195">
        <v>7862</v>
      </c>
      <c r="K74" s="195">
        <v>7440</v>
      </c>
      <c r="L74" s="195">
        <v>7554</v>
      </c>
      <c r="M74" s="195">
        <v>7508</v>
      </c>
      <c r="N74" s="195">
        <v>7331</v>
      </c>
      <c r="O74" s="195">
        <v>7378</v>
      </c>
      <c r="P74" s="195">
        <v>7144</v>
      </c>
      <c r="Q74" s="195">
        <v>7302</v>
      </c>
      <c r="R74" s="195">
        <v>7002</v>
      </c>
      <c r="S74" s="195">
        <v>6730</v>
      </c>
    </row>
    <row r="75" spans="1:19" s="52" customFormat="1" ht="12.75">
      <c r="A75" s="194" t="s">
        <v>100</v>
      </c>
      <c r="B75" s="195">
        <v>853</v>
      </c>
      <c r="C75" s="195">
        <v>1042</v>
      </c>
      <c r="D75" s="195">
        <v>1021</v>
      </c>
      <c r="E75" s="195">
        <v>1114</v>
      </c>
      <c r="F75" s="195">
        <v>1103</v>
      </c>
      <c r="G75" s="195">
        <v>1180</v>
      </c>
      <c r="H75" s="195">
        <v>1044</v>
      </c>
      <c r="I75" s="195">
        <v>1069</v>
      </c>
      <c r="J75" s="195">
        <v>1035</v>
      </c>
      <c r="K75" s="195">
        <v>1102</v>
      </c>
      <c r="L75" s="195">
        <v>1124</v>
      </c>
      <c r="M75" s="195">
        <v>1119</v>
      </c>
      <c r="N75" s="195">
        <v>1133</v>
      </c>
      <c r="O75" s="195">
        <v>1249</v>
      </c>
      <c r="P75" s="195">
        <v>1239</v>
      </c>
      <c r="Q75" s="195">
        <v>1186</v>
      </c>
      <c r="R75" s="195">
        <v>1158</v>
      </c>
      <c r="S75" s="195">
        <v>1048</v>
      </c>
    </row>
    <row r="76" spans="1:19" s="52" customFormat="1" ht="12.75">
      <c r="A76" s="194" t="s">
        <v>101</v>
      </c>
      <c r="B76" s="195">
        <v>2237</v>
      </c>
      <c r="C76" s="195">
        <v>1880</v>
      </c>
      <c r="D76" s="195">
        <v>1769</v>
      </c>
      <c r="E76" s="195">
        <v>1720</v>
      </c>
      <c r="F76" s="195">
        <v>1772</v>
      </c>
      <c r="G76" s="195">
        <v>1976</v>
      </c>
      <c r="H76" s="195">
        <v>2223</v>
      </c>
      <c r="I76" s="195">
        <v>2352</v>
      </c>
      <c r="J76" s="195">
        <v>2445</v>
      </c>
      <c r="K76" s="195">
        <v>2568</v>
      </c>
      <c r="L76" s="195">
        <v>2586</v>
      </c>
      <c r="M76" s="195">
        <v>3061</v>
      </c>
      <c r="N76" s="195">
        <v>2976</v>
      </c>
      <c r="O76" s="195">
        <v>2815</v>
      </c>
      <c r="P76" s="195">
        <v>2664</v>
      </c>
      <c r="Q76" s="195">
        <v>2533</v>
      </c>
      <c r="R76" s="195">
        <v>2315</v>
      </c>
      <c r="S76" s="195">
        <v>2081</v>
      </c>
    </row>
    <row r="77" spans="1:19" s="52" customFormat="1" ht="12.75">
      <c r="A77" s="194" t="s">
        <v>103</v>
      </c>
      <c r="B77" s="195">
        <v>37941</v>
      </c>
      <c r="C77" s="195">
        <v>41664</v>
      </c>
      <c r="D77" s="195">
        <v>40898</v>
      </c>
      <c r="E77" s="195">
        <v>42200</v>
      </c>
      <c r="F77" s="195">
        <v>40768</v>
      </c>
      <c r="G77" s="195">
        <v>39568</v>
      </c>
      <c r="H77" s="195">
        <v>44399</v>
      </c>
      <c r="I77" s="195">
        <v>41432</v>
      </c>
      <c r="J77" s="195">
        <v>42762</v>
      </c>
      <c r="K77" s="195">
        <v>42343</v>
      </c>
      <c r="L77" s="195">
        <v>43074</v>
      </c>
      <c r="M77" s="195">
        <v>44276</v>
      </c>
      <c r="N77" s="195">
        <v>43233</v>
      </c>
      <c r="O77" s="195">
        <v>43865</v>
      </c>
      <c r="P77" s="195">
        <v>44672</v>
      </c>
      <c r="Q77" s="195">
        <v>43519</v>
      </c>
      <c r="R77" s="195">
        <v>42142</v>
      </c>
      <c r="S77" s="195">
        <v>40582</v>
      </c>
    </row>
    <row r="78" spans="1:19" s="52" customFormat="1" ht="12.75">
      <c r="A78" s="194" t="s">
        <v>102</v>
      </c>
      <c r="B78" s="195">
        <v>14556</v>
      </c>
      <c r="C78" s="195">
        <v>14693</v>
      </c>
      <c r="D78" s="195">
        <v>15193</v>
      </c>
      <c r="E78" s="195">
        <v>15361</v>
      </c>
      <c r="F78" s="195">
        <v>14462</v>
      </c>
      <c r="G78" s="195">
        <v>15784</v>
      </c>
      <c r="H78" s="195">
        <v>16258</v>
      </c>
      <c r="I78" s="195">
        <v>16899</v>
      </c>
      <c r="J78" s="195">
        <v>16570</v>
      </c>
      <c r="K78" s="195">
        <v>16611</v>
      </c>
      <c r="L78" s="195">
        <v>16996</v>
      </c>
      <c r="M78" s="195">
        <v>16218</v>
      </c>
      <c r="N78" s="195">
        <v>15807</v>
      </c>
      <c r="O78" s="195">
        <v>17017</v>
      </c>
      <c r="P78" s="195">
        <v>17442</v>
      </c>
      <c r="Q78" s="195">
        <v>19313</v>
      </c>
      <c r="R78" s="195">
        <v>20077</v>
      </c>
      <c r="S78" s="195">
        <v>20727</v>
      </c>
    </row>
    <row r="79" spans="1:19" s="52" customFormat="1" ht="12.75">
      <c r="A79" s="194" t="s">
        <v>88</v>
      </c>
      <c r="B79" s="195">
        <v>578</v>
      </c>
      <c r="C79" s="195">
        <v>554</v>
      </c>
      <c r="D79" s="195">
        <v>577</v>
      </c>
      <c r="E79" s="195">
        <v>602</v>
      </c>
      <c r="F79" s="195">
        <v>553</v>
      </c>
      <c r="G79" s="195">
        <v>570</v>
      </c>
      <c r="H79" s="195">
        <v>538</v>
      </c>
      <c r="I79" s="195">
        <v>552</v>
      </c>
      <c r="J79" s="195">
        <v>533</v>
      </c>
      <c r="K79" s="195">
        <v>586</v>
      </c>
      <c r="L79" s="195">
        <v>603</v>
      </c>
      <c r="M79" s="195">
        <v>624</v>
      </c>
      <c r="N79" s="195">
        <v>660</v>
      </c>
      <c r="O79" s="195">
        <v>658</v>
      </c>
      <c r="P79" s="195">
        <v>622</v>
      </c>
      <c r="Q79" s="195">
        <v>613</v>
      </c>
      <c r="R79" s="195">
        <v>622</v>
      </c>
      <c r="S79" s="221">
        <v>622</v>
      </c>
    </row>
    <row r="80" spans="1:19" s="52" customFormat="1" ht="12.75">
      <c r="A80" s="194" t="s">
        <v>95</v>
      </c>
      <c r="B80" s="195">
        <v>3602</v>
      </c>
      <c r="C80" s="195">
        <v>3665</v>
      </c>
      <c r="D80" s="195">
        <v>3616</v>
      </c>
      <c r="E80" s="195">
        <v>3672</v>
      </c>
      <c r="F80" s="195">
        <v>3823</v>
      </c>
      <c r="G80" s="195">
        <v>3863</v>
      </c>
      <c r="H80" s="195">
        <v>3977</v>
      </c>
      <c r="I80" s="195">
        <v>3891</v>
      </c>
      <c r="J80" s="195">
        <v>3896</v>
      </c>
      <c r="K80" s="195">
        <v>3933</v>
      </c>
      <c r="L80" s="195">
        <v>3824</v>
      </c>
      <c r="M80" s="195">
        <v>3984</v>
      </c>
      <c r="N80" s="195">
        <v>3992</v>
      </c>
      <c r="O80" s="195">
        <v>3811</v>
      </c>
      <c r="P80" s="195">
        <v>3755</v>
      </c>
      <c r="Q80" s="195">
        <v>3834</v>
      </c>
      <c r="R80" s="195">
        <v>3814</v>
      </c>
      <c r="S80" s="195">
        <v>3880</v>
      </c>
    </row>
    <row r="81" spans="1:19" s="52" customFormat="1" ht="12.75">
      <c r="A81" s="194" t="s">
        <v>75</v>
      </c>
      <c r="B81" s="195">
        <v>5216</v>
      </c>
      <c r="C81" s="195">
        <v>5521</v>
      </c>
      <c r="D81" s="195">
        <v>5567</v>
      </c>
      <c r="E81" s="195">
        <v>5691</v>
      </c>
      <c r="F81" s="195">
        <v>5500</v>
      </c>
      <c r="G81" s="195">
        <v>5885</v>
      </c>
      <c r="H81" s="195">
        <v>5966</v>
      </c>
      <c r="I81" s="195">
        <v>5556</v>
      </c>
      <c r="J81" s="195">
        <v>5865</v>
      </c>
      <c r="K81" s="195">
        <v>5807</v>
      </c>
      <c r="L81" s="195">
        <v>5549</v>
      </c>
      <c r="M81" s="195">
        <v>5800</v>
      </c>
      <c r="N81" s="195">
        <v>5678</v>
      </c>
      <c r="O81" s="195">
        <v>5966</v>
      </c>
      <c r="P81" s="195">
        <v>6029</v>
      </c>
      <c r="Q81" s="195">
        <v>6217</v>
      </c>
      <c r="R81" s="195">
        <v>6093</v>
      </c>
      <c r="S81" s="195">
        <v>5616</v>
      </c>
    </row>
    <row r="82" spans="1:18" ht="13.5" thickBot="1">
      <c r="A82" s="8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23" s="52" customFormat="1" ht="12.75">
      <c r="A83" s="219" t="str">
        <f>Population!A1</f>
        <v>DS-071171-table: demo_pjan - Population by sex and age on 1. January of each year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</row>
    <row r="84" spans="1:23" s="52" customFormat="1" ht="12.75">
      <c r="A84" s="219">
        <f>Population!A2</f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</row>
    <row r="85" spans="1:23" s="52" customFormat="1" ht="12.75">
      <c r="A85" s="219" t="str">
        <f>Population!A3</f>
        <v>Extracted on</v>
      </c>
      <c r="B85" s="219">
        <f>Population!B3</f>
        <v>39986.839224537034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</row>
    <row r="86" spans="1:23" s="52" customFormat="1" ht="12.75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</row>
    <row r="87" spans="1:23" s="52" customFormat="1" ht="12.75">
      <c r="A87" s="219" t="str">
        <f>Population!A5</f>
        <v>INDICATORS</v>
      </c>
      <c r="B87" s="219" t="str">
        <f>Population!B5</f>
        <v>VALUE</v>
      </c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</row>
    <row r="88" spans="1:23" s="20" customFormat="1" ht="12.75">
      <c r="A88" s="219" t="str">
        <f>Population!A6</f>
        <v>Age class</v>
      </c>
      <c r="B88" s="219" t="str">
        <f>Population!B6</f>
        <v>TOTAL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</row>
    <row r="89" spans="1:23" ht="12.75">
      <c r="A89" s="219" t="str">
        <f>Population!A7</f>
        <v>Sex</v>
      </c>
      <c r="B89" s="219" t="str">
        <f>Population!B7</f>
        <v>T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70" t="s">
        <v>985</v>
      </c>
      <c r="U89" s="271" t="s">
        <v>987</v>
      </c>
      <c r="V89" s="219"/>
      <c r="W89" s="219"/>
    </row>
    <row r="90" spans="1:57" s="52" customFormat="1" ht="15" thickBot="1">
      <c r="A90" s="214" t="s">
        <v>8</v>
      </c>
      <c r="B90" s="265">
        <f>Population!B8</f>
        <v>470388225</v>
      </c>
      <c r="C90" s="265">
        <f>Population!C8</f>
        <v>471967435</v>
      </c>
      <c r="D90" s="265">
        <f>Population!D8</f>
        <v>473243010</v>
      </c>
      <c r="E90" s="265">
        <f>Population!E8</f>
        <v>474876205</v>
      </c>
      <c r="F90" s="265">
        <f>Population!F8</f>
        <v>476066786</v>
      </c>
      <c r="G90" s="265">
        <f>Population!G8</f>
        <v>477009518</v>
      </c>
      <c r="H90" s="265">
        <f>Population!H8</f>
        <v>477855639</v>
      </c>
      <c r="I90" s="265">
        <f>Population!I8</f>
        <v>478630165</v>
      </c>
      <c r="J90" s="265">
        <f>Population!J8</f>
        <v>480920265</v>
      </c>
      <c r="K90" s="265">
        <f>Population!K8</f>
        <v>481617952</v>
      </c>
      <c r="L90" s="265">
        <f>Population!L8</f>
        <v>482760665</v>
      </c>
      <c r="M90" s="265">
        <f>Population!M8</f>
        <v>483781678</v>
      </c>
      <c r="N90" s="265">
        <f>Population!N8</f>
        <v>484613561</v>
      </c>
      <c r="O90" s="265">
        <f>Population!O8</f>
        <v>486617424</v>
      </c>
      <c r="P90" s="265">
        <f>Population!P8</f>
        <v>488756726</v>
      </c>
      <c r="Q90" s="265">
        <f>Population!Q8</f>
        <v>491023535</v>
      </c>
      <c r="R90" s="265">
        <f>Population!R8</f>
        <v>493007893</v>
      </c>
      <c r="S90" s="265">
        <f>Population!S8</f>
        <v>495090294</v>
      </c>
      <c r="T90" s="272">
        <f>S90/B90-1</f>
        <v>0.05251421631568265</v>
      </c>
      <c r="U90" s="272">
        <f>(S90/B90)^(1/17)-1</f>
        <v>0.0030152304355142157</v>
      </c>
      <c r="V90" s="219"/>
      <c r="W90" s="219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53"/>
    </row>
    <row r="91" spans="1:57" s="52" customFormat="1" ht="12.75">
      <c r="A91" s="258" t="str">
        <f>Population!A9</f>
        <v>geo/time</v>
      </c>
      <c r="B91" s="266" t="str">
        <f>Population!B9</f>
        <v>1990A00</v>
      </c>
      <c r="C91" s="266" t="str">
        <f>Population!C9</f>
        <v>1991A00</v>
      </c>
      <c r="D91" s="266" t="str">
        <f>Population!D9</f>
        <v>1992A00</v>
      </c>
      <c r="E91" s="266" t="str">
        <f>Population!E9</f>
        <v>1993A00</v>
      </c>
      <c r="F91" s="266" t="str">
        <f>Population!F9</f>
        <v>1994A00</v>
      </c>
      <c r="G91" s="266" t="str">
        <f>Population!G9</f>
        <v>1995A00</v>
      </c>
      <c r="H91" s="266" t="str">
        <f>Population!H9</f>
        <v>1996A00</v>
      </c>
      <c r="I91" s="266" t="str">
        <f>Population!I9</f>
        <v>1997A00</v>
      </c>
      <c r="J91" s="266" t="str">
        <f>Population!J9</f>
        <v>1998A00</v>
      </c>
      <c r="K91" s="266" t="str">
        <f>Population!K9</f>
        <v>1999A00</v>
      </c>
      <c r="L91" s="266" t="str">
        <f>Population!L9</f>
        <v>2000A00</v>
      </c>
      <c r="M91" s="266" t="str">
        <f>Population!M9</f>
        <v>2001A00</v>
      </c>
      <c r="N91" s="266" t="str">
        <f>Population!N9</f>
        <v>2002A00</v>
      </c>
      <c r="O91" s="266" t="str">
        <f>Population!O9</f>
        <v>2003A00</v>
      </c>
      <c r="P91" s="266" t="str">
        <f>Population!P9</f>
        <v>2004A00</v>
      </c>
      <c r="Q91" s="266" t="str">
        <f>Population!Q9</f>
        <v>2005A00</v>
      </c>
      <c r="R91" s="266" t="str">
        <f>Population!R9</f>
        <v>2006A00</v>
      </c>
      <c r="S91" s="266" t="str">
        <f>Population!S9</f>
        <v>2007A00</v>
      </c>
      <c r="T91" s="219"/>
      <c r="U91" s="219"/>
      <c r="V91" s="219"/>
      <c r="W91" s="219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53"/>
    </row>
    <row r="92" spans="1:23" s="52" customFormat="1" ht="12.75">
      <c r="A92" s="255" t="s">
        <v>72</v>
      </c>
      <c r="B92" s="265">
        <f>Population!B10</f>
        <v>7644818</v>
      </c>
      <c r="C92" s="265">
        <f>Population!C10</f>
        <v>7710882</v>
      </c>
      <c r="D92" s="265">
        <f>Population!D10</f>
        <v>7798899</v>
      </c>
      <c r="E92" s="265">
        <f>Population!E10</f>
        <v>7882519</v>
      </c>
      <c r="F92" s="265">
        <f>Population!F10</f>
        <v>7928746</v>
      </c>
      <c r="G92" s="265">
        <f>Population!G10</f>
        <v>7943489</v>
      </c>
      <c r="H92" s="265">
        <f>Population!H10</f>
        <v>7953067</v>
      </c>
      <c r="I92" s="265">
        <f>Population!I10</f>
        <v>7964966</v>
      </c>
      <c r="J92" s="265">
        <f>Population!J10</f>
        <v>7971116</v>
      </c>
      <c r="K92" s="265">
        <f>Population!K10</f>
        <v>7982461</v>
      </c>
      <c r="L92" s="265">
        <f>Population!L10</f>
        <v>8002186</v>
      </c>
      <c r="M92" s="265">
        <f>Population!M10</f>
        <v>8020946</v>
      </c>
      <c r="N92" s="265">
        <f>Population!N10</f>
        <v>8065146</v>
      </c>
      <c r="O92" s="265">
        <f>Population!O10</f>
        <v>8102175</v>
      </c>
      <c r="P92" s="265">
        <f>Population!P10</f>
        <v>8140122</v>
      </c>
      <c r="Q92" s="265">
        <f>Population!Q10</f>
        <v>8206524</v>
      </c>
      <c r="R92" s="265">
        <f>Population!R10</f>
        <v>8265925</v>
      </c>
      <c r="S92" s="265">
        <f>Population!S10</f>
        <v>8298923</v>
      </c>
      <c r="T92" s="219"/>
      <c r="U92" s="219"/>
      <c r="V92" s="219"/>
      <c r="W92" s="219"/>
    </row>
    <row r="93" spans="1:23" s="52" customFormat="1" ht="12.75">
      <c r="A93" s="255" t="s">
        <v>73</v>
      </c>
      <c r="B93" s="265">
        <f>Population!B11</f>
        <v>9947782</v>
      </c>
      <c r="C93" s="265">
        <f>Population!C11</f>
        <v>9986975</v>
      </c>
      <c r="D93" s="265">
        <f>Population!D11</f>
        <v>10021997</v>
      </c>
      <c r="E93" s="265">
        <f>Population!E11</f>
        <v>10068319</v>
      </c>
      <c r="F93" s="265">
        <f>Population!F11</f>
        <v>10100631</v>
      </c>
      <c r="G93" s="265">
        <f>Population!G11</f>
        <v>10130574</v>
      </c>
      <c r="H93" s="265">
        <f>Population!H11</f>
        <v>10143047</v>
      </c>
      <c r="I93" s="265">
        <f>Population!I11</f>
        <v>10170226</v>
      </c>
      <c r="J93" s="265">
        <f>Population!J11</f>
        <v>10192264</v>
      </c>
      <c r="K93" s="265">
        <f>Population!K11</f>
        <v>10213752</v>
      </c>
      <c r="L93" s="265">
        <f>Population!L11</f>
        <v>10239085</v>
      </c>
      <c r="M93" s="265">
        <f>Population!M11</f>
        <v>10263414</v>
      </c>
      <c r="N93" s="265">
        <f>Population!N11</f>
        <v>10309725</v>
      </c>
      <c r="O93" s="265">
        <f>Population!O11</f>
        <v>10355844</v>
      </c>
      <c r="P93" s="265">
        <f>Population!P11</f>
        <v>10396421</v>
      </c>
      <c r="Q93" s="265">
        <f>Population!Q11</f>
        <v>10445852</v>
      </c>
      <c r="R93" s="265">
        <f>Population!R11</f>
        <v>10511382</v>
      </c>
      <c r="S93" s="265">
        <f>Population!S11</f>
        <v>10584534</v>
      </c>
      <c r="T93" s="219"/>
      <c r="U93" s="219"/>
      <c r="V93" s="219"/>
      <c r="W93" s="219"/>
    </row>
    <row r="94" spans="1:23" s="52" customFormat="1" ht="12.75">
      <c r="A94" s="255" t="s">
        <v>74</v>
      </c>
      <c r="B94" s="265">
        <f>Population!B12</f>
        <v>8767308</v>
      </c>
      <c r="C94" s="265">
        <f>Population!C12</f>
        <v>8669269</v>
      </c>
      <c r="D94" s="265">
        <f>Population!D12</f>
        <v>8595465</v>
      </c>
      <c r="E94" s="265">
        <f>Population!E12</f>
        <v>8484863</v>
      </c>
      <c r="F94" s="265">
        <f>Population!F12</f>
        <v>8459763</v>
      </c>
      <c r="G94" s="265">
        <f>Population!G12</f>
        <v>8427418</v>
      </c>
      <c r="H94" s="265">
        <f>Population!H12</f>
        <v>8384715</v>
      </c>
      <c r="I94" s="265">
        <f>Population!I12</f>
        <v>8340936</v>
      </c>
      <c r="J94" s="265">
        <f>Population!J12</f>
        <v>8283200</v>
      </c>
      <c r="K94" s="265">
        <f>Population!K12</f>
        <v>8230371</v>
      </c>
      <c r="L94" s="265">
        <f>Population!L12</f>
        <v>8190876</v>
      </c>
      <c r="M94" s="265">
        <f>Population!M12</f>
        <v>8149468</v>
      </c>
      <c r="N94" s="265">
        <f>Population!N12</f>
        <v>7891095</v>
      </c>
      <c r="O94" s="265">
        <f>Population!O12</f>
        <v>7845841</v>
      </c>
      <c r="P94" s="265">
        <f>Population!P12</f>
        <v>7801273</v>
      </c>
      <c r="Q94" s="265">
        <f>Population!Q12</f>
        <v>7761049</v>
      </c>
      <c r="R94" s="265">
        <f>Population!R12</f>
        <v>7718750</v>
      </c>
      <c r="S94" s="265">
        <f>Population!S12</f>
        <v>7679290</v>
      </c>
      <c r="T94" s="219"/>
      <c r="U94" s="219"/>
      <c r="V94" s="219"/>
      <c r="W94" s="219"/>
    </row>
    <row r="95" spans="1:23" s="52" customFormat="1" ht="12.75">
      <c r="A95" s="255" t="s">
        <v>76</v>
      </c>
      <c r="B95" s="265">
        <f>Population!B13</f>
        <v>572655</v>
      </c>
      <c r="C95" s="265">
        <f>Population!C13</f>
        <v>587141</v>
      </c>
      <c r="D95" s="265">
        <f>Population!D13</f>
        <v>603069</v>
      </c>
      <c r="E95" s="265">
        <f>Population!E13</f>
        <v>619231</v>
      </c>
      <c r="F95" s="265">
        <f>Population!F13</f>
        <v>632944</v>
      </c>
      <c r="G95" s="265">
        <f>Population!G13</f>
        <v>645399</v>
      </c>
      <c r="H95" s="265">
        <f>Population!H13</f>
        <v>656333</v>
      </c>
      <c r="I95" s="265">
        <f>Population!I13</f>
        <v>666313</v>
      </c>
      <c r="J95" s="265">
        <f>Population!J13</f>
        <v>675215</v>
      </c>
      <c r="K95" s="265">
        <f>Population!K13</f>
        <v>682862</v>
      </c>
      <c r="L95" s="265">
        <f>Population!L13</f>
        <v>690497</v>
      </c>
      <c r="M95" s="265">
        <f>Population!M13</f>
        <v>697549</v>
      </c>
      <c r="N95" s="265">
        <f>Population!N13</f>
        <v>705539</v>
      </c>
      <c r="O95" s="265">
        <f>Population!O13</f>
        <v>715137</v>
      </c>
      <c r="P95" s="265">
        <f>Population!P13</f>
        <v>730367</v>
      </c>
      <c r="Q95" s="265">
        <f>Population!Q13</f>
        <v>749175</v>
      </c>
      <c r="R95" s="265">
        <f>Population!R13</f>
        <v>766414</v>
      </c>
      <c r="S95" s="265">
        <f>Population!S13</f>
        <v>778684</v>
      </c>
      <c r="T95" s="219"/>
      <c r="U95" s="219"/>
      <c r="V95" s="219"/>
      <c r="W95" s="219"/>
    </row>
    <row r="96" spans="1:23" s="52" customFormat="1" ht="12.75">
      <c r="A96" s="255" t="s">
        <v>77</v>
      </c>
      <c r="B96" s="265">
        <f>Population!B14</f>
        <v>10362102</v>
      </c>
      <c r="C96" s="265">
        <f>Population!C14</f>
        <v>10304607</v>
      </c>
      <c r="D96" s="265">
        <f>Population!D14</f>
        <v>10312548</v>
      </c>
      <c r="E96" s="265">
        <f>Population!E14</f>
        <v>10325697</v>
      </c>
      <c r="F96" s="265">
        <f>Population!F14</f>
        <v>10334013</v>
      </c>
      <c r="G96" s="265">
        <f>Population!G14</f>
        <v>10333161</v>
      </c>
      <c r="H96" s="265">
        <f>Population!H14</f>
        <v>10321344</v>
      </c>
      <c r="I96" s="265">
        <f>Population!I14</f>
        <v>10309137</v>
      </c>
      <c r="J96" s="265">
        <f>Population!J14</f>
        <v>10299125</v>
      </c>
      <c r="K96" s="265">
        <f>Population!K14</f>
        <v>10289621</v>
      </c>
      <c r="L96" s="265">
        <f>Population!L14</f>
        <v>10278098</v>
      </c>
      <c r="M96" s="265">
        <f>Population!M14</f>
        <v>10266546</v>
      </c>
      <c r="N96" s="265">
        <f>Population!N14</f>
        <v>10206436</v>
      </c>
      <c r="O96" s="265">
        <f>Population!O14</f>
        <v>10203269</v>
      </c>
      <c r="P96" s="265">
        <f>Population!P14</f>
        <v>10211455</v>
      </c>
      <c r="Q96" s="265">
        <f>Population!Q14</f>
        <v>10220577</v>
      </c>
      <c r="R96" s="265">
        <f>Population!R14</f>
        <v>10251079</v>
      </c>
      <c r="S96" s="265">
        <f>Population!S14</f>
        <v>10287189</v>
      </c>
      <c r="T96" s="219"/>
      <c r="U96" s="219"/>
      <c r="V96" s="219"/>
      <c r="W96" s="219"/>
    </row>
    <row r="97" spans="1:23" s="52" customFormat="1" ht="12.75">
      <c r="A97" s="255" t="s">
        <v>78</v>
      </c>
      <c r="B97" s="265">
        <f>Population!B15</f>
        <v>79112831</v>
      </c>
      <c r="C97" s="265">
        <f>Population!C15</f>
        <v>79753227</v>
      </c>
      <c r="D97" s="265">
        <f>Population!D15</f>
        <v>80274564</v>
      </c>
      <c r="E97" s="265">
        <f>Population!E15</f>
        <v>80974632</v>
      </c>
      <c r="F97" s="265">
        <f>Population!F15</f>
        <v>81338093</v>
      </c>
      <c r="G97" s="265">
        <f>Population!G15</f>
        <v>81538603</v>
      </c>
      <c r="H97" s="265">
        <f>Population!H15</f>
        <v>81817499</v>
      </c>
      <c r="I97" s="265">
        <f>Population!I15</f>
        <v>82012162</v>
      </c>
      <c r="J97" s="265">
        <f>Population!J15</f>
        <v>82057379</v>
      </c>
      <c r="K97" s="265">
        <f>Population!K15</f>
        <v>82037011</v>
      </c>
      <c r="L97" s="265">
        <f>Population!L15</f>
        <v>82163475</v>
      </c>
      <c r="M97" s="265">
        <f>Population!M15</f>
        <v>82259540</v>
      </c>
      <c r="N97" s="265">
        <f>Population!N15</f>
        <v>82440309</v>
      </c>
      <c r="O97" s="265">
        <f>Population!O15</f>
        <v>82536680</v>
      </c>
      <c r="P97" s="265">
        <f>Population!P15</f>
        <v>82531671</v>
      </c>
      <c r="Q97" s="265">
        <f>Population!Q15</f>
        <v>82500849</v>
      </c>
      <c r="R97" s="265">
        <f>Population!R15</f>
        <v>82437995</v>
      </c>
      <c r="S97" s="265">
        <f>Population!S15</f>
        <v>82314906</v>
      </c>
      <c r="T97" s="219"/>
      <c r="U97" s="219"/>
      <c r="V97" s="219"/>
      <c r="W97" s="219"/>
    </row>
    <row r="98" spans="1:23" s="52" customFormat="1" ht="12.75">
      <c r="A98" s="255" t="s">
        <v>79</v>
      </c>
      <c r="B98" s="265">
        <f>Population!B16</f>
        <v>5135409</v>
      </c>
      <c r="C98" s="265">
        <f>Population!C16</f>
        <v>5146469</v>
      </c>
      <c r="D98" s="265">
        <f>Population!D16</f>
        <v>5162126</v>
      </c>
      <c r="E98" s="265">
        <f>Population!E16</f>
        <v>5180614</v>
      </c>
      <c r="F98" s="265">
        <f>Population!F16</f>
        <v>5196642</v>
      </c>
      <c r="G98" s="265">
        <f>Population!G16</f>
        <v>5215718</v>
      </c>
      <c r="H98" s="265">
        <f>Population!H16</f>
        <v>5251027</v>
      </c>
      <c r="I98" s="265">
        <f>Population!I16</f>
        <v>5275121</v>
      </c>
      <c r="J98" s="265">
        <f>Population!J16</f>
        <v>5294860</v>
      </c>
      <c r="K98" s="265">
        <f>Population!K16</f>
        <v>5313577</v>
      </c>
      <c r="L98" s="265">
        <f>Population!L16</f>
        <v>5330020</v>
      </c>
      <c r="M98" s="265">
        <f>Population!M16</f>
        <v>5349212</v>
      </c>
      <c r="N98" s="265">
        <f>Population!N16</f>
        <v>5368354</v>
      </c>
      <c r="O98" s="265">
        <f>Population!O16</f>
        <v>5383507</v>
      </c>
      <c r="P98" s="265">
        <f>Population!P16</f>
        <v>5397640</v>
      </c>
      <c r="Q98" s="265">
        <f>Population!Q16</f>
        <v>5411405</v>
      </c>
      <c r="R98" s="265">
        <f>Population!R16</f>
        <v>5427459</v>
      </c>
      <c r="S98" s="265">
        <f>Population!S16</f>
        <v>5447084</v>
      </c>
      <c r="T98" s="219"/>
      <c r="U98" s="219"/>
      <c r="V98" s="219"/>
      <c r="W98" s="219"/>
    </row>
    <row r="99" spans="1:23" s="52" customFormat="1" ht="12.75">
      <c r="A99" s="255" t="s">
        <v>80</v>
      </c>
      <c r="B99" s="265">
        <f>Population!B17</f>
        <v>1570599</v>
      </c>
      <c r="C99" s="265">
        <f>Population!C17</f>
        <v>1567749</v>
      </c>
      <c r="D99" s="265">
        <f>Population!D17</f>
        <v>1554878</v>
      </c>
      <c r="E99" s="265">
        <f>Population!E17</f>
        <v>1511303</v>
      </c>
      <c r="F99" s="265">
        <f>Population!F17</f>
        <v>1476952</v>
      </c>
      <c r="G99" s="265">
        <f>Population!G17</f>
        <v>1448075</v>
      </c>
      <c r="H99" s="265">
        <f>Population!H17</f>
        <v>1425192</v>
      </c>
      <c r="I99" s="265">
        <f>Population!I17</f>
        <v>1405996</v>
      </c>
      <c r="J99" s="265">
        <f>Population!J17</f>
        <v>1393074</v>
      </c>
      <c r="K99" s="265">
        <f>Population!K17</f>
        <v>1379237</v>
      </c>
      <c r="L99" s="265">
        <f>Population!L17</f>
        <v>1372071</v>
      </c>
      <c r="M99" s="265">
        <f>Population!M17</f>
        <v>1366959</v>
      </c>
      <c r="N99" s="265">
        <f>Population!N17</f>
        <v>1361242</v>
      </c>
      <c r="O99" s="265">
        <f>Population!O17</f>
        <v>1356045</v>
      </c>
      <c r="P99" s="265">
        <f>Population!P17</f>
        <v>1351069</v>
      </c>
      <c r="Q99" s="265">
        <f>Population!Q17</f>
        <v>1347510</v>
      </c>
      <c r="R99" s="265">
        <f>Population!R17</f>
        <v>1344684</v>
      </c>
      <c r="S99" s="265">
        <f>Population!S17</f>
        <v>1342409</v>
      </c>
      <c r="T99" s="219"/>
      <c r="U99" s="219"/>
      <c r="V99" s="219"/>
      <c r="W99" s="219"/>
    </row>
    <row r="100" spans="1:23" s="52" customFormat="1" ht="12.75">
      <c r="A100" s="255" t="s">
        <v>81</v>
      </c>
      <c r="B100" s="265">
        <f>Population!B18</f>
        <v>38826297</v>
      </c>
      <c r="C100" s="265">
        <f>Population!C18</f>
        <v>38874573</v>
      </c>
      <c r="D100" s="265">
        <f>Population!D18</f>
        <v>39003524</v>
      </c>
      <c r="E100" s="265">
        <f>Population!E18</f>
        <v>39131966</v>
      </c>
      <c r="F100" s="265">
        <f>Population!F18</f>
        <v>39246833</v>
      </c>
      <c r="G100" s="265">
        <f>Population!G18</f>
        <v>39343100</v>
      </c>
      <c r="H100" s="265">
        <f>Population!H18</f>
        <v>39430933</v>
      </c>
      <c r="I100" s="265">
        <f>Population!I18</f>
        <v>39525438</v>
      </c>
      <c r="J100" s="265">
        <f>Population!J18</f>
        <v>39639388</v>
      </c>
      <c r="K100" s="265">
        <f>Population!K18</f>
        <v>39802827</v>
      </c>
      <c r="L100" s="265">
        <f>Population!L18</f>
        <v>40049708</v>
      </c>
      <c r="M100" s="265">
        <f>Population!M18</f>
        <v>40476723</v>
      </c>
      <c r="N100" s="265">
        <f>Population!N18</f>
        <v>40964244</v>
      </c>
      <c r="O100" s="265">
        <f>Population!O18</f>
        <v>41663702</v>
      </c>
      <c r="P100" s="265">
        <f>Population!P18</f>
        <v>42345342</v>
      </c>
      <c r="Q100" s="265">
        <f>Population!Q18</f>
        <v>43038035</v>
      </c>
      <c r="R100" s="265">
        <f>Population!R18</f>
        <v>43758250</v>
      </c>
      <c r="S100" s="265">
        <f>Population!S18</f>
        <v>44474631</v>
      </c>
      <c r="T100" s="219"/>
      <c r="U100" s="219"/>
      <c r="V100" s="219"/>
      <c r="W100" s="219"/>
    </row>
    <row r="101" spans="1:23" s="52" customFormat="1" ht="12.75">
      <c r="A101" s="255" t="s">
        <v>83</v>
      </c>
      <c r="B101" s="265">
        <f>Population!B19</f>
        <v>4974383</v>
      </c>
      <c r="C101" s="265">
        <f>Population!C19</f>
        <v>4998478</v>
      </c>
      <c r="D101" s="265">
        <f>Population!D19</f>
        <v>5029002</v>
      </c>
      <c r="E101" s="265">
        <f>Population!E19</f>
        <v>5054982</v>
      </c>
      <c r="F101" s="265">
        <f>Population!F19</f>
        <v>5077912</v>
      </c>
      <c r="G101" s="265">
        <f>Population!G19</f>
        <v>5098754</v>
      </c>
      <c r="H101" s="265">
        <f>Population!H19</f>
        <v>5116826</v>
      </c>
      <c r="I101" s="265">
        <f>Population!I19</f>
        <v>5132320</v>
      </c>
      <c r="J101" s="265">
        <f>Population!J19</f>
        <v>5147349</v>
      </c>
      <c r="K101" s="265">
        <f>Population!K19</f>
        <v>5159646</v>
      </c>
      <c r="L101" s="265">
        <f>Population!L19</f>
        <v>5171302</v>
      </c>
      <c r="M101" s="265">
        <f>Population!M19</f>
        <v>5181115</v>
      </c>
      <c r="N101" s="265">
        <f>Population!N19</f>
        <v>5194901</v>
      </c>
      <c r="O101" s="265">
        <f>Population!O19</f>
        <v>5206295</v>
      </c>
      <c r="P101" s="265">
        <f>Population!P19</f>
        <v>5219732</v>
      </c>
      <c r="Q101" s="265">
        <f>Population!Q19</f>
        <v>5236611</v>
      </c>
      <c r="R101" s="265">
        <f>Population!R19</f>
        <v>5255580</v>
      </c>
      <c r="S101" s="265">
        <f>Population!S19</f>
        <v>5276955</v>
      </c>
      <c r="T101" s="219"/>
      <c r="U101" s="219"/>
      <c r="V101" s="219"/>
      <c r="W101" s="219"/>
    </row>
    <row r="102" spans="1:23" s="52" customFormat="1" ht="12.75">
      <c r="A102" s="255" t="s">
        <v>84</v>
      </c>
      <c r="B102" s="265">
        <f>Population!B20</f>
        <v>58313439</v>
      </c>
      <c r="C102" s="265">
        <f>Population!C20</f>
        <v>58313439</v>
      </c>
      <c r="D102" s="265">
        <f>Population!D20</f>
        <v>58604851</v>
      </c>
      <c r="E102" s="265">
        <f>Population!E20</f>
        <v>58885929</v>
      </c>
      <c r="F102" s="265">
        <f>Population!F20</f>
        <v>59104320</v>
      </c>
      <c r="G102" s="265">
        <f>Population!G20</f>
        <v>59315139</v>
      </c>
      <c r="H102" s="265">
        <f>Population!H20</f>
        <v>59522297</v>
      </c>
      <c r="I102" s="265">
        <f>Population!I20</f>
        <v>59726386</v>
      </c>
      <c r="J102" s="265">
        <f>Population!J20</f>
        <v>59934884</v>
      </c>
      <c r="K102" s="265">
        <f>Population!K20</f>
        <v>60158533</v>
      </c>
      <c r="L102" s="265">
        <f>Population!L20</f>
        <v>60537977</v>
      </c>
      <c r="M102" s="265">
        <f>Population!M20</f>
        <v>60963775</v>
      </c>
      <c r="N102" s="265">
        <f>Population!N20</f>
        <v>61399344</v>
      </c>
      <c r="O102" s="265">
        <f>Population!O20</f>
        <v>61831779</v>
      </c>
      <c r="P102" s="265">
        <f>Population!P20</f>
        <v>62251817</v>
      </c>
      <c r="Q102" s="265">
        <f>Population!Q20</f>
        <v>62637596</v>
      </c>
      <c r="R102" s="265">
        <f>Population!R20</f>
        <v>62998773</v>
      </c>
      <c r="S102" s="265">
        <f>Population!S20</f>
        <v>63392140</v>
      </c>
      <c r="T102" s="219"/>
      <c r="U102" s="219"/>
      <c r="V102" s="219"/>
      <c r="W102" s="219"/>
    </row>
    <row r="103" spans="1:23" s="52" customFormat="1" ht="12.75">
      <c r="A103" s="255" t="s">
        <v>85</v>
      </c>
      <c r="B103" s="265">
        <f>Population!B21</f>
        <v>10120892</v>
      </c>
      <c r="C103" s="265">
        <f>Population!C21</f>
        <v>10192911</v>
      </c>
      <c r="D103" s="265">
        <f>Population!D21</f>
        <v>10319672</v>
      </c>
      <c r="E103" s="265">
        <f>Population!E21</f>
        <v>10420059</v>
      </c>
      <c r="F103" s="265">
        <f>Population!F21</f>
        <v>10510996</v>
      </c>
      <c r="G103" s="265">
        <f>Population!G21</f>
        <v>10595074</v>
      </c>
      <c r="H103" s="265">
        <f>Population!H21</f>
        <v>10673696</v>
      </c>
      <c r="I103" s="265">
        <f>Population!I21</f>
        <v>10744649</v>
      </c>
      <c r="J103" s="265">
        <f>Population!J21</f>
        <v>10808358</v>
      </c>
      <c r="K103" s="265">
        <f>Population!K21</f>
        <v>10861402</v>
      </c>
      <c r="L103" s="265">
        <f>Population!L21</f>
        <v>10903757</v>
      </c>
      <c r="M103" s="265">
        <f>Population!M21</f>
        <v>10931206</v>
      </c>
      <c r="N103" s="265">
        <f>Population!N21</f>
        <v>10968708</v>
      </c>
      <c r="O103" s="265">
        <f>Population!O21</f>
        <v>11006377</v>
      </c>
      <c r="P103" s="265">
        <f>Population!P21</f>
        <v>11040650</v>
      </c>
      <c r="Q103" s="265">
        <f>Population!Q21</f>
        <v>11082751</v>
      </c>
      <c r="R103" s="265">
        <f>Population!R21</f>
        <v>11125179</v>
      </c>
      <c r="S103" s="265">
        <f>Population!S21</f>
        <v>11171740</v>
      </c>
      <c r="T103" s="219"/>
      <c r="U103" s="219"/>
      <c r="V103" s="219"/>
      <c r="W103" s="219"/>
    </row>
    <row r="104" spans="1:23" s="52" customFormat="1" ht="12.75">
      <c r="A104" s="255" t="s">
        <v>86</v>
      </c>
      <c r="B104" s="265">
        <f>Population!B22</f>
        <v>10374823</v>
      </c>
      <c r="C104" s="265">
        <f>Population!C22</f>
        <v>10373153</v>
      </c>
      <c r="D104" s="265">
        <f>Population!D22</f>
        <v>10373647</v>
      </c>
      <c r="E104" s="265">
        <f>Population!E22</f>
        <v>10365035</v>
      </c>
      <c r="F104" s="265">
        <f>Population!F22</f>
        <v>10350010</v>
      </c>
      <c r="G104" s="265">
        <f>Population!G22</f>
        <v>10336700</v>
      </c>
      <c r="H104" s="265">
        <f>Population!H22</f>
        <v>10321229</v>
      </c>
      <c r="I104" s="265">
        <f>Population!I22</f>
        <v>10301247</v>
      </c>
      <c r="J104" s="265">
        <f>Population!J22</f>
        <v>10279724</v>
      </c>
      <c r="K104" s="265">
        <f>Population!K22</f>
        <v>10253416</v>
      </c>
      <c r="L104" s="265">
        <f>Population!L22</f>
        <v>10221644</v>
      </c>
      <c r="M104" s="265">
        <f>Population!M22</f>
        <v>10200298</v>
      </c>
      <c r="N104" s="265">
        <f>Population!N22</f>
        <v>10174853</v>
      </c>
      <c r="O104" s="265">
        <f>Population!O22</f>
        <v>10142362</v>
      </c>
      <c r="P104" s="265">
        <f>Population!P22</f>
        <v>10116742</v>
      </c>
      <c r="Q104" s="265">
        <f>Population!Q22</f>
        <v>10097549</v>
      </c>
      <c r="R104" s="265">
        <f>Population!R22</f>
        <v>10076581</v>
      </c>
      <c r="S104" s="265">
        <f>Population!S22</f>
        <v>10066158</v>
      </c>
      <c r="T104" s="219"/>
      <c r="U104" s="219"/>
      <c r="V104" s="219"/>
      <c r="W104" s="219"/>
    </row>
    <row r="105" spans="1:23" s="52" customFormat="1" ht="12.75">
      <c r="A105" s="255" t="s">
        <v>87</v>
      </c>
      <c r="B105" s="265">
        <f>Population!B23</f>
        <v>3506970</v>
      </c>
      <c r="C105" s="265">
        <f>Population!C23</f>
        <v>3520977</v>
      </c>
      <c r="D105" s="265">
        <f>Population!D23</f>
        <v>3547492</v>
      </c>
      <c r="E105" s="265">
        <f>Population!E23</f>
        <v>3569367</v>
      </c>
      <c r="F105" s="265">
        <f>Population!F23</f>
        <v>3583154</v>
      </c>
      <c r="G105" s="265">
        <f>Population!G23</f>
        <v>3597617</v>
      </c>
      <c r="H105" s="265">
        <f>Population!H23</f>
        <v>3620065</v>
      </c>
      <c r="I105" s="265">
        <f>Population!I23</f>
        <v>3654955</v>
      </c>
      <c r="J105" s="265">
        <f>Population!J23</f>
        <v>3693582</v>
      </c>
      <c r="K105" s="265">
        <f>Population!K23</f>
        <v>3732201</v>
      </c>
      <c r="L105" s="265">
        <f>Population!L23</f>
        <v>3777763</v>
      </c>
      <c r="M105" s="265">
        <f>Population!M23</f>
        <v>3832973</v>
      </c>
      <c r="N105" s="265">
        <f>Population!N23</f>
        <v>3899876</v>
      </c>
      <c r="O105" s="265">
        <f>Population!O23</f>
        <v>3963665</v>
      </c>
      <c r="P105" s="265">
        <f>Population!P23</f>
        <v>4027732</v>
      </c>
      <c r="Q105" s="265">
        <f>Population!Q23</f>
        <v>4109173</v>
      </c>
      <c r="R105" s="265">
        <f>Population!R23</f>
        <v>4209019</v>
      </c>
      <c r="S105" s="265">
        <f>Population!S23</f>
        <v>4312526</v>
      </c>
      <c r="T105" s="219"/>
      <c r="U105" s="219"/>
      <c r="V105" s="219"/>
      <c r="W105" s="219"/>
    </row>
    <row r="106" spans="1:23" s="52" customFormat="1" ht="12.75">
      <c r="A106" s="255" t="s">
        <v>89</v>
      </c>
      <c r="B106" s="265">
        <f>Population!B24</f>
        <v>56694360</v>
      </c>
      <c r="C106" s="265">
        <f>Population!C24</f>
        <v>56744119</v>
      </c>
      <c r="D106" s="265">
        <f>Population!D24</f>
        <v>56772923</v>
      </c>
      <c r="E106" s="265">
        <f>Population!E24</f>
        <v>56821250</v>
      </c>
      <c r="F106" s="265">
        <f>Population!F24</f>
        <v>56842392</v>
      </c>
      <c r="G106" s="265">
        <f>Population!G24</f>
        <v>56844408</v>
      </c>
      <c r="H106" s="265">
        <f>Population!H24</f>
        <v>56844197</v>
      </c>
      <c r="I106" s="265">
        <f>Population!I24</f>
        <v>56876364</v>
      </c>
      <c r="J106" s="265">
        <f>Population!J24</f>
        <v>56904379</v>
      </c>
      <c r="K106" s="265">
        <f>Population!K24</f>
        <v>56909109</v>
      </c>
      <c r="L106" s="265">
        <f>Population!L24</f>
        <v>56923524</v>
      </c>
      <c r="M106" s="265">
        <f>Population!M24</f>
        <v>56960692</v>
      </c>
      <c r="N106" s="265">
        <f>Population!N24</f>
        <v>56993742</v>
      </c>
      <c r="O106" s="265">
        <f>Population!O24</f>
        <v>57321070</v>
      </c>
      <c r="P106" s="265">
        <f>Population!P24</f>
        <v>57888245</v>
      </c>
      <c r="Q106" s="265">
        <f>Population!Q24</f>
        <v>58462375</v>
      </c>
      <c r="R106" s="265">
        <f>Population!R24</f>
        <v>58751711</v>
      </c>
      <c r="S106" s="265">
        <f>Population!S24</f>
        <v>59131287</v>
      </c>
      <c r="T106" s="219"/>
      <c r="U106" s="219"/>
      <c r="V106" s="219"/>
      <c r="W106" s="219"/>
    </row>
    <row r="107" spans="1:23" s="52" customFormat="1" ht="12.75">
      <c r="A107" s="255" t="s">
        <v>90</v>
      </c>
      <c r="B107" s="265">
        <f>Population!B25</f>
        <v>3693708</v>
      </c>
      <c r="C107" s="265">
        <f>Population!C25</f>
        <v>3701968</v>
      </c>
      <c r="D107" s="265">
        <f>Population!D25</f>
        <v>3706299</v>
      </c>
      <c r="E107" s="265">
        <f>Population!E25</f>
        <v>3693929</v>
      </c>
      <c r="F107" s="265">
        <f>Population!F25</f>
        <v>3671296</v>
      </c>
      <c r="G107" s="265">
        <f>Population!G25</f>
        <v>3642991</v>
      </c>
      <c r="H107" s="265">
        <f>Population!H25</f>
        <v>3615212</v>
      </c>
      <c r="I107" s="265">
        <f>Population!I25</f>
        <v>3588013</v>
      </c>
      <c r="J107" s="265">
        <f>Population!J25</f>
        <v>3562261</v>
      </c>
      <c r="K107" s="265">
        <f>Population!K25</f>
        <v>3536401</v>
      </c>
      <c r="L107" s="265">
        <f>Population!L25</f>
        <v>3512074</v>
      </c>
      <c r="M107" s="265">
        <f>Population!M25</f>
        <v>3486998</v>
      </c>
      <c r="N107" s="265">
        <f>Population!N25</f>
        <v>3475586</v>
      </c>
      <c r="O107" s="265">
        <f>Population!O25</f>
        <v>3462553</v>
      </c>
      <c r="P107" s="265">
        <f>Population!P25</f>
        <v>3445857</v>
      </c>
      <c r="Q107" s="265">
        <f>Population!Q25</f>
        <v>3425324</v>
      </c>
      <c r="R107" s="265">
        <f>Population!R25</f>
        <v>3403284</v>
      </c>
      <c r="S107" s="265">
        <f>Population!S25</f>
        <v>3384879</v>
      </c>
      <c r="T107" s="219"/>
      <c r="U107" s="219"/>
      <c r="V107" s="219"/>
      <c r="W107" s="219"/>
    </row>
    <row r="108" spans="1:23" s="52" customFormat="1" ht="12.75">
      <c r="A108" s="255" t="s">
        <v>91</v>
      </c>
      <c r="B108" s="265">
        <f>Population!B26</f>
        <v>379300</v>
      </c>
      <c r="C108" s="265">
        <f>Population!C26</f>
        <v>384400</v>
      </c>
      <c r="D108" s="265">
        <f>Population!D26</f>
        <v>389600</v>
      </c>
      <c r="E108" s="265">
        <f>Population!E26</f>
        <v>394750</v>
      </c>
      <c r="F108" s="265">
        <f>Population!F26</f>
        <v>400200</v>
      </c>
      <c r="G108" s="265">
        <f>Population!G26</f>
        <v>405650</v>
      </c>
      <c r="H108" s="265">
        <f>Population!H26</f>
        <v>411600</v>
      </c>
      <c r="I108" s="265">
        <f>Population!I26</f>
        <v>416850</v>
      </c>
      <c r="J108" s="265">
        <f>Population!J26</f>
        <v>422050</v>
      </c>
      <c r="K108" s="265">
        <f>Population!K26</f>
        <v>427350</v>
      </c>
      <c r="L108" s="265">
        <f>Population!L26</f>
        <v>433600</v>
      </c>
      <c r="M108" s="265">
        <f>Population!M26</f>
        <v>439000</v>
      </c>
      <c r="N108" s="265">
        <f>Population!N26</f>
        <v>444050</v>
      </c>
      <c r="O108" s="265">
        <f>Population!O26</f>
        <v>448300</v>
      </c>
      <c r="P108" s="265">
        <f>Population!P26</f>
        <v>454960</v>
      </c>
      <c r="Q108" s="265">
        <f>Population!Q26</f>
        <v>461230</v>
      </c>
      <c r="R108" s="265">
        <f>Population!R26</f>
        <v>469086</v>
      </c>
      <c r="S108" s="265">
        <f>Population!S26</f>
        <v>476187</v>
      </c>
      <c r="T108" s="219"/>
      <c r="U108" s="219"/>
      <c r="V108" s="219"/>
      <c r="W108" s="219"/>
    </row>
    <row r="109" spans="1:23" s="52" customFormat="1" ht="12.75">
      <c r="A109" s="255" t="s">
        <v>92</v>
      </c>
      <c r="B109" s="265">
        <f>Population!B27</f>
        <v>2668140</v>
      </c>
      <c r="C109" s="265">
        <f>Population!C27</f>
        <v>2658161</v>
      </c>
      <c r="D109" s="265">
        <f>Population!D27</f>
        <v>2643000</v>
      </c>
      <c r="E109" s="265">
        <f>Population!E27</f>
        <v>2585675</v>
      </c>
      <c r="F109" s="265">
        <f>Population!F27</f>
        <v>2540904</v>
      </c>
      <c r="G109" s="265">
        <f>Population!G27</f>
        <v>2500580</v>
      </c>
      <c r="H109" s="265">
        <f>Population!H27</f>
        <v>2469531</v>
      </c>
      <c r="I109" s="265">
        <f>Population!I27</f>
        <v>2444912</v>
      </c>
      <c r="J109" s="265">
        <f>Population!J27</f>
        <v>2420789</v>
      </c>
      <c r="K109" s="265">
        <f>Population!K27</f>
        <v>2399248</v>
      </c>
      <c r="L109" s="265">
        <f>Population!L27</f>
        <v>2381715</v>
      </c>
      <c r="M109" s="265">
        <f>Population!M27</f>
        <v>2364254</v>
      </c>
      <c r="N109" s="265">
        <f>Population!N27</f>
        <v>2345768</v>
      </c>
      <c r="O109" s="265">
        <f>Population!O27</f>
        <v>2331480</v>
      </c>
      <c r="P109" s="265">
        <f>Population!P27</f>
        <v>2319203</v>
      </c>
      <c r="Q109" s="265">
        <f>Population!Q27</f>
        <v>2306434</v>
      </c>
      <c r="R109" s="265">
        <f>Population!R27</f>
        <v>2294590</v>
      </c>
      <c r="S109" s="265">
        <f>Population!S27</f>
        <v>2281305</v>
      </c>
      <c r="T109" s="219"/>
      <c r="U109" s="219"/>
      <c r="V109" s="219"/>
      <c r="W109" s="219"/>
    </row>
    <row r="110" spans="1:23" s="52" customFormat="1" ht="12.75">
      <c r="A110" s="255" t="s">
        <v>94</v>
      </c>
      <c r="B110" s="265">
        <f>Population!B28</f>
        <v>14892574</v>
      </c>
      <c r="C110" s="265">
        <f>Population!C28</f>
        <v>15010445</v>
      </c>
      <c r="D110" s="265">
        <f>Population!D28</f>
        <v>15129150</v>
      </c>
      <c r="E110" s="265">
        <f>Population!E28</f>
        <v>15239182</v>
      </c>
      <c r="F110" s="265">
        <f>Population!F28</f>
        <v>15341553</v>
      </c>
      <c r="G110" s="265">
        <f>Population!G28</f>
        <v>15424122</v>
      </c>
      <c r="H110" s="265">
        <f>Population!H28</f>
        <v>15493889</v>
      </c>
      <c r="I110" s="265">
        <f>Population!I28</f>
        <v>15567107</v>
      </c>
      <c r="J110" s="265">
        <f>Population!J28</f>
        <v>15654192</v>
      </c>
      <c r="K110" s="265">
        <f>Population!K28</f>
        <v>15760225</v>
      </c>
      <c r="L110" s="265">
        <f>Population!L28</f>
        <v>15863950</v>
      </c>
      <c r="M110" s="265">
        <f>Population!M28</f>
        <v>15987075</v>
      </c>
      <c r="N110" s="265">
        <f>Population!N28</f>
        <v>16105285</v>
      </c>
      <c r="O110" s="265">
        <f>Population!O28</f>
        <v>16192572</v>
      </c>
      <c r="P110" s="265">
        <f>Population!P28</f>
        <v>16258032</v>
      </c>
      <c r="Q110" s="265">
        <f>Population!Q28</f>
        <v>16305526</v>
      </c>
      <c r="R110" s="265">
        <f>Population!R28</f>
        <v>16334210</v>
      </c>
      <c r="S110" s="265">
        <f>Population!S28</f>
        <v>16357992</v>
      </c>
      <c r="T110" s="219"/>
      <c r="U110" s="219"/>
      <c r="V110" s="219"/>
      <c r="W110" s="219"/>
    </row>
    <row r="111" spans="1:23" s="52" customFormat="1" ht="12.75">
      <c r="A111" s="255" t="s">
        <v>96</v>
      </c>
      <c r="B111" s="265">
        <f>Population!B29</f>
        <v>38038403</v>
      </c>
      <c r="C111" s="265">
        <f>Population!C29</f>
        <v>38183160</v>
      </c>
      <c r="D111" s="265">
        <f>Population!D29</f>
        <v>38309226</v>
      </c>
      <c r="E111" s="265">
        <f>Population!E29</f>
        <v>38418108</v>
      </c>
      <c r="F111" s="265">
        <f>Population!F29</f>
        <v>38504707</v>
      </c>
      <c r="G111" s="265">
        <f>Population!G29</f>
        <v>38580597</v>
      </c>
      <c r="H111" s="265">
        <f>Population!H29</f>
        <v>38609399</v>
      </c>
      <c r="I111" s="265">
        <f>Population!I29</f>
        <v>38639341</v>
      </c>
      <c r="J111" s="265">
        <f>Population!J29</f>
        <v>38659979</v>
      </c>
      <c r="K111" s="265">
        <f>Population!K29</f>
        <v>38666983</v>
      </c>
      <c r="L111" s="265">
        <f>Population!L29</f>
        <v>38653559</v>
      </c>
      <c r="M111" s="265">
        <f>Population!M29</f>
        <v>38253955</v>
      </c>
      <c r="N111" s="265">
        <f>Population!N29</f>
        <v>38242197</v>
      </c>
      <c r="O111" s="265">
        <f>Population!O29</f>
        <v>38218531</v>
      </c>
      <c r="P111" s="265">
        <f>Population!P29</f>
        <v>38190608</v>
      </c>
      <c r="Q111" s="265">
        <f>Population!Q29</f>
        <v>38173835</v>
      </c>
      <c r="R111" s="265">
        <f>Population!R29</f>
        <v>38157055</v>
      </c>
      <c r="S111" s="265">
        <f>Population!S29</f>
        <v>38125479</v>
      </c>
      <c r="T111" s="219"/>
      <c r="U111" s="219"/>
      <c r="V111" s="219"/>
      <c r="W111" s="219"/>
    </row>
    <row r="112" spans="1:23" s="52" customFormat="1" ht="12.75">
      <c r="A112" s="255" t="s">
        <v>97</v>
      </c>
      <c r="B112" s="265">
        <f>Population!B30</f>
        <v>9995995</v>
      </c>
      <c r="C112" s="265">
        <f>Population!C30</f>
        <v>9970441</v>
      </c>
      <c r="D112" s="265">
        <f>Population!D30</f>
        <v>9965315</v>
      </c>
      <c r="E112" s="265">
        <f>Population!E30</f>
        <v>9974591</v>
      </c>
      <c r="F112" s="265">
        <f>Population!F30</f>
        <v>9990590</v>
      </c>
      <c r="G112" s="265">
        <f>Population!G30</f>
        <v>10017571</v>
      </c>
      <c r="H112" s="265">
        <f>Population!H30</f>
        <v>10043180</v>
      </c>
      <c r="I112" s="265">
        <f>Population!I30</f>
        <v>10072542</v>
      </c>
      <c r="J112" s="265">
        <f>Population!J30</f>
        <v>10109697</v>
      </c>
      <c r="K112" s="265">
        <f>Population!K30</f>
        <v>10148883</v>
      </c>
      <c r="L112" s="265">
        <f>Population!L30</f>
        <v>10195014</v>
      </c>
      <c r="M112" s="265">
        <f>Population!M30</f>
        <v>10256658</v>
      </c>
      <c r="N112" s="265">
        <f>Population!N30</f>
        <v>10329340</v>
      </c>
      <c r="O112" s="265">
        <f>Population!O30</f>
        <v>10407465</v>
      </c>
      <c r="P112" s="265">
        <f>Population!P30</f>
        <v>10474685</v>
      </c>
      <c r="Q112" s="265">
        <f>Population!Q30</f>
        <v>10529255</v>
      </c>
      <c r="R112" s="265">
        <f>Population!R30</f>
        <v>10569592</v>
      </c>
      <c r="S112" s="265">
        <f>Population!S30</f>
        <v>10599095</v>
      </c>
      <c r="T112" s="219"/>
      <c r="U112" s="219"/>
      <c r="V112" s="219"/>
      <c r="W112" s="219"/>
    </row>
    <row r="113" spans="1:23" s="52" customFormat="1" ht="12.75">
      <c r="A113" s="255" t="s">
        <v>98</v>
      </c>
      <c r="B113" s="265">
        <f>Population!B31</f>
        <v>23211395</v>
      </c>
      <c r="C113" s="265">
        <f>Population!C31</f>
        <v>23192274</v>
      </c>
      <c r="D113" s="265">
        <f>Population!D31</f>
        <v>22810035</v>
      </c>
      <c r="E113" s="265">
        <f>Population!E31</f>
        <v>22778533</v>
      </c>
      <c r="F113" s="265">
        <f>Population!F31</f>
        <v>22748027</v>
      </c>
      <c r="G113" s="265">
        <f>Population!G31</f>
        <v>22712394</v>
      </c>
      <c r="H113" s="265">
        <f>Population!H31</f>
        <v>22656145</v>
      </c>
      <c r="I113" s="265">
        <f>Population!I31</f>
        <v>22581862</v>
      </c>
      <c r="J113" s="265">
        <f>Population!J31</f>
        <v>22526093</v>
      </c>
      <c r="K113" s="265">
        <f>Population!K31</f>
        <v>22488595</v>
      </c>
      <c r="L113" s="265">
        <f>Population!L31</f>
        <v>22455485</v>
      </c>
      <c r="M113" s="265">
        <f>Population!M31</f>
        <v>22430457</v>
      </c>
      <c r="N113" s="265">
        <f>Population!N31</f>
        <v>21833483</v>
      </c>
      <c r="O113" s="265">
        <f>Population!O31</f>
        <v>21772774</v>
      </c>
      <c r="P113" s="265">
        <f>Population!P31</f>
        <v>21711252</v>
      </c>
      <c r="Q113" s="265">
        <f>Population!Q31</f>
        <v>21658528</v>
      </c>
      <c r="R113" s="265">
        <f>Population!R31</f>
        <v>21610213</v>
      </c>
      <c r="S113" s="265">
        <f>Population!S31</f>
        <v>21565119</v>
      </c>
      <c r="T113" s="219"/>
      <c r="U113" s="219"/>
      <c r="V113" s="219"/>
      <c r="W113" s="219"/>
    </row>
    <row r="114" spans="1:23" s="52" customFormat="1" ht="12.75">
      <c r="A114" s="255" t="s">
        <v>99</v>
      </c>
      <c r="B114" s="265">
        <f>Population!B32</f>
        <v>8527039</v>
      </c>
      <c r="C114" s="265">
        <f>Population!C32</f>
        <v>8590630</v>
      </c>
      <c r="D114" s="265">
        <f>Population!D32</f>
        <v>8644120</v>
      </c>
      <c r="E114" s="265">
        <f>Population!E32</f>
        <v>8692013</v>
      </c>
      <c r="F114" s="265">
        <f>Population!F32</f>
        <v>8745109</v>
      </c>
      <c r="G114" s="265">
        <f>Population!G32</f>
        <v>8816381</v>
      </c>
      <c r="H114" s="265">
        <f>Population!H32</f>
        <v>8837496</v>
      </c>
      <c r="I114" s="265">
        <f>Population!I32</f>
        <v>8844499</v>
      </c>
      <c r="J114" s="265">
        <f>Population!J32</f>
        <v>8847625</v>
      </c>
      <c r="K114" s="265">
        <f>Population!K32</f>
        <v>8854322</v>
      </c>
      <c r="L114" s="265">
        <f>Population!L32</f>
        <v>8861426</v>
      </c>
      <c r="M114" s="265">
        <f>Population!M32</f>
        <v>8882792</v>
      </c>
      <c r="N114" s="265">
        <f>Population!N32</f>
        <v>8909128</v>
      </c>
      <c r="O114" s="265">
        <f>Population!O32</f>
        <v>8940788</v>
      </c>
      <c r="P114" s="265">
        <f>Population!P32</f>
        <v>8975670</v>
      </c>
      <c r="Q114" s="265">
        <f>Population!Q32</f>
        <v>9011392</v>
      </c>
      <c r="R114" s="265">
        <f>Population!R32</f>
        <v>9047752</v>
      </c>
      <c r="S114" s="265">
        <f>Population!S32</f>
        <v>9113257</v>
      </c>
      <c r="T114" s="219"/>
      <c r="U114" s="219"/>
      <c r="V114" s="219"/>
      <c r="W114" s="219"/>
    </row>
    <row r="115" spans="1:23" s="52" customFormat="1" ht="12.75">
      <c r="A115" s="255" t="s">
        <v>100</v>
      </c>
      <c r="B115" s="265">
        <f>Population!B33</f>
        <v>1996377</v>
      </c>
      <c r="C115" s="265">
        <f>Population!C33</f>
        <v>1999945</v>
      </c>
      <c r="D115" s="265">
        <f>Population!D33</f>
        <v>1998912</v>
      </c>
      <c r="E115" s="265">
        <f>Population!E33</f>
        <v>1994084</v>
      </c>
      <c r="F115" s="265">
        <f>Population!F33</f>
        <v>1989408</v>
      </c>
      <c r="G115" s="265">
        <f>Population!G33</f>
        <v>1989477</v>
      </c>
      <c r="H115" s="265">
        <f>Population!H33</f>
        <v>1990266</v>
      </c>
      <c r="I115" s="265">
        <f>Population!I33</f>
        <v>1986989</v>
      </c>
      <c r="J115" s="265">
        <f>Population!J33</f>
        <v>1984923</v>
      </c>
      <c r="K115" s="265">
        <f>Population!K33</f>
        <v>1978334</v>
      </c>
      <c r="L115" s="265">
        <f>Population!L33</f>
        <v>1987755</v>
      </c>
      <c r="M115" s="265">
        <f>Population!M33</f>
        <v>1990094</v>
      </c>
      <c r="N115" s="265">
        <f>Population!N33</f>
        <v>1994026</v>
      </c>
      <c r="O115" s="265">
        <f>Population!O33</f>
        <v>1995033</v>
      </c>
      <c r="P115" s="265">
        <f>Population!P33</f>
        <v>1996433</v>
      </c>
      <c r="Q115" s="265">
        <f>Population!Q33</f>
        <v>1997590</v>
      </c>
      <c r="R115" s="265">
        <f>Population!R33</f>
        <v>2003358</v>
      </c>
      <c r="S115" s="265">
        <f>Population!S33</f>
        <v>2010377</v>
      </c>
      <c r="T115" s="219"/>
      <c r="U115" s="219"/>
      <c r="V115" s="219"/>
      <c r="W115" s="219"/>
    </row>
    <row r="116" spans="1:23" s="52" customFormat="1" ht="12.75">
      <c r="A116" s="255" t="s">
        <v>101</v>
      </c>
      <c r="B116" s="265">
        <f>Population!B34</f>
        <v>5287663</v>
      </c>
      <c r="C116" s="265">
        <f>Population!C34</f>
        <v>5310711</v>
      </c>
      <c r="D116" s="265">
        <f>Population!D34</f>
        <v>5295877</v>
      </c>
      <c r="E116" s="265">
        <f>Population!E34</f>
        <v>5314155</v>
      </c>
      <c r="F116" s="265">
        <f>Population!F34</f>
        <v>5336455</v>
      </c>
      <c r="G116" s="265">
        <f>Population!G34</f>
        <v>5356207</v>
      </c>
      <c r="H116" s="265">
        <f>Population!H34</f>
        <v>5367790</v>
      </c>
      <c r="I116" s="265">
        <f>Population!I34</f>
        <v>5378932</v>
      </c>
      <c r="J116" s="265">
        <f>Population!J34</f>
        <v>5387650</v>
      </c>
      <c r="K116" s="265">
        <f>Population!K34</f>
        <v>5393382</v>
      </c>
      <c r="L116" s="265">
        <f>Population!L34</f>
        <v>5398657</v>
      </c>
      <c r="M116" s="265">
        <f>Population!M34</f>
        <v>5378783</v>
      </c>
      <c r="N116" s="265">
        <f>Population!N34</f>
        <v>5378951</v>
      </c>
      <c r="O116" s="265">
        <f>Population!O34</f>
        <v>5379161</v>
      </c>
      <c r="P116" s="265">
        <f>Population!P34</f>
        <v>5380053</v>
      </c>
      <c r="Q116" s="265">
        <f>Population!Q34</f>
        <v>5384822</v>
      </c>
      <c r="R116" s="265">
        <f>Population!R34</f>
        <v>5389180</v>
      </c>
      <c r="S116" s="265">
        <f>Population!S34</f>
        <v>5393637</v>
      </c>
      <c r="T116" s="219"/>
      <c r="U116" s="219"/>
      <c r="V116" s="219"/>
      <c r="W116" s="219"/>
    </row>
    <row r="117" spans="1:23" s="52" customFormat="1" ht="12.75">
      <c r="A117" s="255" t="s">
        <v>103</v>
      </c>
      <c r="B117" s="265">
        <f>Population!B35</f>
        <v>57156972</v>
      </c>
      <c r="C117" s="265">
        <f>Population!C35</f>
        <v>57338199</v>
      </c>
      <c r="D117" s="265">
        <f>Population!D35</f>
        <v>57511594</v>
      </c>
      <c r="E117" s="265">
        <f>Population!E35</f>
        <v>57649210</v>
      </c>
      <c r="F117" s="265">
        <f>Population!F35</f>
        <v>57788017</v>
      </c>
      <c r="G117" s="265">
        <f>Population!G35</f>
        <v>57943472</v>
      </c>
      <c r="H117" s="265">
        <f>Population!H35</f>
        <v>58094587</v>
      </c>
      <c r="I117" s="265">
        <f>Population!I35</f>
        <v>58239312</v>
      </c>
      <c r="J117" s="265">
        <f>Population!J35</f>
        <v>58394596</v>
      </c>
      <c r="K117" s="265">
        <f>Population!K35</f>
        <v>58579685</v>
      </c>
      <c r="L117" s="265">
        <f>Population!L35</f>
        <v>58785246</v>
      </c>
      <c r="M117" s="265">
        <f>Population!M35</f>
        <v>58999781</v>
      </c>
      <c r="N117" s="265">
        <f>Population!N35</f>
        <v>59217592</v>
      </c>
      <c r="O117" s="265">
        <f>Population!O35</f>
        <v>59437723</v>
      </c>
      <c r="P117" s="265">
        <f>Population!P35</f>
        <v>59699828</v>
      </c>
      <c r="Q117" s="265">
        <f>Population!Q35</f>
        <v>60059900</v>
      </c>
      <c r="R117" s="265">
        <f>Population!R35</f>
        <v>60425786</v>
      </c>
      <c r="S117" s="265">
        <f>Population!S35</f>
        <v>60816701</v>
      </c>
      <c r="T117" s="219"/>
      <c r="U117" s="219"/>
      <c r="V117" s="219"/>
      <c r="W117" s="219"/>
    </row>
    <row r="118" spans="1:23" s="52" customFormat="1" ht="12.75">
      <c r="A118" s="255" t="s">
        <v>102</v>
      </c>
      <c r="B118" s="265">
        <f>Population!B36</f>
        <v>55494711</v>
      </c>
      <c r="C118" s="265">
        <f>Population!C36</f>
        <v>56714051</v>
      </c>
      <c r="D118" s="265">
        <f>Population!D36</f>
        <v>57835076</v>
      </c>
      <c r="E118" s="265">
        <f>Population!E36</f>
        <v>58958565</v>
      </c>
      <c r="F118" s="265">
        <f>Population!F36</f>
        <v>60079060</v>
      </c>
      <c r="G118" s="265">
        <f>Population!G36</f>
        <v>61203584</v>
      </c>
      <c r="H118" s="265">
        <f>Population!H36</f>
        <v>62337617</v>
      </c>
      <c r="I118" s="265">
        <f>Population!I36</f>
        <v>63484661</v>
      </c>
      <c r="J118" s="265">
        <f>Population!J36</f>
        <v>64641675</v>
      </c>
      <c r="K118" s="265">
        <f>Population!K36</f>
        <v>65786563</v>
      </c>
      <c r="L118" s="265">
        <f>Population!L36</f>
        <v>66889425</v>
      </c>
      <c r="M118" s="265">
        <f>Population!M36</f>
        <v>67895581</v>
      </c>
      <c r="N118" s="265">
        <f>Population!N36</f>
        <v>68838069</v>
      </c>
      <c r="O118" s="265">
        <f>Population!O36</f>
        <v>69770026</v>
      </c>
      <c r="P118" s="265">
        <f>Population!P36</f>
        <v>70692009</v>
      </c>
      <c r="Q118" s="265">
        <f>Population!Q36</f>
        <v>71610009</v>
      </c>
      <c r="R118" s="265">
        <f>Population!R36</f>
        <v>72519974</v>
      </c>
      <c r="S118" s="265">
        <f>Population!S36</f>
        <v>69689256</v>
      </c>
      <c r="T118" s="219"/>
      <c r="U118" s="219"/>
      <c r="V118" s="219"/>
      <c r="W118" s="219"/>
    </row>
    <row r="119" spans="1:23" s="52" customFormat="1" ht="12.75">
      <c r="A119" s="255" t="s">
        <v>88</v>
      </c>
      <c r="B119" s="265">
        <f>Population!B37</f>
        <v>253785</v>
      </c>
      <c r="C119" s="265">
        <f>Population!C37</f>
        <v>255866</v>
      </c>
      <c r="D119" s="265">
        <f>Population!D37</f>
        <v>259727</v>
      </c>
      <c r="E119" s="265">
        <f>Population!E37</f>
        <v>262386</v>
      </c>
      <c r="F119" s="265">
        <f>Population!F37</f>
        <v>265064</v>
      </c>
      <c r="G119" s="265">
        <f>Population!G37</f>
        <v>266978</v>
      </c>
      <c r="H119" s="265">
        <f>Population!H37</f>
        <v>267958</v>
      </c>
      <c r="I119" s="265">
        <f>Population!I37</f>
        <v>269874</v>
      </c>
      <c r="J119" s="265">
        <f>Population!J37</f>
        <v>272381</v>
      </c>
      <c r="K119" s="265">
        <f>Population!K37</f>
        <v>275712</v>
      </c>
      <c r="L119" s="265">
        <f>Population!L37</f>
        <v>279049</v>
      </c>
      <c r="M119" s="265">
        <f>Population!M37</f>
        <v>283361</v>
      </c>
      <c r="N119" s="265">
        <f>Population!N37</f>
        <v>286575</v>
      </c>
      <c r="O119" s="265">
        <f>Population!O37</f>
        <v>288471</v>
      </c>
      <c r="P119" s="265">
        <f>Population!P37</f>
        <v>290570</v>
      </c>
      <c r="Q119" s="265">
        <f>Population!Q37</f>
        <v>293577</v>
      </c>
      <c r="R119" s="265">
        <f>Population!R37</f>
        <v>299891</v>
      </c>
      <c r="S119" s="265">
        <f>Population!S37</f>
        <v>307672</v>
      </c>
      <c r="T119" s="219"/>
      <c r="U119" s="219"/>
      <c r="V119" s="219"/>
      <c r="W119" s="219"/>
    </row>
    <row r="120" spans="1:23" s="52" customFormat="1" ht="12.75">
      <c r="A120" s="255" t="s">
        <v>95</v>
      </c>
      <c r="B120" s="265">
        <f>Population!B38</f>
        <v>4233116</v>
      </c>
      <c r="C120" s="265">
        <f>Population!C38</f>
        <v>4249830</v>
      </c>
      <c r="D120" s="265">
        <f>Population!D38</f>
        <v>4273634</v>
      </c>
      <c r="E120" s="265">
        <f>Population!E38</f>
        <v>4299167</v>
      </c>
      <c r="F120" s="265">
        <f>Population!F38</f>
        <v>4324815</v>
      </c>
      <c r="G120" s="265">
        <f>Population!G38</f>
        <v>4348410</v>
      </c>
      <c r="H120" s="265">
        <f>Population!H38</f>
        <v>4369957</v>
      </c>
      <c r="I120" s="265">
        <f>Population!I38</f>
        <v>4392714</v>
      </c>
      <c r="J120" s="265">
        <f>Population!J38</f>
        <v>4417599</v>
      </c>
      <c r="K120" s="265">
        <f>Population!K38</f>
        <v>4445329</v>
      </c>
      <c r="L120" s="265">
        <f>Population!L38</f>
        <v>4478497</v>
      </c>
      <c r="M120" s="265">
        <f>Population!M38</f>
        <v>4503436</v>
      </c>
      <c r="N120" s="265">
        <f>Population!N38</f>
        <v>4524066</v>
      </c>
      <c r="O120" s="265">
        <f>Population!O38</f>
        <v>4552252</v>
      </c>
      <c r="P120" s="265">
        <f>Population!P38</f>
        <v>4577457</v>
      </c>
      <c r="Q120" s="265">
        <f>Population!Q38</f>
        <v>4606363</v>
      </c>
      <c r="R120" s="265">
        <f>Population!R38</f>
        <v>4640219</v>
      </c>
      <c r="S120" s="265">
        <f>Population!S38</f>
        <v>4681134</v>
      </c>
      <c r="T120" s="219"/>
      <c r="U120" s="219"/>
      <c r="V120" s="219"/>
      <c r="W120" s="219"/>
    </row>
    <row r="121" spans="1:19" ht="13.5" thickBot="1">
      <c r="A121" s="256" t="s">
        <v>75</v>
      </c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</row>
    <row r="126" spans="2:20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2:20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2:20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2:20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2:20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2:20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2:20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2:20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2:20" ht="12.7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2:20" ht="12.7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2:20" ht="12.7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2:20" ht="12.7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2:20" ht="12.7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2:20" ht="12.7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2:20" ht="12.7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2:20" ht="12.7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2:20" ht="12.7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2:20" ht="12.7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2:20" ht="12.7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2:20" ht="12.7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2:20" ht="12.7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2:20" ht="12.7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2:20" ht="12.7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2:20" ht="12.7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2:20" ht="12.7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2:20" ht="12.7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2:20" ht="12.7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2:20" ht="12.7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2:20" ht="12.7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2:20" ht="12.7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2:20" ht="12.7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2:20" ht="12.7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2:20" ht="12.7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2:20" ht="12.7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2:20" ht="12.7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2:20" ht="12.7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2:20" ht="12.7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2:20" ht="12.7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2:20" ht="12.7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2:20" ht="12.7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2:20" ht="12.7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2:20" ht="12.7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2:20" ht="12.7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2:20" ht="12.7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2:20" ht="12.7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2:20" ht="12.7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2:20" ht="12.7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2:20" ht="12.7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2:20" ht="12.7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2:20" ht="12.7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2:20" ht="12.7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2:20" ht="12.7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2:20" ht="12.75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2:20" ht="12.75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2:20" ht="12.75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2:20" ht="12.75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2:20" ht="12.75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2:20" ht="12.7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2:20" ht="12.7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2:20" ht="12.7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2:20" ht="12.7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2:20" ht="12.7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2:20" ht="12.75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2:20" ht="12.75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2:20" ht="12.7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2:20" ht="12.75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2:20" ht="12.75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2:20" ht="12.75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2:20" ht="12.75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2:20" ht="12.7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2:20" ht="12.7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2:20" ht="12.7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2:20" ht="12.7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2:20" ht="12.7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2:20" ht="12.7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2:20" ht="12.7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2:20" ht="12.7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2:20" ht="12.7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2:20" ht="12.7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2:20" ht="12.7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2:20" ht="12.7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2:20" ht="12.7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2:20" ht="12.7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2:20" ht="12.7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2:20" ht="12.7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2:20" ht="12.7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2:20" ht="12.7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2:20" ht="12.7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2:20" ht="12.7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2:20" ht="12.7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2:20" ht="12.7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2:20" ht="12.7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2:20" ht="12.7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2:20" ht="12.7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2:20" ht="12.7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2:20" ht="12.7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2:20" ht="12.7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2:20" ht="12.7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2:20" ht="12.7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2:20" ht="12.7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2:20" ht="12.7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2:20" ht="12.7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2:20" ht="12.7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2:20" ht="12.7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2:20" ht="12.7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2:20" ht="12.7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2:20" ht="12.7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2:20" ht="12.7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2:20" ht="12.7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2:20" ht="12.7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2:20" ht="12.7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2:20" ht="12.7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2:20" ht="12.7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2:20" ht="12.7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2:20" ht="12.7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9:20" ht="12.75">
      <c r="S241" s="36"/>
      <c r="T241" s="36"/>
    </row>
    <row r="242" spans="19:20" ht="12.75">
      <c r="S242" s="36"/>
      <c r="T242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A122"/>
  <sheetViews>
    <sheetView zoomScale="75" zoomScaleNormal="75" workbookViewId="0" topLeftCell="A1">
      <selection activeCell="U21" sqref="U21"/>
    </sheetView>
  </sheetViews>
  <sheetFormatPr defaultColWidth="9.140625" defaultRowHeight="12.75"/>
  <cols>
    <col min="1" max="1" width="26.57421875" style="6" customWidth="1"/>
    <col min="2" max="19" width="9.7109375" style="6" customWidth="1"/>
    <col min="20" max="20" width="11.00390625" style="6" bestFit="1" customWidth="1"/>
    <col min="21" max="16384" width="9.140625" style="6" customWidth="1"/>
  </cols>
  <sheetData>
    <row r="1" spans="1:18" s="20" customFormat="1" ht="12.75">
      <c r="A1" s="78" t="s">
        <v>1740</v>
      </c>
      <c r="B1" s="79"/>
      <c r="C1" s="79"/>
      <c r="D1" s="79"/>
      <c r="E1" s="79" t="s">
        <v>1781</v>
      </c>
      <c r="F1" s="109">
        <f>(S7/B7)^(1/17)-1</f>
        <v>-0.00433535846504185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21"/>
    </row>
    <row r="2" spans="1:18" ht="12.75">
      <c r="A2" s="80"/>
      <c r="B2" s="81"/>
      <c r="C2" s="81"/>
      <c r="D2" s="81"/>
      <c r="E2" s="35" t="s">
        <v>2048</v>
      </c>
      <c r="F2" s="85">
        <f>S7/B7-1</f>
        <v>-0.07119950670496156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s="20" customFormat="1" ht="12.75">
      <c r="A3" s="83" t="s">
        <v>1778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9" ht="12.75">
      <c r="A4" s="80" t="s">
        <v>1777</v>
      </c>
      <c r="B4" s="81"/>
      <c r="C4" s="85">
        <f>C7/B7-1</f>
        <v>-0.008731788781543348</v>
      </c>
      <c r="D4" s="85">
        <f aca="true" t="shared" si="0" ref="D4:S4">D7/C7-1</f>
        <v>0.02032840411308845</v>
      </c>
      <c r="E4" s="85">
        <f t="shared" si="0"/>
        <v>0.018965124250841292</v>
      </c>
      <c r="F4" s="85">
        <f t="shared" si="0"/>
        <v>-0.02319642476848216</v>
      </c>
      <c r="G4" s="85">
        <f t="shared" si="0"/>
        <v>-0.013553179806511495</v>
      </c>
      <c r="H4" s="85">
        <f t="shared" si="0"/>
        <v>0.016429223177966357</v>
      </c>
      <c r="I4" s="85">
        <f t="shared" si="0"/>
        <v>-0.006990083493184085</v>
      </c>
      <c r="J4" s="85">
        <f t="shared" si="0"/>
        <v>0.007040870055367465</v>
      </c>
      <c r="K4" s="85">
        <f t="shared" si="0"/>
        <v>-0.005785879268573657</v>
      </c>
      <c r="L4" s="85">
        <f t="shared" si="0"/>
        <v>-0.032913311002224055</v>
      </c>
      <c r="M4" s="85">
        <f t="shared" si="0"/>
        <v>-0.008165393259875642</v>
      </c>
      <c r="N4" s="85">
        <f t="shared" si="0"/>
        <v>-0.00396657620160723</v>
      </c>
      <c r="O4" s="85">
        <f t="shared" si="0"/>
        <v>0.002375048443320038</v>
      </c>
      <c r="P4" s="85">
        <f t="shared" si="0"/>
        <v>-0.0006670375997724909</v>
      </c>
      <c r="Q4" s="85">
        <f t="shared" si="0"/>
        <v>-0.012433899975506146</v>
      </c>
      <c r="R4" s="85">
        <f t="shared" si="0"/>
        <v>-0.00906794354534246</v>
      </c>
      <c r="S4" s="85">
        <f t="shared" si="0"/>
        <v>-0.011755957399127714</v>
      </c>
    </row>
    <row r="5" spans="1:19" ht="13.5" thickBo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1" ht="12.75">
      <c r="A6" s="80"/>
      <c r="B6" s="259">
        <v>1990</v>
      </c>
      <c r="C6" s="259">
        <v>1991</v>
      </c>
      <c r="D6" s="259">
        <v>1992</v>
      </c>
      <c r="E6" s="259">
        <v>1993</v>
      </c>
      <c r="F6" s="259">
        <v>1994</v>
      </c>
      <c r="G6" s="259">
        <v>1995</v>
      </c>
      <c r="H6" s="259">
        <v>1996</v>
      </c>
      <c r="I6" s="259">
        <v>1997</v>
      </c>
      <c r="J6" s="259">
        <v>1998</v>
      </c>
      <c r="K6" s="259">
        <v>1999</v>
      </c>
      <c r="L6" s="259">
        <v>2000</v>
      </c>
      <c r="M6" s="259">
        <v>2001</v>
      </c>
      <c r="N6" s="259">
        <v>2002</v>
      </c>
      <c r="O6" s="259">
        <v>2003</v>
      </c>
      <c r="P6" s="259">
        <v>2004</v>
      </c>
      <c r="Q6" s="259">
        <v>2005</v>
      </c>
      <c r="R6" s="259">
        <v>2006</v>
      </c>
      <c r="S6" s="259">
        <v>2007</v>
      </c>
      <c r="T6" s="289" t="s">
        <v>985</v>
      </c>
      <c r="U6" s="290" t="s">
        <v>987</v>
      </c>
    </row>
    <row r="7" spans="1:27" ht="12.75">
      <c r="A7" s="87" t="s">
        <v>1800</v>
      </c>
      <c r="B7" s="254">
        <f aca="true" t="shared" si="1" ref="B7:S7">B50/B91</f>
        <v>38.089575342265775</v>
      </c>
      <c r="C7" s="254">
        <f t="shared" si="1"/>
        <v>37.75698521559843</v>
      </c>
      <c r="D7" s="254">
        <f t="shared" si="1"/>
        <v>38.524524469153015</v>
      </c>
      <c r="E7" s="254">
        <f t="shared" si="1"/>
        <v>39.25514686241508</v>
      </c>
      <c r="F7" s="254">
        <f t="shared" si="1"/>
        <v>38.34456780144535</v>
      </c>
      <c r="G7" s="254">
        <f t="shared" si="1"/>
        <v>37.82487697942939</v>
      </c>
      <c r="H7" s="254">
        <f t="shared" si="1"/>
        <v>38.44631032500356</v>
      </c>
      <c r="I7" s="254">
        <f t="shared" si="1"/>
        <v>38.17756740582692</v>
      </c>
      <c r="J7" s="254">
        <f t="shared" si="1"/>
        <v>38.44637069696138</v>
      </c>
      <c r="K7" s="254">
        <f t="shared" si="1"/>
        <v>38.223924637793935</v>
      </c>
      <c r="L7" s="254">
        <f t="shared" si="1"/>
        <v>36.96584871846465</v>
      </c>
      <c r="M7" s="254">
        <f t="shared" si="1"/>
        <v>36.66400802649331</v>
      </c>
      <c r="N7" s="254">
        <f t="shared" si="1"/>
        <v>36.51857744479989</v>
      </c>
      <c r="O7" s="254">
        <f t="shared" si="1"/>
        <v>36.60531083531242</v>
      </c>
      <c r="P7" s="254">
        <f t="shared" si="1"/>
        <v>36.58089371663391</v>
      </c>
      <c r="Q7" s="254">
        <f t="shared" si="1"/>
        <v>36.12605054314666</v>
      </c>
      <c r="R7" s="254">
        <f t="shared" si="1"/>
        <v>35.79846155630522</v>
      </c>
      <c r="S7" s="254">
        <f t="shared" si="1"/>
        <v>35.37761636729498</v>
      </c>
      <c r="T7" s="291">
        <f>S7/B7-1</f>
        <v>-0.07119950670496156</v>
      </c>
      <c r="U7" s="292">
        <f>(S7/B7)^(1/17)-1</f>
        <v>-0.00433535846504185</v>
      </c>
      <c r="V7" s="19"/>
      <c r="W7" s="19"/>
      <c r="X7" s="19"/>
      <c r="Y7" s="19"/>
      <c r="Z7" s="19"/>
      <c r="AA7" s="19"/>
    </row>
    <row r="8" spans="1:27" ht="12.75">
      <c r="A8" s="87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19"/>
      <c r="U8" s="19"/>
      <c r="V8" s="19"/>
      <c r="W8" s="19"/>
      <c r="X8" s="19"/>
      <c r="Y8" s="19"/>
      <c r="Z8" s="19"/>
      <c r="AA8" s="19"/>
    </row>
    <row r="9" spans="1:27" ht="12.75">
      <c r="A9" s="194" t="s">
        <v>72</v>
      </c>
      <c r="B9" s="254">
        <f aca="true" t="shared" si="2" ref="B9:B35">B52/B93</f>
        <v>31.09560362553953</v>
      </c>
      <c r="C9" s="254">
        <f aca="true" t="shared" si="3" ref="C9:R9">C52/C93</f>
        <v>33.334148697249766</v>
      </c>
      <c r="D9" s="254">
        <f t="shared" si="3"/>
        <v>32.904453411639764</v>
      </c>
      <c r="E9" s="254">
        <f t="shared" si="3"/>
        <v>33.16204063507481</v>
      </c>
      <c r="F9" s="254">
        <f t="shared" si="3"/>
        <v>32.632971049037266</v>
      </c>
      <c r="G9" s="254">
        <f t="shared" si="3"/>
        <v>32.42221017230478</v>
      </c>
      <c r="H9" s="254">
        <f t="shared" si="3"/>
        <v>34.75653068739087</v>
      </c>
      <c r="I9" s="254">
        <f t="shared" si="3"/>
        <v>32.498553086608545</v>
      </c>
      <c r="J9" s="254">
        <f t="shared" si="3"/>
        <v>34.85977933383349</v>
      </c>
      <c r="K9" s="254">
        <f t="shared" si="3"/>
        <v>32.71920840030563</v>
      </c>
      <c r="L9" s="254">
        <f t="shared" si="3"/>
        <v>33.14238794808239</v>
      </c>
      <c r="M9" s="254">
        <f t="shared" si="3"/>
        <v>34.93152281505774</v>
      </c>
      <c r="N9" s="254">
        <f t="shared" si="3"/>
        <v>37.38832905075983</v>
      </c>
      <c r="O9" s="254">
        <f t="shared" si="3"/>
        <v>39.5614388622883</v>
      </c>
      <c r="P9" s="254">
        <f t="shared" si="3"/>
        <v>39.91196747846328</v>
      </c>
      <c r="Q9" s="254">
        <f t="shared" si="3"/>
        <v>39.85671466553327</v>
      </c>
      <c r="R9" s="254">
        <f t="shared" si="3"/>
        <v>37.281567323609025</v>
      </c>
      <c r="S9" s="254">
        <f aca="true" t="shared" si="4" ref="S9:S37">S52/S93</f>
        <v>36.77220794485226</v>
      </c>
      <c r="T9" s="19"/>
      <c r="U9" s="19"/>
      <c r="V9" s="19"/>
      <c r="W9" s="19"/>
      <c r="X9" s="19"/>
      <c r="Y9" s="19"/>
      <c r="Z9" s="19"/>
      <c r="AA9" s="19"/>
    </row>
    <row r="10" spans="1:27" ht="12.75">
      <c r="A10" s="194" t="s">
        <v>73</v>
      </c>
      <c r="B10" s="254">
        <f t="shared" si="2"/>
        <v>37.974913433597834</v>
      </c>
      <c r="C10" s="254">
        <f aca="true" t="shared" si="5" ref="C10:R10">C53/C94</f>
        <v>37.94260725398245</v>
      </c>
      <c r="D10" s="254">
        <f t="shared" si="5"/>
        <v>39.489764033407766</v>
      </c>
      <c r="E10" s="254">
        <f t="shared" si="5"/>
        <v>40.20913023754265</v>
      </c>
      <c r="F10" s="254">
        <f t="shared" si="5"/>
        <v>39.5702959337236</v>
      </c>
      <c r="G10" s="254">
        <f t="shared" si="5"/>
        <v>38.63500191359242</v>
      </c>
      <c r="H10" s="254">
        <f t="shared" si="5"/>
        <v>40.05382616989336</v>
      </c>
      <c r="I10" s="254">
        <f t="shared" si="5"/>
        <v>39.99484994260789</v>
      </c>
      <c r="J10" s="254">
        <f t="shared" si="5"/>
        <v>40.94860809041017</v>
      </c>
      <c r="K10" s="254">
        <f t="shared" si="5"/>
        <v>39.69861526713216</v>
      </c>
      <c r="L10" s="254">
        <f t="shared" si="5"/>
        <v>38.57138884806209</v>
      </c>
      <c r="M10" s="254">
        <f t="shared" si="5"/>
        <v>37.40854621332858</v>
      </c>
      <c r="N10" s="254">
        <f t="shared" si="5"/>
        <v>37.481425263226065</v>
      </c>
      <c r="O10" s="254">
        <f t="shared" si="5"/>
        <v>39.124148068504205</v>
      </c>
      <c r="P10" s="254">
        <f t="shared" si="5"/>
        <v>38.258542245372084</v>
      </c>
      <c r="Q10" s="254">
        <f t="shared" si="5"/>
        <v>36.387792691053974</v>
      </c>
      <c r="R10" s="254">
        <f t="shared" si="5"/>
        <v>34.264497573756046</v>
      </c>
      <c r="S10" s="254">
        <f t="shared" si="4"/>
        <v>33.20675207653917</v>
      </c>
      <c r="T10" s="19"/>
      <c r="U10" s="19"/>
      <c r="V10" s="19"/>
      <c r="W10" s="19"/>
      <c r="X10" s="19"/>
      <c r="Y10" s="19"/>
      <c r="Z10" s="19"/>
      <c r="AA10" s="19"/>
    </row>
    <row r="11" spans="1:27" ht="12.75">
      <c r="A11" s="194" t="s">
        <v>74</v>
      </c>
      <c r="B11" s="254">
        <f t="shared" si="2"/>
        <v>169.0184203830515</v>
      </c>
      <c r="C11" s="254">
        <f aca="true" t="shared" si="6" ref="C11:R11">C54/C95</f>
        <v>100.82153098553013</v>
      </c>
      <c r="D11" s="254">
        <f t="shared" si="6"/>
        <v>137.74071827624482</v>
      </c>
      <c r="E11" s="254">
        <f t="shared" si="6"/>
        <v>166.64340210600633</v>
      </c>
      <c r="F11" s="254">
        <f t="shared" si="6"/>
        <v>141.13050569659273</v>
      </c>
      <c r="G11" s="254">
        <f t="shared" si="6"/>
        <v>138.60599934371987</v>
      </c>
      <c r="H11" s="254">
        <f t="shared" si="6"/>
        <v>141.54688071306305</v>
      </c>
      <c r="I11" s="254">
        <f t="shared" si="6"/>
        <v>136.7317861598468</v>
      </c>
      <c r="J11" s="254">
        <f t="shared" si="6"/>
        <v>150.81796780939524</v>
      </c>
      <c r="K11" s="254">
        <f t="shared" si="6"/>
        <v>149.80903350255704</v>
      </c>
      <c r="L11" s="254">
        <f t="shared" si="6"/>
        <v>133.0239413906584</v>
      </c>
      <c r="M11" s="254">
        <f t="shared" si="6"/>
        <v>134.9079782131838</v>
      </c>
      <c r="N11" s="254">
        <f t="shared" si="6"/>
        <v>135.94270117378622</v>
      </c>
      <c r="O11" s="254">
        <f t="shared" si="6"/>
        <v>146.39377998507015</v>
      </c>
      <c r="P11" s="254">
        <f t="shared" si="6"/>
        <v>142.24968235031392</v>
      </c>
      <c r="Q11" s="254">
        <f t="shared" si="6"/>
        <v>144.94152502951366</v>
      </c>
      <c r="R11" s="254">
        <f t="shared" si="6"/>
        <v>147.0377658487233</v>
      </c>
      <c r="S11" s="254">
        <f t="shared" si="4"/>
        <v>134.39938683828626</v>
      </c>
      <c r="T11" s="19"/>
      <c r="U11" s="19"/>
      <c r="V11" s="19"/>
      <c r="W11" s="19"/>
      <c r="X11" s="19"/>
      <c r="Y11" s="19"/>
      <c r="Z11" s="19"/>
      <c r="AA11" s="19"/>
    </row>
    <row r="12" spans="1:27" ht="12.75">
      <c r="A12" s="194" t="s">
        <v>76</v>
      </c>
      <c r="B12" s="254">
        <f t="shared" si="2"/>
        <v>97.17632769391251</v>
      </c>
      <c r="C12" s="254">
        <f aca="true" t="shared" si="7" ref="C12:R12">C55/C96</f>
        <v>88.0008409810643</v>
      </c>
      <c r="D12" s="254">
        <f t="shared" si="7"/>
        <v>96.07909552122088</v>
      </c>
      <c r="E12" s="254">
        <f t="shared" si="7"/>
        <v>94.85329661892855</v>
      </c>
      <c r="F12" s="254">
        <f t="shared" si="7"/>
        <v>91.80580252377496</v>
      </c>
      <c r="G12" s="254">
        <f t="shared" si="7"/>
        <v>89.61984967726299</v>
      </c>
      <c r="H12" s="254">
        <f t="shared" si="7"/>
        <v>88.58039348484152</v>
      </c>
      <c r="I12" s="254">
        <f t="shared" si="7"/>
        <v>88.61401344293786</v>
      </c>
      <c r="J12" s="254">
        <f t="shared" si="7"/>
        <v>88.51196158919176</v>
      </c>
      <c r="K12" s="254">
        <f t="shared" si="7"/>
        <v>86.5046318106127</v>
      </c>
      <c r="L12" s="254">
        <f t="shared" si="7"/>
        <v>84.53471181799239</v>
      </c>
      <c r="M12" s="254">
        <f t="shared" si="7"/>
        <v>88.45095757746864</v>
      </c>
      <c r="N12" s="254">
        <f t="shared" si="7"/>
        <v>83.82526240176236</v>
      </c>
      <c r="O12" s="254">
        <f t="shared" si="7"/>
        <v>87.39247027606343</v>
      </c>
      <c r="P12" s="254">
        <f t="shared" si="7"/>
        <v>75.509382848368</v>
      </c>
      <c r="Q12" s="254">
        <f t="shared" si="7"/>
        <v>82.0390308737279</v>
      </c>
      <c r="R12" s="254">
        <f t="shared" si="7"/>
        <v>75.27986840161469</v>
      </c>
      <c r="S12" s="254">
        <f t="shared" si="4"/>
        <v>74.09970274893874</v>
      </c>
      <c r="T12" s="19"/>
      <c r="U12" s="19"/>
      <c r="V12" s="19"/>
      <c r="W12" s="19"/>
      <c r="X12" s="19"/>
      <c r="Y12" s="19"/>
      <c r="Z12" s="19"/>
      <c r="AA12" s="19"/>
    </row>
    <row r="13" spans="1:27" ht="12.75">
      <c r="A13" s="194" t="s">
        <v>77</v>
      </c>
      <c r="B13" s="254">
        <f t="shared" si="2"/>
        <v>46.90213768259238</v>
      </c>
      <c r="C13" s="254">
        <f aca="true" t="shared" si="8" ref="C13:R13">C56/C97</f>
        <v>45.72480747265606</v>
      </c>
      <c r="D13" s="254">
        <f t="shared" si="8"/>
        <v>56.92066206178616</v>
      </c>
      <c r="E13" s="254">
        <f t="shared" si="8"/>
        <v>56.65798158387115</v>
      </c>
      <c r="F13" s="254">
        <f t="shared" si="8"/>
        <v>60.37899362167625</v>
      </c>
      <c r="G13" s="254">
        <f t="shared" si="8"/>
        <v>49.99304610364224</v>
      </c>
      <c r="H13" s="254">
        <f t="shared" si="8"/>
        <v>62.83155385925075</v>
      </c>
      <c r="I13" s="254">
        <f t="shared" si="8"/>
        <v>65.14177507909545</v>
      </c>
      <c r="J13" s="254">
        <f t="shared" si="8"/>
        <v>67.05765311538397</v>
      </c>
      <c r="K13" s="254">
        <f t="shared" si="8"/>
        <v>72.2558077254972</v>
      </c>
      <c r="L13" s="254">
        <f t="shared" si="8"/>
        <v>71.1762869297116</v>
      </c>
      <c r="M13" s="254">
        <f t="shared" si="8"/>
        <v>73.45361674134062</v>
      </c>
      <c r="N13" s="254">
        <f t="shared" si="8"/>
        <v>75.24820827512774</v>
      </c>
      <c r="O13" s="254">
        <f t="shared" si="8"/>
        <v>82.28396329074783</v>
      </c>
      <c r="P13" s="254">
        <f t="shared" si="8"/>
        <v>83.32798647316025</v>
      </c>
      <c r="Q13" s="254">
        <f t="shared" si="8"/>
        <v>83.4798402801774</v>
      </c>
      <c r="R13" s="254">
        <f t="shared" si="8"/>
        <v>80.02474636647757</v>
      </c>
      <c r="S13" s="254">
        <f t="shared" si="4"/>
        <v>79.32237357349304</v>
      </c>
      <c r="T13" s="19"/>
      <c r="U13" s="19"/>
      <c r="V13" s="19"/>
      <c r="W13" s="19"/>
      <c r="X13" s="19"/>
      <c r="Y13" s="19"/>
      <c r="Z13" s="19"/>
      <c r="AA13" s="19"/>
    </row>
    <row r="14" spans="1:27" ht="12.75">
      <c r="A14" s="194" t="s">
        <v>78</v>
      </c>
      <c r="B14" s="254">
        <f t="shared" si="2"/>
        <v>35.00384957074068</v>
      </c>
      <c r="C14" s="254">
        <f aca="true" t="shared" si="9" ref="C14:R14">C57/C98</f>
        <v>33.62585555650223</v>
      </c>
      <c r="D14" s="254">
        <f t="shared" si="9"/>
        <v>34.07941435903847</v>
      </c>
      <c r="E14" s="254">
        <f t="shared" si="9"/>
        <v>35.20248697697866</v>
      </c>
      <c r="F14" s="254">
        <f t="shared" si="9"/>
        <v>33.90829292247253</v>
      </c>
      <c r="G14" s="254">
        <f t="shared" si="9"/>
        <v>33.778741691266546</v>
      </c>
      <c r="H14" s="254">
        <f t="shared" si="9"/>
        <v>33.28985391977518</v>
      </c>
      <c r="I14" s="254">
        <f t="shared" si="9"/>
        <v>33.30449277315841</v>
      </c>
      <c r="J14" s="254">
        <f t="shared" si="9"/>
        <v>33.204310955416446</v>
      </c>
      <c r="K14" s="254">
        <f t="shared" si="9"/>
        <v>33.57909866118963</v>
      </c>
      <c r="L14" s="254">
        <f t="shared" si="9"/>
        <v>32.091151515151516</v>
      </c>
      <c r="M14" s="254">
        <f t="shared" si="9"/>
        <v>31.03528369431175</v>
      </c>
      <c r="N14" s="254">
        <f t="shared" si="9"/>
        <v>30.827915663948854</v>
      </c>
      <c r="O14" s="254">
        <f t="shared" si="9"/>
        <v>30.043135772694278</v>
      </c>
      <c r="P14" s="254">
        <f t="shared" si="9"/>
        <v>29.980082515293784</v>
      </c>
      <c r="Q14" s="254">
        <f t="shared" si="9"/>
        <v>29.246673566765235</v>
      </c>
      <c r="R14" s="254">
        <f t="shared" si="9"/>
        <v>28.9368801133507</v>
      </c>
      <c r="S14" s="254">
        <f t="shared" si="4"/>
        <v>27.828938634569568</v>
      </c>
      <c r="T14" s="19"/>
      <c r="U14" s="19"/>
      <c r="V14" s="19"/>
      <c r="W14" s="19"/>
      <c r="X14" s="19"/>
      <c r="Y14" s="19"/>
      <c r="Z14" s="19"/>
      <c r="AA14" s="19"/>
    </row>
    <row r="15" spans="1:27" ht="12.75">
      <c r="A15" s="194" t="s">
        <v>79</v>
      </c>
      <c r="B15" s="254">
        <f t="shared" si="2"/>
        <v>29.945252434966815</v>
      </c>
      <c r="C15" s="254">
        <f aca="true" t="shared" si="10" ref="C15:R15">C58/C99</f>
        <v>30.089895507731978</v>
      </c>
      <c r="D15" s="254">
        <f t="shared" si="10"/>
        <v>29.939337743390915</v>
      </c>
      <c r="E15" s="254">
        <f t="shared" si="10"/>
        <v>30.305159229243785</v>
      </c>
      <c r="F15" s="254">
        <f t="shared" si="10"/>
        <v>30.0989110017315</v>
      </c>
      <c r="G15" s="254">
        <f t="shared" si="10"/>
        <v>29.575097331630733</v>
      </c>
      <c r="H15" s="254">
        <f t="shared" si="10"/>
        <v>29.404719806360575</v>
      </c>
      <c r="I15" s="254">
        <f t="shared" si="10"/>
        <v>28.899512845429005</v>
      </c>
      <c r="J15" s="254">
        <f t="shared" si="10"/>
        <v>28.65535771820422</v>
      </c>
      <c r="K15" s="254">
        <f t="shared" si="10"/>
        <v>28.333575808907316</v>
      </c>
      <c r="L15" s="254">
        <f t="shared" si="10"/>
        <v>27.258394254769215</v>
      </c>
      <c r="M15" s="254">
        <f t="shared" si="10"/>
        <v>27.227761242835328</v>
      </c>
      <c r="N15" s="254">
        <f t="shared" si="10"/>
        <v>26.94779049335071</v>
      </c>
      <c r="O15" s="254">
        <f t="shared" si="10"/>
        <v>27.88271615574373</v>
      </c>
      <c r="P15" s="254">
        <f t="shared" si="10"/>
        <v>28.570813746886653</v>
      </c>
      <c r="Q15" s="254">
        <f t="shared" si="10"/>
        <v>28.489630556293008</v>
      </c>
      <c r="R15" s="254">
        <f t="shared" si="10"/>
        <v>27.944843070409217</v>
      </c>
      <c r="S15" s="254">
        <f t="shared" si="4"/>
        <v>28.65657123305903</v>
      </c>
      <c r="T15" s="19"/>
      <c r="U15" s="19"/>
      <c r="V15" s="19"/>
      <c r="W15" s="19"/>
      <c r="X15" s="19"/>
      <c r="Y15" s="19"/>
      <c r="Z15" s="19"/>
      <c r="AA15" s="19"/>
    </row>
    <row r="16" spans="1:27" ht="12.75">
      <c r="A16" s="194" t="s">
        <v>80</v>
      </c>
      <c r="B16" s="254">
        <f t="shared" si="2"/>
        <v>189.95258007129885</v>
      </c>
      <c r="C16" s="254">
        <f aca="true" t="shared" si="11" ref="C16:R16">C59/C100</f>
        <v>174.59375076707968</v>
      </c>
      <c r="D16" s="254">
        <f t="shared" si="11"/>
        <v>90.346054730701</v>
      </c>
      <c r="E16" s="254">
        <f t="shared" si="11"/>
        <v>94.6374923304093</v>
      </c>
      <c r="F16" s="254">
        <f t="shared" si="11"/>
        <v>112.9812461039605</v>
      </c>
      <c r="G16" s="254">
        <f t="shared" si="11"/>
        <v>108.08841325447982</v>
      </c>
      <c r="H16" s="254">
        <f t="shared" si="11"/>
        <v>111.33540036982494</v>
      </c>
      <c r="I16" s="254">
        <f t="shared" si="11"/>
        <v>105.01480813440833</v>
      </c>
      <c r="J16" s="254">
        <f t="shared" si="11"/>
        <v>103.4389232928958</v>
      </c>
      <c r="K16" s="254">
        <f t="shared" si="11"/>
        <v>104.29799323099394</v>
      </c>
      <c r="L16" s="254">
        <f t="shared" si="11"/>
        <v>94.87137473373751</v>
      </c>
      <c r="M16" s="254">
        <f t="shared" si="11"/>
        <v>99.38121879751361</v>
      </c>
      <c r="N16" s="254">
        <f t="shared" si="11"/>
        <v>94.85547074928614</v>
      </c>
      <c r="O16" s="254">
        <f t="shared" si="11"/>
        <v>84.86341145144932</v>
      </c>
      <c r="P16" s="254">
        <f t="shared" si="11"/>
        <v>87.00555078147379</v>
      </c>
      <c r="Q16" s="254">
        <f t="shared" si="11"/>
        <v>86.3308782528889</v>
      </c>
      <c r="R16" s="254">
        <f t="shared" si="11"/>
        <v>81.06242431509614</v>
      </c>
      <c r="S16" s="254">
        <f t="shared" si="4"/>
        <v>82.45196082816952</v>
      </c>
      <c r="T16" s="19"/>
      <c r="U16" s="19"/>
      <c r="V16" s="19"/>
      <c r="W16" s="19"/>
      <c r="X16" s="19"/>
      <c r="Y16" s="19"/>
      <c r="Z16" s="19"/>
      <c r="AA16" s="19"/>
    </row>
    <row r="17" spans="1:27" ht="12.75">
      <c r="A17" s="194" t="s">
        <v>81</v>
      </c>
      <c r="B17" s="254">
        <f t="shared" si="2"/>
        <v>46.83671564900545</v>
      </c>
      <c r="C17" s="254">
        <f aca="true" t="shared" si="12" ref="C17:R17">C60/C101</f>
        <v>49.440998581221066</v>
      </c>
      <c r="D17" s="254">
        <f t="shared" si="12"/>
        <v>50.39741528788573</v>
      </c>
      <c r="E17" s="254">
        <f t="shared" si="12"/>
        <v>50.31838402762006</v>
      </c>
      <c r="F17" s="254">
        <f t="shared" si="12"/>
        <v>51.380187620477436</v>
      </c>
      <c r="G17" s="254">
        <f t="shared" si="12"/>
        <v>50.760083847074974</v>
      </c>
      <c r="H17" s="254">
        <f t="shared" si="12"/>
        <v>52.758069252823056</v>
      </c>
      <c r="I17" s="254">
        <f t="shared" si="12"/>
        <v>51.272720534345204</v>
      </c>
      <c r="J17" s="254">
        <f t="shared" si="12"/>
        <v>53.379823624333426</v>
      </c>
      <c r="K17" s="254">
        <f t="shared" si="12"/>
        <v>53.36303902507248</v>
      </c>
      <c r="L17" s="254">
        <f t="shared" si="12"/>
        <v>52.32260183447227</v>
      </c>
      <c r="M17" s="254">
        <f t="shared" si="12"/>
        <v>52.61651269412404</v>
      </c>
      <c r="N17" s="254">
        <f t="shared" si="12"/>
        <v>52.167140776546944</v>
      </c>
      <c r="O17" s="254">
        <f t="shared" si="12"/>
        <v>53.28362508151717</v>
      </c>
      <c r="P17" s="254">
        <f t="shared" si="12"/>
        <v>53.896786072682964</v>
      </c>
      <c r="Q17" s="254">
        <f t="shared" si="12"/>
        <v>53.51786351403137</v>
      </c>
      <c r="R17" s="254">
        <f t="shared" si="12"/>
        <v>53.01538098937863</v>
      </c>
      <c r="S17" s="254">
        <f t="shared" si="4"/>
        <v>52.81459868978493</v>
      </c>
      <c r="T17" s="19"/>
      <c r="U17" s="19"/>
      <c r="V17" s="19"/>
      <c r="W17" s="19"/>
      <c r="X17" s="19"/>
      <c r="Y17" s="19"/>
      <c r="Z17" s="19"/>
      <c r="AA17" s="19"/>
    </row>
    <row r="18" spans="1:27" ht="12.75">
      <c r="A18" s="194" t="s">
        <v>83</v>
      </c>
      <c r="B18" s="254">
        <f t="shared" si="2"/>
        <v>39.803240634125224</v>
      </c>
      <c r="C18" s="254">
        <f aca="true" t="shared" si="13" ref="C18:R18">C61/C102</f>
        <v>41.21634898801336</v>
      </c>
      <c r="D18" s="254">
        <f t="shared" si="13"/>
        <v>42.315621874298316</v>
      </c>
      <c r="E18" s="254">
        <f t="shared" si="13"/>
        <v>42.07999835182381</v>
      </c>
      <c r="F18" s="254">
        <f t="shared" si="13"/>
        <v>41.93105643188192</v>
      </c>
      <c r="G18" s="254">
        <f t="shared" si="13"/>
        <v>39.831562828978846</v>
      </c>
      <c r="H18" s="254">
        <f t="shared" si="13"/>
        <v>37.75517737827162</v>
      </c>
      <c r="I18" s="254">
        <f t="shared" si="13"/>
        <v>37.384639449397774</v>
      </c>
      <c r="J18" s="254">
        <f t="shared" si="13"/>
        <v>36.01542692444276</v>
      </c>
      <c r="K18" s="254">
        <f t="shared" si="13"/>
        <v>35.47502682083681</v>
      </c>
      <c r="L18" s="254">
        <f t="shared" si="13"/>
        <v>33.71457964568299</v>
      </c>
      <c r="M18" s="254">
        <f t="shared" si="13"/>
        <v>33.496840337619865</v>
      </c>
      <c r="N18" s="254">
        <f t="shared" si="13"/>
        <v>33.115800159524326</v>
      </c>
      <c r="O18" s="254">
        <f t="shared" si="13"/>
        <v>33.49548099453731</v>
      </c>
      <c r="P18" s="254">
        <f t="shared" si="13"/>
        <v>33.02952670728106</v>
      </c>
      <c r="Q18" s="254">
        <f t="shared" si="13"/>
        <v>32.226588606410566</v>
      </c>
      <c r="R18" s="254">
        <f t="shared" si="13"/>
        <v>31.517128043109928</v>
      </c>
      <c r="S18" s="254">
        <f t="shared" si="4"/>
        <v>31.450193163479874</v>
      </c>
      <c r="T18" s="19"/>
      <c r="U18" s="19"/>
      <c r="V18" s="19"/>
      <c r="W18" s="19"/>
      <c r="X18" s="19"/>
      <c r="Y18" s="19"/>
      <c r="Z18" s="19"/>
      <c r="AA18" s="19"/>
    </row>
    <row r="19" spans="1:27" ht="12.75">
      <c r="A19" s="194" t="s">
        <v>84</v>
      </c>
      <c r="B19" s="254">
        <f t="shared" si="2"/>
        <v>35.46034038137803</v>
      </c>
      <c r="C19" s="254">
        <f aca="true" t="shared" si="14" ref="C19:R19">C62/C103</f>
        <v>34.81970325122104</v>
      </c>
      <c r="D19" s="254">
        <f t="shared" si="14"/>
        <v>35.195536238685364</v>
      </c>
      <c r="E19" s="254">
        <f t="shared" si="14"/>
        <v>37.17394870129152</v>
      </c>
      <c r="F19" s="254">
        <f t="shared" si="14"/>
        <v>35.59233101424525</v>
      </c>
      <c r="G19" s="254">
        <f t="shared" si="14"/>
        <v>35.28060873497893</v>
      </c>
      <c r="H19" s="254">
        <f t="shared" si="14"/>
        <v>36.44688406742537</v>
      </c>
      <c r="I19" s="254">
        <f t="shared" si="14"/>
        <v>36.44834957694336</v>
      </c>
      <c r="J19" s="254">
        <f t="shared" si="14"/>
        <v>37.029056496415535</v>
      </c>
      <c r="K19" s="254">
        <f t="shared" si="14"/>
        <v>35.98063262838229</v>
      </c>
      <c r="L19" s="254">
        <f t="shared" si="14"/>
        <v>35.789511659724205</v>
      </c>
      <c r="M19" s="254">
        <f t="shared" si="14"/>
        <v>35.35381582035854</v>
      </c>
      <c r="N19" s="254">
        <f t="shared" si="14"/>
        <v>34.675997143838025</v>
      </c>
      <c r="O19" s="254">
        <f t="shared" si="14"/>
        <v>34.00622225059241</v>
      </c>
      <c r="P19" s="254">
        <f t="shared" si="14"/>
        <v>32.7922602018897</v>
      </c>
      <c r="Q19" s="254">
        <f t="shared" si="14"/>
        <v>31.912079335976685</v>
      </c>
      <c r="R19" s="254">
        <f t="shared" si="14"/>
        <v>31.845644292419678</v>
      </c>
      <c r="S19" s="254">
        <f t="shared" si="4"/>
        <v>31.524092982160294</v>
      </c>
      <c r="T19" s="19"/>
      <c r="U19" s="19"/>
      <c r="V19" s="19"/>
      <c r="W19" s="19"/>
      <c r="X19" s="19"/>
      <c r="Y19" s="19"/>
      <c r="Z19" s="19"/>
      <c r="AA19" s="19"/>
    </row>
    <row r="20" spans="1:27" ht="12.75">
      <c r="A20" s="194" t="s">
        <v>85</v>
      </c>
      <c r="B20" s="254">
        <f t="shared" si="2"/>
        <v>53.195776562731915</v>
      </c>
      <c r="C20" s="254">
        <f aca="true" t="shared" si="15" ref="C20:R20">C63/C104</f>
        <v>53.10227643192117</v>
      </c>
      <c r="D20" s="254">
        <f t="shared" si="15"/>
        <v>54.24862845094958</v>
      </c>
      <c r="E20" s="254">
        <f t="shared" si="15"/>
        <v>57.840674796646816</v>
      </c>
      <c r="F20" s="254">
        <f t="shared" si="15"/>
        <v>56.6276989366927</v>
      </c>
      <c r="G20" s="254">
        <f t="shared" si="15"/>
        <v>55.36000331840054</v>
      </c>
      <c r="H20" s="254">
        <f t="shared" si="15"/>
        <v>55.175394323775805</v>
      </c>
      <c r="I20" s="254">
        <f t="shared" si="15"/>
        <v>54.57521107629513</v>
      </c>
      <c r="J20" s="254">
        <f t="shared" si="15"/>
        <v>57.24914656196592</v>
      </c>
      <c r="K20" s="254">
        <f t="shared" si="15"/>
        <v>56.5752090519526</v>
      </c>
      <c r="L20" s="254">
        <f t="shared" si="15"/>
        <v>52.28758169934641</v>
      </c>
      <c r="M20" s="254">
        <f t="shared" si="15"/>
        <v>51.34343612752519</v>
      </c>
      <c r="N20" s="254">
        <f t="shared" si="15"/>
        <v>50.28885747884946</v>
      </c>
      <c r="O20" s="254">
        <f t="shared" si="15"/>
        <v>49.80922245961186</v>
      </c>
      <c r="P20" s="254">
        <f t="shared" si="15"/>
        <v>48.44083391839353</v>
      </c>
      <c r="Q20" s="254">
        <f t="shared" si="15"/>
        <v>47.71368977137469</v>
      </c>
      <c r="R20" s="254">
        <f t="shared" si="15"/>
        <v>48.01534633561128</v>
      </c>
      <c r="S20" s="254">
        <f t="shared" si="4"/>
        <v>47.82443378095843</v>
      </c>
      <c r="T20" s="19"/>
      <c r="U20" s="19"/>
      <c r="V20" s="19"/>
      <c r="W20" s="19"/>
      <c r="X20" s="19"/>
      <c r="Y20" s="19"/>
      <c r="Z20" s="19"/>
      <c r="AA20" s="19"/>
    </row>
    <row r="21" spans="1:27" ht="12.75">
      <c r="A21" s="194" t="s">
        <v>86</v>
      </c>
      <c r="B21" s="254">
        <f t="shared" si="2"/>
        <v>72.17072160880183</v>
      </c>
      <c r="C21" s="254">
        <f aca="true" t="shared" si="16" ref="C21:R21">C64/C105</f>
        <v>63.86073089897938</v>
      </c>
      <c r="D21" s="254">
        <f t="shared" si="16"/>
        <v>63.429441462621746</v>
      </c>
      <c r="E21" s="254">
        <f t="shared" si="16"/>
        <v>63.543170139647835</v>
      </c>
      <c r="F21" s="254">
        <f t="shared" si="16"/>
        <v>61.79990476108917</v>
      </c>
      <c r="G21" s="254">
        <f t="shared" si="16"/>
        <v>62.315650302754406</v>
      </c>
      <c r="H21" s="254">
        <f t="shared" si="16"/>
        <v>61.619402877319686</v>
      </c>
      <c r="I21" s="254">
        <f t="shared" si="16"/>
        <v>61.7147249984424</v>
      </c>
      <c r="J21" s="254">
        <f t="shared" si="16"/>
        <v>64.92755759370236</v>
      </c>
      <c r="K21" s="254">
        <f t="shared" si="16"/>
        <v>66.20531994508542</v>
      </c>
      <c r="L21" s="254">
        <f t="shared" si="16"/>
        <v>62.795526756898745</v>
      </c>
      <c r="M21" s="254">
        <f t="shared" si="16"/>
        <v>63.12017408624229</v>
      </c>
      <c r="N21" s="254">
        <f t="shared" si="16"/>
        <v>63.890417633648106</v>
      </c>
      <c r="O21" s="254">
        <f t="shared" si="16"/>
        <v>63.87013878478956</v>
      </c>
      <c r="P21" s="254">
        <f t="shared" si="16"/>
        <v>63.06727213623168</v>
      </c>
      <c r="Q21" s="254">
        <f t="shared" si="16"/>
        <v>65.56966087296405</v>
      </c>
      <c r="R21" s="254">
        <f t="shared" si="16"/>
        <v>70.24325389607083</v>
      </c>
      <c r="S21" s="254">
        <f t="shared" si="4"/>
        <v>69.39363223738887</v>
      </c>
      <c r="T21" s="19"/>
      <c r="U21" s="19"/>
      <c r="V21" s="19"/>
      <c r="W21" s="19"/>
      <c r="X21" s="19"/>
      <c r="Y21" s="19"/>
      <c r="Z21" s="19"/>
      <c r="AA21" s="19"/>
    </row>
    <row r="22" spans="1:27" ht="12.75">
      <c r="A22" s="194" t="s">
        <v>87</v>
      </c>
      <c r="B22" s="254">
        <f t="shared" si="2"/>
        <v>37.970666124135526</v>
      </c>
      <c r="C22" s="254">
        <f aca="true" t="shared" si="17" ref="C22:R22">C65/C106</f>
        <v>38.22573884501116</v>
      </c>
      <c r="D22" s="254">
        <f t="shared" si="17"/>
        <v>38.85577167353541</v>
      </c>
      <c r="E22" s="254">
        <f t="shared" si="17"/>
        <v>40.16647828394846</v>
      </c>
      <c r="F22" s="254">
        <f t="shared" si="17"/>
        <v>38.51438671529899</v>
      </c>
      <c r="G22" s="254">
        <f t="shared" si="17"/>
        <v>35.698048520955744</v>
      </c>
      <c r="H22" s="254">
        <f t="shared" si="17"/>
        <v>36.973760164077845</v>
      </c>
      <c r="I22" s="254">
        <f t="shared" si="17"/>
        <v>35.60034405180902</v>
      </c>
      <c r="J22" s="254">
        <f t="shared" si="17"/>
        <v>38.12759773578519</v>
      </c>
      <c r="K22" s="254">
        <f t="shared" si="17"/>
        <v>38.44571410520786</v>
      </c>
      <c r="L22" s="254">
        <f t="shared" si="17"/>
        <v>38.32382391261635</v>
      </c>
      <c r="M22" s="254">
        <f t="shared" si="17"/>
        <v>38.65922780897964</v>
      </c>
      <c r="N22" s="254">
        <f t="shared" si="17"/>
        <v>37.25577541251778</v>
      </c>
      <c r="O22" s="254">
        <f t="shared" si="17"/>
        <v>35.987001368326865</v>
      </c>
      <c r="P22" s="254">
        <f t="shared" si="17"/>
        <v>35.71719625954896</v>
      </c>
      <c r="Q22" s="254">
        <f t="shared" si="17"/>
        <v>36.36439502131869</v>
      </c>
      <c r="R22" s="254">
        <f t="shared" si="17"/>
        <v>36.989119067671645</v>
      </c>
      <c r="S22" s="254">
        <f t="shared" si="4"/>
        <v>37.28259012817721</v>
      </c>
      <c r="T22" s="19"/>
      <c r="U22" s="19"/>
      <c r="V22" s="19"/>
      <c r="W22" s="19"/>
      <c r="X22" s="19"/>
      <c r="Y22" s="19"/>
      <c r="Z22" s="19"/>
      <c r="AA22" s="19"/>
    </row>
    <row r="23" spans="1:27" ht="12.75">
      <c r="A23" s="194" t="s">
        <v>89</v>
      </c>
      <c r="B23" s="254">
        <f t="shared" si="2"/>
        <v>32.932209703711315</v>
      </c>
      <c r="C23" s="254">
        <f aca="true" t="shared" si="18" ref="C23:R23">C66/C107</f>
        <v>33.309635212169155</v>
      </c>
      <c r="D23" s="254">
        <f t="shared" si="18"/>
        <v>34.52255783659278</v>
      </c>
      <c r="E23" s="254">
        <f t="shared" si="18"/>
        <v>35.56836418470085</v>
      </c>
      <c r="F23" s="254">
        <f t="shared" si="18"/>
        <v>34.93007724001547</v>
      </c>
      <c r="G23" s="254">
        <f t="shared" si="18"/>
        <v>34.815688378510124</v>
      </c>
      <c r="H23" s="254">
        <f t="shared" si="18"/>
        <v>34.76786595820593</v>
      </c>
      <c r="I23" s="254">
        <f t="shared" si="18"/>
        <v>34.73350275063509</v>
      </c>
      <c r="J23" s="254">
        <f t="shared" si="18"/>
        <v>36.24986142512827</v>
      </c>
      <c r="K23" s="254">
        <f t="shared" si="18"/>
        <v>36.18291608481712</v>
      </c>
      <c r="L23" s="254">
        <f t="shared" si="18"/>
        <v>34.74895792167178</v>
      </c>
      <c r="M23" s="254">
        <f t="shared" si="18"/>
        <v>34.65617141330931</v>
      </c>
      <c r="N23" s="254">
        <f t="shared" si="18"/>
        <v>34.905857695935936</v>
      </c>
      <c r="O23" s="254">
        <f t="shared" si="18"/>
        <v>35.507816621080146</v>
      </c>
      <c r="P23" s="254">
        <f t="shared" si="18"/>
        <v>35.65377765731101</v>
      </c>
      <c r="Q23" s="254">
        <f t="shared" si="18"/>
        <v>35.172418114590656</v>
      </c>
      <c r="R23" s="254">
        <f t="shared" si="18"/>
        <v>34.79496213920127</v>
      </c>
      <c r="S23" s="254">
        <f t="shared" si="4"/>
        <v>34.54217107688721</v>
      </c>
      <c r="T23" s="19"/>
      <c r="U23" s="19"/>
      <c r="V23" s="19"/>
      <c r="W23" s="19"/>
      <c r="X23" s="19"/>
      <c r="Y23" s="19"/>
      <c r="Z23" s="19"/>
      <c r="AA23" s="19"/>
    </row>
    <row r="24" spans="1:27" ht="12.75">
      <c r="A24" s="194" t="s">
        <v>90</v>
      </c>
      <c r="B24" s="254">
        <f t="shared" si="2"/>
        <v>117.69095539225809</v>
      </c>
      <c r="C24" s="254">
        <f aca="true" t="shared" si="19" ref="C24:R24">C67/C108</f>
        <v>138.52589101792907</v>
      </c>
      <c r="D24" s="254">
        <f t="shared" si="19"/>
        <v>112.41387148731525</v>
      </c>
      <c r="E24" s="254">
        <f t="shared" si="19"/>
        <v>101.40026937396894</v>
      </c>
      <c r="F24" s="254">
        <f t="shared" si="19"/>
        <v>89.4797444121285</v>
      </c>
      <c r="G24" s="254">
        <f t="shared" si="19"/>
        <v>105.74495751376759</v>
      </c>
      <c r="H24" s="254">
        <f t="shared" si="19"/>
        <v>109.43070948375211</v>
      </c>
      <c r="I24" s="254">
        <f t="shared" si="19"/>
        <v>112.02131133877799</v>
      </c>
      <c r="J24" s="254">
        <f t="shared" si="19"/>
        <v>109.02798048353858</v>
      </c>
      <c r="K24" s="254">
        <f t="shared" si="19"/>
        <v>98.86269400139417</v>
      </c>
      <c r="L24" s="254">
        <f t="shared" si="19"/>
        <v>84.91351102421368</v>
      </c>
      <c r="M24" s="254">
        <f t="shared" si="19"/>
        <v>86.51872104401737</v>
      </c>
      <c r="N24" s="254">
        <f t="shared" si="19"/>
        <v>83.6535966065241</v>
      </c>
      <c r="O24" s="254">
        <f t="shared" si="19"/>
        <v>77.48484731644102</v>
      </c>
      <c r="P24" s="254">
        <f t="shared" si="19"/>
        <v>79.30118591559737</v>
      </c>
      <c r="Q24" s="254">
        <f t="shared" si="19"/>
        <v>78.16967580030085</v>
      </c>
      <c r="R24" s="254">
        <f t="shared" si="19"/>
        <v>77.8889255460503</v>
      </c>
      <c r="S24" s="254">
        <f t="shared" si="4"/>
        <v>84.74042651591643</v>
      </c>
      <c r="T24" s="19"/>
      <c r="U24" s="19"/>
      <c r="V24" s="19"/>
      <c r="W24" s="19"/>
      <c r="X24" s="19"/>
      <c r="Y24" s="19"/>
      <c r="Z24" s="19"/>
      <c r="AA24" s="19"/>
    </row>
    <row r="25" spans="1:27" ht="12.75">
      <c r="A25" s="194" t="s">
        <v>91</v>
      </c>
      <c r="B25" s="254">
        <f t="shared" si="2"/>
        <v>75.0353362778148</v>
      </c>
      <c r="C25" s="254">
        <f aca="true" t="shared" si="20" ref="C25:R25">C68/C109</f>
        <v>81.30560156104194</v>
      </c>
      <c r="D25" s="254">
        <f t="shared" si="20"/>
        <v>86.03124873867833</v>
      </c>
      <c r="E25" s="254">
        <f t="shared" si="20"/>
        <v>83.2717112366181</v>
      </c>
      <c r="F25" s="254">
        <f t="shared" si="20"/>
        <v>83.49755492983336</v>
      </c>
      <c r="G25" s="254">
        <f t="shared" si="20"/>
        <v>80.2374686333313</v>
      </c>
      <c r="H25" s="254">
        <f t="shared" si="20"/>
        <v>81.99192138421655</v>
      </c>
      <c r="I25" s="254">
        <f t="shared" si="20"/>
        <v>83.71224839376058</v>
      </c>
      <c r="J25" s="254">
        <f t="shared" si="20"/>
        <v>83.25985303941216</v>
      </c>
      <c r="K25" s="254">
        <f t="shared" si="20"/>
        <v>84.1396511186581</v>
      </c>
      <c r="L25" s="254">
        <f t="shared" si="20"/>
        <v>85.63402816286829</v>
      </c>
      <c r="M25" s="254">
        <f t="shared" si="20"/>
        <v>88.36413294080089</v>
      </c>
      <c r="N25" s="254">
        <f t="shared" si="20"/>
        <v>90.88469908817177</v>
      </c>
      <c r="O25" s="254">
        <f t="shared" si="20"/>
        <v>98.09719129161999</v>
      </c>
      <c r="P25" s="254">
        <f t="shared" si="20"/>
        <v>103.93934531450576</v>
      </c>
      <c r="Q25" s="254">
        <f t="shared" si="20"/>
        <v>103.77297326158339</v>
      </c>
      <c r="R25" s="254">
        <f t="shared" si="20"/>
        <v>94.26661220629015</v>
      </c>
      <c r="S25" s="254">
        <f t="shared" si="4"/>
        <v>89.19783255056757</v>
      </c>
      <c r="T25" s="19"/>
      <c r="U25" s="19"/>
      <c r="V25" s="19"/>
      <c r="W25" s="19"/>
      <c r="X25" s="19"/>
      <c r="Y25" s="19"/>
      <c r="Z25" s="19"/>
      <c r="AA25" s="19"/>
    </row>
    <row r="26" spans="1:27" ht="12.75">
      <c r="A26" s="194" t="s">
        <v>92</v>
      </c>
      <c r="B26" s="254">
        <f t="shared" si="2"/>
        <v>89.2997627439761</v>
      </c>
      <c r="C26" s="254">
        <f aca="true" t="shared" si="21" ref="C26:R26">C69/C110</f>
        <v>96.11965435592631</v>
      </c>
      <c r="D26" s="254">
        <f t="shared" si="21"/>
        <v>117.55552518771376</v>
      </c>
      <c r="E26" s="254">
        <f t="shared" si="21"/>
        <v>122.46302099444367</v>
      </c>
      <c r="F26" s="254">
        <f t="shared" si="21"/>
        <v>113.46430671292039</v>
      </c>
      <c r="G26" s="254">
        <f t="shared" si="21"/>
        <v>109.14458042277303</v>
      </c>
      <c r="H26" s="254">
        <f t="shared" si="21"/>
        <v>104.59992485144845</v>
      </c>
      <c r="I26" s="254">
        <f t="shared" si="21"/>
        <v>95.86622731165008</v>
      </c>
      <c r="J26" s="254">
        <f t="shared" si="21"/>
        <v>89.79048571862303</v>
      </c>
      <c r="K26" s="254">
        <f t="shared" si="21"/>
        <v>85.5771167107883</v>
      </c>
      <c r="L26" s="254">
        <f t="shared" si="21"/>
        <v>87.92786854371676</v>
      </c>
      <c r="M26" s="254">
        <f t="shared" si="21"/>
        <v>95.21398509994381</v>
      </c>
      <c r="N26" s="254">
        <f t="shared" si="21"/>
        <v>91.98266318227041</v>
      </c>
      <c r="O26" s="254">
        <f t="shared" si="21"/>
        <v>91.53920542101636</v>
      </c>
      <c r="P26" s="254">
        <f t="shared" si="21"/>
        <v>88.88678690548612</v>
      </c>
      <c r="Q26" s="254">
        <f t="shared" si="21"/>
        <v>84.65436134836547</v>
      </c>
      <c r="R26" s="254">
        <f t="shared" si="21"/>
        <v>83.42280977586171</v>
      </c>
      <c r="S26" s="254">
        <f t="shared" si="4"/>
        <v>85.76230701722046</v>
      </c>
      <c r="T26" s="19"/>
      <c r="U26" s="19"/>
      <c r="V26" s="19"/>
      <c r="W26" s="19"/>
      <c r="X26" s="19"/>
      <c r="Y26" s="19"/>
      <c r="Z26" s="19"/>
      <c r="AA26" s="19"/>
    </row>
    <row r="27" spans="1:27" ht="12.75">
      <c r="A27" s="194" t="s">
        <v>94</v>
      </c>
      <c r="B27" s="254">
        <f t="shared" si="2"/>
        <v>33.93402715375692</v>
      </c>
      <c r="C27" s="254">
        <f aca="true" t="shared" si="22" ref="C27:R27">C70/C111</f>
        <v>33.73205741626794</v>
      </c>
      <c r="D27" s="254">
        <f t="shared" si="22"/>
        <v>35.23611490078376</v>
      </c>
      <c r="E27" s="254">
        <f t="shared" si="22"/>
        <v>35.9351915232346</v>
      </c>
      <c r="F27" s="254">
        <f t="shared" si="22"/>
        <v>35.623715852583636</v>
      </c>
      <c r="G27" s="254">
        <f t="shared" si="22"/>
        <v>36.28014715106323</v>
      </c>
      <c r="H27" s="254">
        <f t="shared" si="22"/>
        <v>37.104955791160485</v>
      </c>
      <c r="I27" s="254">
        <f t="shared" si="22"/>
        <v>36.59453814478732</v>
      </c>
      <c r="J27" s="254">
        <f t="shared" si="22"/>
        <v>35.520149953139644</v>
      </c>
      <c r="K27" s="254">
        <f t="shared" si="22"/>
        <v>34.32617199642886</v>
      </c>
      <c r="L27" s="254">
        <f t="shared" si="22"/>
        <v>33.156282897884964</v>
      </c>
      <c r="M27" s="254">
        <f t="shared" si="22"/>
        <v>33.50868174146555</v>
      </c>
      <c r="N27" s="254">
        <f t="shared" si="22"/>
        <v>34.294707905069735</v>
      </c>
      <c r="O27" s="254">
        <f t="shared" si="22"/>
        <v>34.404404287400794</v>
      </c>
      <c r="P27" s="254">
        <f t="shared" si="22"/>
        <v>34.49095881389882</v>
      </c>
      <c r="Q27" s="254">
        <f t="shared" si="22"/>
        <v>33.8664790423992</v>
      </c>
      <c r="R27" s="254">
        <f t="shared" si="22"/>
        <v>33.8463939447143</v>
      </c>
      <c r="S27" s="254">
        <f t="shared" si="4"/>
        <v>33.05573887265223</v>
      </c>
      <c r="T27" s="19"/>
      <c r="U27" s="19"/>
      <c r="V27" s="19"/>
      <c r="W27" s="19"/>
      <c r="X27" s="19"/>
      <c r="Y27" s="19"/>
      <c r="Z27" s="19"/>
      <c r="AA27" s="19"/>
    </row>
    <row r="28" spans="1:27" ht="12.75">
      <c r="A28" s="194" t="s">
        <v>96</v>
      </c>
      <c r="B28" s="254">
        <f t="shared" si="2"/>
        <v>57.45659670428844</v>
      </c>
      <c r="C28" s="254">
        <f aca="true" t="shared" si="23" ref="C28:R28">C71/C112</f>
        <v>63.42833727870248</v>
      </c>
      <c r="D28" s="254">
        <f t="shared" si="23"/>
        <v>63.36237050401962</v>
      </c>
      <c r="E28" s="254">
        <f t="shared" si="23"/>
        <v>59.98990021118302</v>
      </c>
      <c r="F28" s="254">
        <f t="shared" si="23"/>
        <v>59.867679919351744</v>
      </c>
      <c r="G28" s="254">
        <f t="shared" si="23"/>
        <v>57.99470902817144</v>
      </c>
      <c r="H28" s="254">
        <f t="shared" si="23"/>
        <v>61.22538243267941</v>
      </c>
      <c r="I28" s="254">
        <f t="shared" si="23"/>
        <v>59.5209607778295</v>
      </c>
      <c r="J28" s="254">
        <f t="shared" si="23"/>
        <v>55.933707153518114</v>
      </c>
      <c r="K28" s="254">
        <f t="shared" si="23"/>
        <v>59.27826886624416</v>
      </c>
      <c r="L28" s="254">
        <f t="shared" si="23"/>
        <v>49.560129618800545</v>
      </c>
      <c r="M28" s="254">
        <f t="shared" si="23"/>
        <v>48.895407671588195</v>
      </c>
      <c r="N28" s="254">
        <f t="shared" si="23"/>
        <v>47.21362518715753</v>
      </c>
      <c r="O28" s="254">
        <f t="shared" si="23"/>
        <v>51.57579610101518</v>
      </c>
      <c r="P28" s="254">
        <f t="shared" si="23"/>
        <v>54.26524555382112</v>
      </c>
      <c r="Q28" s="254">
        <f t="shared" si="23"/>
        <v>55.8959751156592</v>
      </c>
      <c r="R28" s="254">
        <f t="shared" si="23"/>
        <v>58.493759850663245</v>
      </c>
      <c r="S28" s="254">
        <f t="shared" si="4"/>
        <v>60.447361770385456</v>
      </c>
      <c r="T28" s="19"/>
      <c r="U28" s="19"/>
      <c r="V28" s="19"/>
      <c r="W28" s="19"/>
      <c r="X28" s="19"/>
      <c r="Y28" s="19"/>
      <c r="Z28" s="19"/>
      <c r="AA28" s="19"/>
    </row>
    <row r="29" spans="1:27" ht="12.75">
      <c r="A29" s="194" t="s">
        <v>97</v>
      </c>
      <c r="B29" s="254">
        <f t="shared" si="2"/>
        <v>40.658896289985016</v>
      </c>
      <c r="C29" s="254">
        <f aca="true" t="shared" si="24" ref="C29:R29">C72/C113</f>
        <v>41.65500294678167</v>
      </c>
      <c r="D29" s="254">
        <f t="shared" si="24"/>
        <v>44.606423282148945</v>
      </c>
      <c r="E29" s="254">
        <f t="shared" si="24"/>
        <v>47.219914437358604</v>
      </c>
      <c r="F29" s="254">
        <f t="shared" si="24"/>
        <v>48.96697393478692</v>
      </c>
      <c r="G29" s="254">
        <f t="shared" si="24"/>
        <v>48.64437157945848</v>
      </c>
      <c r="H29" s="254">
        <f t="shared" si="24"/>
        <v>49.45239833043922</v>
      </c>
      <c r="I29" s="254">
        <f t="shared" si="24"/>
        <v>48.90928138060214</v>
      </c>
      <c r="J29" s="254">
        <f t="shared" si="24"/>
        <v>50.52952292186857</v>
      </c>
      <c r="K29" s="254">
        <f t="shared" si="24"/>
        <v>51.55011580714393</v>
      </c>
      <c r="L29" s="254">
        <f t="shared" si="24"/>
        <v>53.50453913470189</v>
      </c>
      <c r="M29" s="254">
        <f t="shared" si="24"/>
        <v>52.7036051542747</v>
      </c>
      <c r="N29" s="254">
        <f t="shared" si="24"/>
        <v>56.937168609129046</v>
      </c>
      <c r="O29" s="254">
        <f t="shared" si="24"/>
        <v>57.07052922789149</v>
      </c>
      <c r="P29" s="254">
        <f t="shared" si="24"/>
        <v>57.74354533358196</v>
      </c>
      <c r="Q29" s="254">
        <f t="shared" si="24"/>
        <v>55.24182687187968</v>
      </c>
      <c r="R29" s="254">
        <f t="shared" si="24"/>
        <v>55.16838639808063</v>
      </c>
      <c r="S29" s="254">
        <f t="shared" si="4"/>
        <v>54.658432160042445</v>
      </c>
      <c r="T29" s="19"/>
      <c r="U29" s="19"/>
      <c r="V29" s="19"/>
      <c r="W29" s="19"/>
      <c r="X29" s="19"/>
      <c r="Y29" s="19"/>
      <c r="Z29" s="19"/>
      <c r="AA29" s="19"/>
    </row>
    <row r="30" spans="1:27" ht="12.75">
      <c r="A30" s="194" t="s">
        <v>98</v>
      </c>
      <c r="B30" s="254">
        <f t="shared" si="2"/>
        <v>91.25839086995994</v>
      </c>
      <c r="C30" s="254">
        <f aca="true" t="shared" si="25" ref="C30:R30">C73/C114</f>
        <v>89.9116376384971</v>
      </c>
      <c r="D30" s="254">
        <f t="shared" si="25"/>
        <v>102.13329141821899</v>
      </c>
      <c r="E30" s="254">
        <f t="shared" si="25"/>
        <v>81.93767046005117</v>
      </c>
      <c r="F30" s="254">
        <f t="shared" si="25"/>
        <v>80.27050477129347</v>
      </c>
      <c r="G30" s="254">
        <f t="shared" si="25"/>
        <v>70.60412054446469</v>
      </c>
      <c r="H30" s="254">
        <f t="shared" si="25"/>
        <v>89.97837553716899</v>
      </c>
      <c r="I30" s="254">
        <f t="shared" si="25"/>
        <v>98.04544771501804</v>
      </c>
      <c r="J30" s="254">
        <f t="shared" si="25"/>
        <v>96.54968022704776</v>
      </c>
      <c r="K30" s="254">
        <f t="shared" si="25"/>
        <v>78.80172124902516</v>
      </c>
      <c r="L30" s="254">
        <f t="shared" si="25"/>
        <v>83.24457028434514</v>
      </c>
      <c r="M30" s="254">
        <f t="shared" si="25"/>
        <v>94.83277886521623</v>
      </c>
      <c r="N30" s="254">
        <f t="shared" si="25"/>
        <v>96.1655681901096</v>
      </c>
      <c r="O30" s="254">
        <f t="shared" si="25"/>
        <v>91.46444551484869</v>
      </c>
      <c r="P30" s="254">
        <f t="shared" si="25"/>
        <v>100.4694106643277</v>
      </c>
      <c r="Q30" s="254">
        <f t="shared" si="25"/>
        <v>78.31771779142093</v>
      </c>
      <c r="R30" s="254">
        <f t="shared" si="25"/>
        <v>74.96647563044556</v>
      </c>
      <c r="S30" s="254">
        <f t="shared" si="4"/>
        <v>75.80889212278692</v>
      </c>
      <c r="T30" s="19"/>
      <c r="U30" s="19"/>
      <c r="V30" s="19"/>
      <c r="W30" s="19"/>
      <c r="X30" s="19"/>
      <c r="Y30" s="19"/>
      <c r="Z30" s="19"/>
      <c r="AA30" s="19"/>
    </row>
    <row r="31" spans="1:27" ht="12.75">
      <c r="A31" s="194" t="s">
        <v>99</v>
      </c>
      <c r="B31" s="254">
        <f t="shared" si="2"/>
        <v>33.2802053163665</v>
      </c>
      <c r="C31" s="254">
        <f aca="true" t="shared" si="26" ref="C31:R31">C74/C115</f>
        <v>33.222774689663595</v>
      </c>
      <c r="D31" s="254">
        <f t="shared" si="26"/>
        <v>34.9759558559284</v>
      </c>
      <c r="E31" s="254">
        <f t="shared" si="26"/>
        <v>34.984162278541476</v>
      </c>
      <c r="F31" s="254">
        <f t="shared" si="26"/>
        <v>34.84696801496691</v>
      </c>
      <c r="G31" s="254">
        <f t="shared" si="26"/>
        <v>33.97098330984887</v>
      </c>
      <c r="H31" s="254">
        <f t="shared" si="26"/>
        <v>33.27706958542782</v>
      </c>
      <c r="I31" s="254">
        <f t="shared" si="26"/>
        <v>32.80990482475787</v>
      </c>
      <c r="J31" s="254">
        <f t="shared" si="26"/>
        <v>31.969303391226322</v>
      </c>
      <c r="K31" s="254">
        <f t="shared" si="26"/>
        <v>31.41897591986368</v>
      </c>
      <c r="L31" s="254">
        <f t="shared" si="26"/>
        <v>30.57930651372634</v>
      </c>
      <c r="M31" s="254">
        <f t="shared" si="26"/>
        <v>31.960326784051023</v>
      </c>
      <c r="N31" s="254">
        <f t="shared" si="26"/>
        <v>29.100693613990167</v>
      </c>
      <c r="O31" s="254">
        <f t="shared" si="26"/>
        <v>29.16308811006771</v>
      </c>
      <c r="P31" s="254">
        <f t="shared" si="26"/>
        <v>28.769342156917325</v>
      </c>
      <c r="Q31" s="254">
        <f t="shared" si="26"/>
        <v>28.479340528944626</v>
      </c>
      <c r="R31" s="254">
        <f t="shared" si="26"/>
        <v>27.195465603449186</v>
      </c>
      <c r="S31" s="254">
        <f t="shared" si="4"/>
        <v>27.219161419036965</v>
      </c>
      <c r="T31" s="19"/>
      <c r="U31" s="19"/>
      <c r="V31" s="19"/>
      <c r="W31" s="19"/>
      <c r="X31" s="19"/>
      <c r="Y31" s="19"/>
      <c r="Z31" s="19"/>
      <c r="AA31" s="19"/>
    </row>
    <row r="32" spans="1:27" ht="12.75">
      <c r="A32" s="194" t="s">
        <v>100</v>
      </c>
      <c r="B32" s="254">
        <f t="shared" si="2"/>
        <v>52.15591300286464</v>
      </c>
      <c r="C32" s="254">
        <f aca="true" t="shared" si="27" ref="C32:R32">C75/C116</f>
        <v>52.81898238224094</v>
      </c>
      <c r="D32" s="254">
        <f t="shared" si="27"/>
        <v>57.760076598375925</v>
      </c>
      <c r="E32" s="254">
        <f t="shared" si="27"/>
        <v>67.81364770071728</v>
      </c>
      <c r="F32" s="254">
        <f t="shared" si="27"/>
        <v>71.71769903517428</v>
      </c>
      <c r="G32" s="254">
        <f t="shared" si="27"/>
        <v>76.74150108162958</v>
      </c>
      <c r="H32" s="254">
        <f t="shared" si="27"/>
        <v>83.57202726567142</v>
      </c>
      <c r="I32" s="254">
        <f t="shared" si="27"/>
        <v>83.22371289681422</v>
      </c>
      <c r="J32" s="254">
        <f t="shared" si="27"/>
        <v>70.8644027894922</v>
      </c>
      <c r="K32" s="254">
        <f t="shared" si="27"/>
        <v>64.09001444820908</v>
      </c>
      <c r="L32" s="254">
        <f t="shared" si="27"/>
        <v>61.20887528691661</v>
      </c>
      <c r="M32" s="254">
        <f t="shared" si="27"/>
        <v>61.7812955306474</v>
      </c>
      <c r="N32" s="254">
        <f t="shared" si="27"/>
        <v>57.631405499509476</v>
      </c>
      <c r="O32" s="254">
        <f t="shared" si="27"/>
        <v>56.8485403206709</v>
      </c>
      <c r="P32" s="254">
        <f t="shared" si="27"/>
        <v>56.301823526611095</v>
      </c>
      <c r="Q32" s="254">
        <f t="shared" si="27"/>
        <v>57.503167346892184</v>
      </c>
      <c r="R32" s="254">
        <f t="shared" si="27"/>
        <v>57.206299681688726</v>
      </c>
      <c r="S32" s="254">
        <f t="shared" si="4"/>
        <v>60.47770122379882</v>
      </c>
      <c r="T32" s="19"/>
      <c r="U32" s="19"/>
      <c r="V32" s="19"/>
      <c r="W32" s="19"/>
      <c r="X32" s="19"/>
      <c r="Y32" s="19"/>
      <c r="Z32" s="19"/>
      <c r="AA32" s="19"/>
    </row>
    <row r="33" spans="1:27" ht="12.75">
      <c r="A33" s="194" t="s">
        <v>101</v>
      </c>
      <c r="B33" s="254">
        <f t="shared" si="2"/>
        <v>96</v>
      </c>
      <c r="C33" s="254">
        <f aca="true" t="shared" si="28" ref="C33:R33">C76/C117</f>
        <v>82.46666666666667</v>
      </c>
      <c r="D33" s="254">
        <f t="shared" si="28"/>
        <v>80.70398101553573</v>
      </c>
      <c r="E33" s="254">
        <f t="shared" si="28"/>
        <v>64.31616107777604</v>
      </c>
      <c r="F33" s="254">
        <f t="shared" si="28"/>
        <v>71.96609826530444</v>
      </c>
      <c r="G33" s="254">
        <f t="shared" si="28"/>
        <v>75.60730319600476</v>
      </c>
      <c r="H33" s="254">
        <f t="shared" si="28"/>
        <v>64.38192647995974</v>
      </c>
      <c r="I33" s="254">
        <f t="shared" si="28"/>
        <v>71.27989434799355</v>
      </c>
      <c r="J33" s="254">
        <f t="shared" si="28"/>
        <v>68.92591783164532</v>
      </c>
      <c r="K33" s="254">
        <f t="shared" si="28"/>
        <v>69.18029324996586</v>
      </c>
      <c r="L33" s="254">
        <f t="shared" si="28"/>
        <v>65.98443420843638</v>
      </c>
      <c r="M33" s="254">
        <f t="shared" si="28"/>
        <v>64.69194950494146</v>
      </c>
      <c r="N33" s="254">
        <f t="shared" si="28"/>
        <v>75.0811315913354</v>
      </c>
      <c r="O33" s="254">
        <f t="shared" si="28"/>
        <v>64.16651779805748</v>
      </c>
      <c r="P33" s="254">
        <f t="shared" si="28"/>
        <v>60.33607284173979</v>
      </c>
      <c r="Q33" s="254">
        <f t="shared" si="28"/>
        <v>63.87776040545367</v>
      </c>
      <c r="R33" s="254">
        <f t="shared" si="28"/>
        <v>60.02807186571529</v>
      </c>
      <c r="S33" s="254">
        <f t="shared" si="4"/>
        <v>60.2336792784183</v>
      </c>
      <c r="T33" s="19"/>
      <c r="U33" s="19"/>
      <c r="V33" s="19"/>
      <c r="W33" s="19"/>
      <c r="X33" s="19"/>
      <c r="Y33" s="19"/>
      <c r="Z33" s="19"/>
      <c r="AA33" s="19"/>
    </row>
    <row r="34" spans="1:27" ht="12.75">
      <c r="A34" s="194" t="s">
        <v>103</v>
      </c>
      <c r="B34" s="254">
        <f t="shared" si="2"/>
        <v>36.503521413048155</v>
      </c>
      <c r="C34" s="254">
        <f aca="true" t="shared" si="29" ref="C34:R34">C77/C118</f>
        <v>36.51988503196951</v>
      </c>
      <c r="D34" s="254">
        <f t="shared" si="29"/>
        <v>37.242381666511356</v>
      </c>
      <c r="E34" s="254">
        <f t="shared" si="29"/>
        <v>37.198203696991506</v>
      </c>
      <c r="F34" s="254">
        <f t="shared" si="29"/>
        <v>35.80846542918594</v>
      </c>
      <c r="G34" s="254">
        <f t="shared" si="29"/>
        <v>34.75477608160876</v>
      </c>
      <c r="H34" s="254">
        <f t="shared" si="29"/>
        <v>35.126002898817724</v>
      </c>
      <c r="I34" s="254">
        <f t="shared" si="29"/>
        <v>34.50351063045952</v>
      </c>
      <c r="J34" s="254">
        <f t="shared" si="29"/>
        <v>33.695290783104234</v>
      </c>
      <c r="K34" s="254">
        <f t="shared" si="29"/>
        <v>33.78809055494199</v>
      </c>
      <c r="L34" s="254">
        <f t="shared" si="29"/>
        <v>32.64617851162835</v>
      </c>
      <c r="M34" s="254">
        <f t="shared" si="29"/>
        <v>31.527381944141403</v>
      </c>
      <c r="N34" s="254">
        <f t="shared" si="29"/>
        <v>31.049413891428276</v>
      </c>
      <c r="O34" s="254">
        <f t="shared" si="29"/>
        <v>30.559924134042944</v>
      </c>
      <c r="P34" s="254">
        <f t="shared" si="29"/>
        <v>30.443935805512563</v>
      </c>
      <c r="Q34" s="254">
        <f t="shared" si="29"/>
        <v>30.546140263485317</v>
      </c>
      <c r="R34" s="254">
        <f t="shared" si="29"/>
        <v>30.101901151607215</v>
      </c>
      <c r="S34" s="254">
        <f t="shared" si="4"/>
        <v>29.356151435779783</v>
      </c>
      <c r="T34" s="19"/>
      <c r="U34" s="19"/>
      <c r="V34" s="19"/>
      <c r="W34" s="19"/>
      <c r="X34" s="19"/>
      <c r="Y34" s="19"/>
      <c r="Z34" s="19"/>
      <c r="AA34" s="19"/>
    </row>
    <row r="35" spans="1:27" ht="12.75">
      <c r="A35" s="194" t="s">
        <v>102</v>
      </c>
      <c r="B35" s="254">
        <f t="shared" si="2"/>
        <v>46.42062719752158</v>
      </c>
      <c r="C35" s="254">
        <f aca="true" t="shared" si="30" ref="C35:R35">C78/C119</f>
        <v>44.21133157091226</v>
      </c>
      <c r="D35" s="254">
        <f t="shared" si="30"/>
        <v>42.73186429426036</v>
      </c>
      <c r="E35" s="254">
        <f t="shared" si="30"/>
        <v>47.050681706452885</v>
      </c>
      <c r="F35" s="254">
        <f t="shared" si="30"/>
        <v>48.17746919042758</v>
      </c>
      <c r="G35" s="254">
        <f t="shared" si="30"/>
        <v>50.36985948931805</v>
      </c>
      <c r="H35" s="254">
        <f t="shared" si="30"/>
        <v>49.73914801144455</v>
      </c>
      <c r="I35" s="254">
        <f t="shared" si="30"/>
        <v>43.706744005490954</v>
      </c>
      <c r="J35" s="254">
        <f t="shared" si="30"/>
        <v>39.70191229890015</v>
      </c>
      <c r="K35" s="254">
        <f t="shared" si="30"/>
        <v>42.970107021852925</v>
      </c>
      <c r="L35" s="254">
        <f t="shared" si="30"/>
        <v>42.22012825040837</v>
      </c>
      <c r="M35" s="254">
        <f t="shared" si="30"/>
        <v>42.87272149394994</v>
      </c>
      <c r="N35" s="254">
        <f t="shared" si="30"/>
        <v>43.39112300135661</v>
      </c>
      <c r="O35" s="254">
        <f t="shared" si="30"/>
        <v>41.35492580702209</v>
      </c>
      <c r="P35" s="254">
        <f t="shared" si="30"/>
        <v>38.48477452761162</v>
      </c>
      <c r="Q35" s="254">
        <f t="shared" si="30"/>
        <v>36.9872623194851</v>
      </c>
      <c r="R35" s="254">
        <f t="shared" si="30"/>
        <v>38.43717328314738</v>
      </c>
      <c r="S35" s="254">
        <f t="shared" si="4"/>
        <v>41.81551592316448</v>
      </c>
      <c r="T35" s="19"/>
      <c r="U35" s="19"/>
      <c r="V35" s="19"/>
      <c r="W35" s="19"/>
      <c r="X35" s="19"/>
      <c r="Y35" s="19"/>
      <c r="Z35" s="19"/>
      <c r="AA35" s="19"/>
    </row>
    <row r="36" spans="1:27" ht="12.75">
      <c r="A36" s="194" t="s">
        <v>88</v>
      </c>
      <c r="B36" s="254">
        <f aca="true" t="shared" si="31" ref="B36:Q36">B79/B120</f>
        <v>38.90341431606043</v>
      </c>
      <c r="C36" s="254">
        <f t="shared" si="31"/>
        <v>38.16982165924252</v>
      </c>
      <c r="D36" s="254">
        <f t="shared" si="31"/>
        <v>39.50258596394929</v>
      </c>
      <c r="E36" s="254">
        <f t="shared" si="31"/>
        <v>38.57121392188058</v>
      </c>
      <c r="F36" s="254">
        <f t="shared" si="31"/>
        <v>39.25101595130351</v>
      </c>
      <c r="G36" s="254">
        <f t="shared" si="31"/>
        <v>36.78019262422656</v>
      </c>
      <c r="H36" s="254">
        <f t="shared" si="31"/>
        <v>40.372142949225726</v>
      </c>
      <c r="I36" s="254">
        <f t="shared" si="31"/>
        <v>35.66276860629321</v>
      </c>
      <c r="J36" s="254">
        <f t="shared" si="31"/>
        <v>36.540937320097505</v>
      </c>
      <c r="K36" s="254">
        <f t="shared" si="31"/>
        <v>36.54347094790354</v>
      </c>
      <c r="L36" s="254">
        <f t="shared" si="31"/>
        <v>36.62187121839373</v>
      </c>
      <c r="M36" s="254">
        <f t="shared" si="31"/>
        <v>33.6055331291669</v>
      </c>
      <c r="N36" s="254">
        <f t="shared" si="31"/>
        <v>32.23283681478514</v>
      </c>
      <c r="O36" s="254">
        <f t="shared" si="31"/>
        <v>31.77321542650105</v>
      </c>
      <c r="P36" s="254">
        <f t="shared" si="31"/>
        <v>31.90487513310177</v>
      </c>
      <c r="Q36" s="254">
        <f t="shared" si="31"/>
        <v>30.988026831804554</v>
      </c>
      <c r="R36" s="254">
        <f>R79/R120</f>
        <v>39.4706329853807</v>
      </c>
      <c r="S36" s="254">
        <f t="shared" si="4"/>
        <v>37.4079751689472</v>
      </c>
      <c r="T36" s="19"/>
      <c r="U36" s="19"/>
      <c r="V36" s="19"/>
      <c r="W36" s="19"/>
      <c r="X36" s="19"/>
      <c r="Y36" s="19"/>
      <c r="Z36" s="19"/>
      <c r="AA36" s="19"/>
    </row>
    <row r="37" spans="1:27" ht="13.5" thickBot="1">
      <c r="A37" s="194" t="s">
        <v>95</v>
      </c>
      <c r="B37" s="257">
        <f aca="true" t="shared" si="32" ref="B37:R37">B80/B121</f>
        <v>32.600565647320686</v>
      </c>
      <c r="C37" s="257">
        <f t="shared" si="32"/>
        <v>29.59351514831388</v>
      </c>
      <c r="D37" s="257">
        <f t="shared" si="32"/>
        <v>29.745488940269116</v>
      </c>
      <c r="E37" s="257">
        <f t="shared" si="32"/>
        <v>30.310962649696197</v>
      </c>
      <c r="F37" s="257">
        <f t="shared" si="32"/>
        <v>28.867145845166984</v>
      </c>
      <c r="G37" s="257">
        <f t="shared" si="32"/>
        <v>27.654711320144518</v>
      </c>
      <c r="H37" s="257">
        <f t="shared" si="32"/>
        <v>28.304704226222757</v>
      </c>
      <c r="I37" s="257">
        <f t="shared" si="32"/>
        <v>27.271176065050444</v>
      </c>
      <c r="J37" s="257">
        <f t="shared" si="32"/>
        <v>27.40682596210488</v>
      </c>
      <c r="K37" s="257">
        <f t="shared" si="32"/>
        <v>27.5978293033022</v>
      </c>
      <c r="L37" s="257">
        <f t="shared" si="32"/>
        <v>24.603115920001535</v>
      </c>
      <c r="M37" s="257">
        <f t="shared" si="32"/>
        <v>24.724494783517507</v>
      </c>
      <c r="N37" s="257">
        <f t="shared" si="32"/>
        <v>24.44854411918374</v>
      </c>
      <c r="O37" s="257">
        <f t="shared" si="32"/>
        <v>24.569865438085746</v>
      </c>
      <c r="P37" s="257">
        <f t="shared" si="32"/>
        <v>24.48784556805872</v>
      </c>
      <c r="Q37" s="257">
        <f t="shared" si="32"/>
        <v>24.217809362967042</v>
      </c>
      <c r="R37" s="257">
        <f t="shared" si="32"/>
        <v>24.599135133707776</v>
      </c>
      <c r="S37" s="257">
        <f t="shared" si="4"/>
        <v>25.266118239396015</v>
      </c>
      <c r="T37" s="19"/>
      <c r="U37" s="19"/>
      <c r="V37" s="19"/>
      <c r="W37" s="19"/>
      <c r="X37" s="19"/>
      <c r="Y37" s="19"/>
      <c r="Z37" s="19"/>
      <c r="AA37" s="19"/>
    </row>
    <row r="41" spans="1:19" ht="11.25">
      <c r="A41" s="191" t="s">
        <v>42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1:19" ht="12" customHeight="1">
      <c r="A42" s="192" t="s">
        <v>43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1:19" s="35" customFormat="1" ht="11.25">
      <c r="A43" s="192" t="s">
        <v>44</v>
      </c>
      <c r="B43" s="193">
        <v>39986.85863425926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1:20" s="8" customFormat="1" ht="11.2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9"/>
    </row>
    <row r="45" spans="1:19" s="10" customFormat="1" ht="11.25">
      <c r="A45" s="192" t="s">
        <v>45</v>
      </c>
      <c r="B45" s="192" t="s">
        <v>46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</row>
    <row r="46" spans="1:19" s="10" customFormat="1" ht="11.25">
      <c r="A46" s="192" t="s">
        <v>47</v>
      </c>
      <c r="B46" s="192" t="s">
        <v>106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1:20" s="10" customFormat="1" ht="11.25">
      <c r="A47" s="192" t="s">
        <v>49</v>
      </c>
      <c r="B47" s="192" t="s">
        <v>50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1"/>
    </row>
    <row r="48" spans="1:19" s="10" customFormat="1" ht="11.25">
      <c r="A48" s="192" t="s">
        <v>51</v>
      </c>
      <c r="B48" s="192" t="s">
        <v>52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1:19" s="10" customFormat="1" ht="11.2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</row>
    <row r="50" spans="1:19" s="10" customFormat="1" ht="12" thickBot="1">
      <c r="A50" s="194" t="s">
        <v>82</v>
      </c>
      <c r="B50" s="195">
        <v>280733</v>
      </c>
      <c r="C50" s="195">
        <v>282071</v>
      </c>
      <c r="D50" s="195">
        <v>290589</v>
      </c>
      <c r="E50" s="195">
        <v>295568</v>
      </c>
      <c r="F50" s="195">
        <v>297167</v>
      </c>
      <c r="G50" s="195">
        <v>301202</v>
      </c>
      <c r="H50" s="195">
        <v>312039</v>
      </c>
      <c r="I50" s="195">
        <v>318418</v>
      </c>
      <c r="J50" s="195">
        <v>330232</v>
      </c>
      <c r="K50" s="195">
        <v>338382</v>
      </c>
      <c r="L50" s="195">
        <v>340167</v>
      </c>
      <c r="M50" s="195">
        <v>343921</v>
      </c>
      <c r="N50" s="195">
        <v>346824</v>
      </c>
      <c r="O50" s="195">
        <v>352267</v>
      </c>
      <c r="P50" s="195">
        <v>360728</v>
      </c>
      <c r="Q50" s="195">
        <v>363232</v>
      </c>
      <c r="R50" s="195">
        <v>371144</v>
      </c>
      <c r="S50" s="195">
        <v>377249</v>
      </c>
    </row>
    <row r="51" spans="1:19" s="10" customFormat="1" ht="12.75">
      <c r="A51" s="194" t="s">
        <v>53</v>
      </c>
      <c r="B51" s="264" t="s">
        <v>54</v>
      </c>
      <c r="C51" s="264" t="s">
        <v>55</v>
      </c>
      <c r="D51" s="264" t="s">
        <v>56</v>
      </c>
      <c r="E51" s="264" t="s">
        <v>57</v>
      </c>
      <c r="F51" s="264" t="s">
        <v>58</v>
      </c>
      <c r="G51" s="264" t="s">
        <v>59</v>
      </c>
      <c r="H51" s="264" t="s">
        <v>60</v>
      </c>
      <c r="I51" s="264" t="s">
        <v>61</v>
      </c>
      <c r="J51" s="264" t="s">
        <v>62</v>
      </c>
      <c r="K51" s="264" t="s">
        <v>63</v>
      </c>
      <c r="L51" s="264" t="s">
        <v>64</v>
      </c>
      <c r="M51" s="264" t="s">
        <v>65</v>
      </c>
      <c r="N51" s="264" t="s">
        <v>66</v>
      </c>
      <c r="O51" s="264" t="s">
        <v>67</v>
      </c>
      <c r="P51" s="264" t="s">
        <v>68</v>
      </c>
      <c r="Q51" s="264" t="s">
        <v>69</v>
      </c>
      <c r="R51" s="264" t="s">
        <v>70</v>
      </c>
      <c r="S51" s="264" t="s">
        <v>71</v>
      </c>
    </row>
    <row r="52" spans="1:19" s="10" customFormat="1" ht="12.75">
      <c r="A52" s="194" t="s">
        <v>72</v>
      </c>
      <c r="B52" s="303">
        <v>5029</v>
      </c>
      <c r="C52" s="303">
        <v>5571</v>
      </c>
      <c r="D52" s="303">
        <v>5603</v>
      </c>
      <c r="E52" s="303">
        <v>5668</v>
      </c>
      <c r="F52" s="303">
        <v>5701</v>
      </c>
      <c r="G52" s="303">
        <v>5808</v>
      </c>
      <c r="H52" s="303">
        <v>6365</v>
      </c>
      <c r="I52" s="303">
        <v>6078</v>
      </c>
      <c r="J52" s="303">
        <v>6754</v>
      </c>
      <c r="K52" s="303">
        <v>6551</v>
      </c>
      <c r="L52" s="303">
        <v>6878</v>
      </c>
      <c r="M52" s="303">
        <v>7287</v>
      </c>
      <c r="N52" s="303">
        <v>7928</v>
      </c>
      <c r="O52" s="303">
        <v>8456</v>
      </c>
      <c r="P52" s="303">
        <v>8748</v>
      </c>
      <c r="Q52" s="303">
        <v>8987</v>
      </c>
      <c r="R52" s="303">
        <v>8690</v>
      </c>
      <c r="S52" s="303">
        <v>8834</v>
      </c>
    </row>
    <row r="53" spans="1:19" s="10" customFormat="1" ht="12.75">
      <c r="A53" s="194" t="s">
        <v>73</v>
      </c>
      <c r="B53" s="303">
        <v>7730</v>
      </c>
      <c r="C53" s="303">
        <v>7865</v>
      </c>
      <c r="D53" s="303">
        <v>8311</v>
      </c>
      <c r="E53" s="303">
        <v>8381</v>
      </c>
      <c r="F53" s="303">
        <v>8514</v>
      </c>
      <c r="G53" s="303">
        <v>8511</v>
      </c>
      <c r="H53" s="303">
        <v>8929</v>
      </c>
      <c r="I53" s="303">
        <v>9229</v>
      </c>
      <c r="J53" s="303">
        <v>9608</v>
      </c>
      <c r="K53" s="303">
        <v>9633</v>
      </c>
      <c r="L53" s="303">
        <v>9710</v>
      </c>
      <c r="M53" s="303">
        <v>9492</v>
      </c>
      <c r="N53" s="303">
        <v>9654</v>
      </c>
      <c r="O53" s="303">
        <v>10177</v>
      </c>
      <c r="P53" s="303">
        <v>10247</v>
      </c>
      <c r="Q53" s="303">
        <v>9926</v>
      </c>
      <c r="R53" s="303">
        <v>9626</v>
      </c>
      <c r="S53" s="303">
        <v>9586</v>
      </c>
    </row>
    <row r="54" spans="1:19" s="10" customFormat="1" ht="12.75">
      <c r="A54" s="194" t="s">
        <v>74</v>
      </c>
      <c r="B54" s="303">
        <v>2523</v>
      </c>
      <c r="C54" s="303">
        <v>1505</v>
      </c>
      <c r="D54" s="303">
        <v>1907</v>
      </c>
      <c r="E54" s="303">
        <v>2273</v>
      </c>
      <c r="F54" s="303">
        <v>1960</v>
      </c>
      <c r="G54" s="303">
        <v>1980</v>
      </c>
      <c r="H54" s="303">
        <v>1832</v>
      </c>
      <c r="I54" s="303">
        <v>1671</v>
      </c>
      <c r="J54" s="303">
        <v>1917</v>
      </c>
      <c r="K54" s="303">
        <v>1948</v>
      </c>
      <c r="L54" s="303">
        <v>1823</v>
      </c>
      <c r="M54" s="303">
        <v>1924</v>
      </c>
      <c r="N54" s="303">
        <v>2026</v>
      </c>
      <c r="O54" s="303">
        <v>2291</v>
      </c>
      <c r="P54" s="303">
        <v>2374</v>
      </c>
      <c r="Q54" s="303">
        <v>2570</v>
      </c>
      <c r="R54" s="303">
        <v>2772</v>
      </c>
      <c r="S54" s="303">
        <v>2690</v>
      </c>
    </row>
    <row r="55" spans="1:19" s="10" customFormat="1" ht="12.75">
      <c r="A55" s="194" t="s">
        <v>76</v>
      </c>
      <c r="B55" s="303">
        <v>627</v>
      </c>
      <c r="C55" s="303">
        <v>572</v>
      </c>
      <c r="D55" s="303">
        <v>685</v>
      </c>
      <c r="E55" s="303">
        <v>681</v>
      </c>
      <c r="F55" s="303">
        <v>698</v>
      </c>
      <c r="G55" s="303">
        <v>749</v>
      </c>
      <c r="H55" s="303">
        <v>754</v>
      </c>
      <c r="I55" s="303">
        <v>772</v>
      </c>
      <c r="J55" s="303">
        <v>810</v>
      </c>
      <c r="K55" s="303">
        <v>830</v>
      </c>
      <c r="L55" s="303">
        <v>852</v>
      </c>
      <c r="M55" s="303">
        <v>927</v>
      </c>
      <c r="N55" s="303">
        <v>897</v>
      </c>
      <c r="O55" s="303">
        <v>953</v>
      </c>
      <c r="P55" s="303">
        <v>858</v>
      </c>
      <c r="Q55" s="303">
        <v>969</v>
      </c>
      <c r="R55" s="303">
        <v>926</v>
      </c>
      <c r="S55" s="303">
        <v>952</v>
      </c>
    </row>
    <row r="56" spans="1:19" s="10" customFormat="1" ht="12.75">
      <c r="A56" s="194" t="s">
        <v>77</v>
      </c>
      <c r="B56" s="303">
        <v>2812</v>
      </c>
      <c r="C56" s="303">
        <v>2423</v>
      </c>
      <c r="D56" s="303">
        <v>3001</v>
      </c>
      <c r="E56" s="303">
        <v>2989</v>
      </c>
      <c r="F56" s="303">
        <v>3256</v>
      </c>
      <c r="G56" s="303">
        <v>2856</v>
      </c>
      <c r="H56" s="303">
        <v>3734</v>
      </c>
      <c r="I56" s="303">
        <v>3843</v>
      </c>
      <c r="J56" s="303">
        <v>3926</v>
      </c>
      <c r="K56" s="303">
        <v>4287</v>
      </c>
      <c r="L56" s="303">
        <v>4377</v>
      </c>
      <c r="M56" s="303">
        <v>4628</v>
      </c>
      <c r="N56" s="303">
        <v>4831</v>
      </c>
      <c r="O56" s="303">
        <v>5473</v>
      </c>
      <c r="P56" s="303">
        <v>5791</v>
      </c>
      <c r="Q56" s="303">
        <v>6168</v>
      </c>
      <c r="R56" s="303">
        <v>6314</v>
      </c>
      <c r="S56" s="303">
        <v>6631</v>
      </c>
    </row>
    <row r="57" spans="1:19" s="10" customFormat="1" ht="12.75">
      <c r="A57" s="194" t="s">
        <v>78</v>
      </c>
      <c r="B57" s="303">
        <v>58631</v>
      </c>
      <c r="C57" s="303">
        <v>59200</v>
      </c>
      <c r="D57" s="303">
        <v>61334</v>
      </c>
      <c r="E57" s="303">
        <v>62847</v>
      </c>
      <c r="F57" s="303">
        <v>62145</v>
      </c>
      <c r="G57" s="303">
        <v>63078</v>
      </c>
      <c r="H57" s="303">
        <v>62783</v>
      </c>
      <c r="I57" s="303">
        <v>63944</v>
      </c>
      <c r="J57" s="303">
        <v>65046</v>
      </c>
      <c r="K57" s="303">
        <v>67103</v>
      </c>
      <c r="L57" s="303">
        <v>66188</v>
      </c>
      <c r="M57" s="303">
        <v>64804</v>
      </c>
      <c r="N57" s="303">
        <v>64371</v>
      </c>
      <c r="O57" s="303">
        <v>62596</v>
      </c>
      <c r="P57" s="303">
        <v>63219</v>
      </c>
      <c r="Q57" s="303">
        <v>62149</v>
      </c>
      <c r="R57" s="303">
        <v>63311</v>
      </c>
      <c r="S57" s="303">
        <v>62385</v>
      </c>
    </row>
    <row r="58" spans="1:19" s="10" customFormat="1" ht="12.75">
      <c r="A58" s="194" t="s">
        <v>79</v>
      </c>
      <c r="B58" s="303">
        <v>4023</v>
      </c>
      <c r="C58" s="303">
        <v>4095</v>
      </c>
      <c r="D58" s="303">
        <v>4155</v>
      </c>
      <c r="E58" s="303">
        <v>4202</v>
      </c>
      <c r="F58" s="303">
        <v>4404</v>
      </c>
      <c r="G58" s="303">
        <v>4460</v>
      </c>
      <c r="H58" s="303">
        <v>4560</v>
      </c>
      <c r="I58" s="303">
        <v>4625</v>
      </c>
      <c r="J58" s="303">
        <v>4685</v>
      </c>
      <c r="K58" s="303">
        <v>4751</v>
      </c>
      <c r="L58" s="303">
        <v>4732</v>
      </c>
      <c r="M58" s="303">
        <v>4760</v>
      </c>
      <c r="N58" s="303">
        <v>4733</v>
      </c>
      <c r="O58" s="303">
        <v>4916</v>
      </c>
      <c r="P58" s="303">
        <v>5153</v>
      </c>
      <c r="Q58" s="303">
        <v>5264</v>
      </c>
      <c r="R58" s="303">
        <v>5336</v>
      </c>
      <c r="S58" s="303">
        <v>5562</v>
      </c>
    </row>
    <row r="59" spans="1:19" s="10" customFormat="1" ht="12.75">
      <c r="A59" s="194" t="s">
        <v>80</v>
      </c>
      <c r="B59" s="303">
        <v>841</v>
      </c>
      <c r="C59" s="303">
        <v>773</v>
      </c>
      <c r="D59" s="303">
        <v>400</v>
      </c>
      <c r="E59" s="303">
        <v>419</v>
      </c>
      <c r="F59" s="303">
        <v>492</v>
      </c>
      <c r="G59" s="303">
        <v>492</v>
      </c>
      <c r="H59" s="303">
        <v>532</v>
      </c>
      <c r="I59" s="303">
        <v>556</v>
      </c>
      <c r="J59" s="303">
        <v>577</v>
      </c>
      <c r="K59" s="303">
        <v>581</v>
      </c>
      <c r="L59" s="303">
        <v>579</v>
      </c>
      <c r="M59" s="303">
        <v>653</v>
      </c>
      <c r="N59" s="303">
        <v>672</v>
      </c>
      <c r="O59" s="303">
        <v>644</v>
      </c>
      <c r="P59" s="303">
        <v>710</v>
      </c>
      <c r="Q59" s="303">
        <v>769</v>
      </c>
      <c r="R59" s="303">
        <v>797</v>
      </c>
      <c r="S59" s="303">
        <v>862</v>
      </c>
    </row>
    <row r="60" spans="1:19" s="10" customFormat="1" ht="12.75">
      <c r="A60" s="194" t="s">
        <v>81</v>
      </c>
      <c r="B60" s="303">
        <v>22401</v>
      </c>
      <c r="C60" s="303">
        <v>24248</v>
      </c>
      <c r="D60" s="303">
        <v>24947</v>
      </c>
      <c r="E60" s="303">
        <v>24651</v>
      </c>
      <c r="F60" s="303">
        <v>25771</v>
      </c>
      <c r="G60" s="303">
        <v>26162</v>
      </c>
      <c r="H60" s="303">
        <v>27849</v>
      </c>
      <c r="I60" s="303">
        <v>28112</v>
      </c>
      <c r="J60" s="303">
        <v>30575</v>
      </c>
      <c r="K60" s="303">
        <v>32016</v>
      </c>
      <c r="L60" s="303">
        <v>32977</v>
      </c>
      <c r="M60" s="303">
        <v>34372</v>
      </c>
      <c r="N60" s="303">
        <v>35000</v>
      </c>
      <c r="O60" s="303">
        <v>36856</v>
      </c>
      <c r="P60" s="303">
        <v>38498</v>
      </c>
      <c r="Q60" s="303">
        <v>39609</v>
      </c>
      <c r="R60" s="303">
        <v>40763</v>
      </c>
      <c r="S60" s="303">
        <v>42096</v>
      </c>
    </row>
    <row r="61" spans="1:19" s="10" customFormat="1" ht="12.75">
      <c r="A61" s="194" t="s">
        <v>83</v>
      </c>
      <c r="B61" s="303">
        <v>4321</v>
      </c>
      <c r="C61" s="303">
        <v>4195</v>
      </c>
      <c r="D61" s="303">
        <v>4146</v>
      </c>
      <c r="E61" s="303">
        <v>4085</v>
      </c>
      <c r="F61" s="303">
        <v>4216</v>
      </c>
      <c r="G61" s="303">
        <v>4162</v>
      </c>
      <c r="H61" s="303">
        <v>4091</v>
      </c>
      <c r="I61" s="303">
        <v>4302</v>
      </c>
      <c r="J61" s="303">
        <v>4361</v>
      </c>
      <c r="K61" s="303">
        <v>4464</v>
      </c>
      <c r="L61" s="303">
        <v>4457</v>
      </c>
      <c r="M61" s="303">
        <v>4548</v>
      </c>
      <c r="N61" s="303">
        <v>4567</v>
      </c>
      <c r="O61" s="303">
        <v>4703</v>
      </c>
      <c r="P61" s="303">
        <v>4809</v>
      </c>
      <c r="Q61" s="303">
        <v>4822</v>
      </c>
      <c r="R61" s="303">
        <v>4948</v>
      </c>
      <c r="S61" s="303">
        <v>5145</v>
      </c>
    </row>
    <row r="62" spans="1:19" s="10" customFormat="1" ht="12.75">
      <c r="A62" s="194" t="s">
        <v>84</v>
      </c>
      <c r="B62" s="303">
        <v>42037</v>
      </c>
      <c r="C62" s="303">
        <v>41696</v>
      </c>
      <c r="D62" s="303">
        <v>42723</v>
      </c>
      <c r="E62" s="303">
        <v>44712</v>
      </c>
      <c r="F62" s="303">
        <v>43758</v>
      </c>
      <c r="G62" s="303">
        <v>44292</v>
      </c>
      <c r="H62" s="303">
        <v>46262</v>
      </c>
      <c r="I62" s="303">
        <v>47297</v>
      </c>
      <c r="J62" s="303">
        <v>49731</v>
      </c>
      <c r="K62" s="303">
        <v>49914</v>
      </c>
      <c r="L62" s="303">
        <v>51586</v>
      </c>
      <c r="M62" s="303">
        <v>51898</v>
      </c>
      <c r="N62" s="303">
        <v>51427</v>
      </c>
      <c r="O62" s="303">
        <v>50978</v>
      </c>
      <c r="P62" s="303">
        <v>50367</v>
      </c>
      <c r="Q62" s="303">
        <v>49941</v>
      </c>
      <c r="R62" s="303">
        <v>50916</v>
      </c>
      <c r="S62" s="303">
        <v>51492</v>
      </c>
    </row>
    <row r="63" spans="1:19" s="10" customFormat="1" ht="12.75">
      <c r="A63" s="194" t="s">
        <v>85</v>
      </c>
      <c r="B63" s="303">
        <v>5821</v>
      </c>
      <c r="C63" s="303">
        <v>5991</v>
      </c>
      <c r="D63" s="303">
        <v>6163</v>
      </c>
      <c r="E63" s="303">
        <v>6466</v>
      </c>
      <c r="F63" s="303">
        <v>6457</v>
      </c>
      <c r="G63" s="303">
        <v>6445</v>
      </c>
      <c r="H63" s="303">
        <v>6575</v>
      </c>
      <c r="I63" s="303">
        <v>6740</v>
      </c>
      <c r="J63" s="303">
        <v>7308</v>
      </c>
      <c r="K63" s="303">
        <v>7469</v>
      </c>
      <c r="L63" s="303">
        <v>7212</v>
      </c>
      <c r="M63" s="303">
        <v>7379</v>
      </c>
      <c r="N63" s="303">
        <v>7476</v>
      </c>
      <c r="O63" s="303">
        <v>7818</v>
      </c>
      <c r="P63" s="303">
        <v>7977</v>
      </c>
      <c r="Q63" s="303">
        <v>8085</v>
      </c>
      <c r="R63" s="303">
        <v>8502</v>
      </c>
      <c r="S63" s="303">
        <v>8810</v>
      </c>
    </row>
    <row r="64" spans="1:19" s="10" customFormat="1" ht="12.75">
      <c r="A64" s="194" t="s">
        <v>86</v>
      </c>
      <c r="B64" s="303">
        <v>3031</v>
      </c>
      <c r="C64" s="303">
        <v>2682</v>
      </c>
      <c r="D64" s="303">
        <v>2608</v>
      </c>
      <c r="E64" s="303">
        <v>2597</v>
      </c>
      <c r="F64" s="303">
        <v>2599</v>
      </c>
      <c r="G64" s="303">
        <v>2660</v>
      </c>
      <c r="H64" s="303">
        <v>2665</v>
      </c>
      <c r="I64" s="303">
        <v>2791</v>
      </c>
      <c r="J64" s="303">
        <v>3079</v>
      </c>
      <c r="K64" s="303">
        <v>3270</v>
      </c>
      <c r="L64" s="303">
        <v>3263</v>
      </c>
      <c r="M64" s="303">
        <v>3414</v>
      </c>
      <c r="N64" s="303">
        <v>3599</v>
      </c>
      <c r="O64" s="303">
        <v>3750</v>
      </c>
      <c r="P64" s="303">
        <v>3882</v>
      </c>
      <c r="Q64" s="303">
        <v>4196</v>
      </c>
      <c r="R64" s="303">
        <v>4680</v>
      </c>
      <c r="S64" s="303">
        <v>4673</v>
      </c>
    </row>
    <row r="65" spans="1:19" s="10" customFormat="1" ht="12.75">
      <c r="A65" s="194" t="s">
        <v>87</v>
      </c>
      <c r="B65" s="303">
        <v>1989</v>
      </c>
      <c r="C65" s="303">
        <v>2041</v>
      </c>
      <c r="D65" s="303">
        <v>2144</v>
      </c>
      <c r="E65" s="303">
        <v>2276</v>
      </c>
      <c r="F65" s="303">
        <v>2308</v>
      </c>
      <c r="G65" s="303">
        <v>2349</v>
      </c>
      <c r="H65" s="303">
        <v>2651</v>
      </c>
      <c r="I65" s="303">
        <v>2846</v>
      </c>
      <c r="J65" s="303">
        <v>3305</v>
      </c>
      <c r="K65" s="303">
        <v>3690</v>
      </c>
      <c r="L65" s="303">
        <v>4018</v>
      </c>
      <c r="M65" s="303">
        <v>4288</v>
      </c>
      <c r="N65" s="303">
        <v>4398</v>
      </c>
      <c r="O65" s="303">
        <v>4440</v>
      </c>
      <c r="P65" s="303">
        <v>4614</v>
      </c>
      <c r="Q65" s="303">
        <v>4997</v>
      </c>
      <c r="R65" s="303">
        <v>5373</v>
      </c>
      <c r="S65" s="303">
        <v>5742</v>
      </c>
    </row>
    <row r="66" spans="1:19" s="10" customFormat="1" ht="12.75">
      <c r="A66" s="194" t="s">
        <v>89</v>
      </c>
      <c r="B66" s="303">
        <v>33514</v>
      </c>
      <c r="C66" s="303">
        <v>34418</v>
      </c>
      <c r="D66" s="303">
        <v>35947</v>
      </c>
      <c r="E66" s="303">
        <v>36707</v>
      </c>
      <c r="F66" s="303">
        <v>36824</v>
      </c>
      <c r="G66" s="303">
        <v>37741</v>
      </c>
      <c r="H66" s="303">
        <v>38102</v>
      </c>
      <c r="I66" s="303">
        <v>38777</v>
      </c>
      <c r="J66" s="303">
        <v>41037</v>
      </c>
      <c r="K66" s="303">
        <v>41561</v>
      </c>
      <c r="L66" s="303">
        <v>41388</v>
      </c>
      <c r="M66" s="303">
        <v>42028</v>
      </c>
      <c r="N66" s="303">
        <v>42523</v>
      </c>
      <c r="O66" s="303">
        <v>43249</v>
      </c>
      <c r="P66" s="303">
        <v>44092</v>
      </c>
      <c r="Q66" s="303">
        <v>43782</v>
      </c>
      <c r="R66" s="303">
        <v>44194</v>
      </c>
      <c r="S66" s="303">
        <v>44559</v>
      </c>
    </row>
    <row r="67" spans="1:19" s="10" customFormat="1" ht="12.75">
      <c r="A67" s="194" t="s">
        <v>90</v>
      </c>
      <c r="B67" s="303">
        <v>1996</v>
      </c>
      <c r="C67" s="303">
        <v>2216</v>
      </c>
      <c r="D67" s="303">
        <v>1416</v>
      </c>
      <c r="E67" s="303">
        <v>1070</v>
      </c>
      <c r="F67" s="303">
        <v>852</v>
      </c>
      <c r="G67" s="303">
        <v>1040</v>
      </c>
      <c r="H67" s="303">
        <v>1131</v>
      </c>
      <c r="I67" s="303">
        <v>1256</v>
      </c>
      <c r="J67" s="303">
        <v>1314</v>
      </c>
      <c r="K67" s="303">
        <v>1174</v>
      </c>
      <c r="L67" s="303">
        <v>1051</v>
      </c>
      <c r="M67" s="303">
        <v>1143</v>
      </c>
      <c r="N67" s="303">
        <v>1181</v>
      </c>
      <c r="O67" s="303">
        <v>1206</v>
      </c>
      <c r="P67" s="303">
        <v>1325</v>
      </c>
      <c r="Q67" s="303">
        <v>1408</v>
      </c>
      <c r="R67" s="303">
        <v>1513</v>
      </c>
      <c r="S67" s="303">
        <v>1793</v>
      </c>
    </row>
    <row r="68" spans="1:19" s="10" customFormat="1" ht="12.75">
      <c r="A68" s="194" t="s">
        <v>91</v>
      </c>
      <c r="B68" s="303">
        <v>1010</v>
      </c>
      <c r="C68" s="303">
        <v>1189</v>
      </c>
      <c r="D68" s="303">
        <v>1281</v>
      </c>
      <c r="E68" s="303">
        <v>1292</v>
      </c>
      <c r="F68" s="303">
        <v>1345</v>
      </c>
      <c r="G68" s="303">
        <v>1311</v>
      </c>
      <c r="H68" s="303">
        <v>1360</v>
      </c>
      <c r="I68" s="303">
        <v>1471</v>
      </c>
      <c r="J68" s="303">
        <v>1558</v>
      </c>
      <c r="K68" s="303">
        <v>1707</v>
      </c>
      <c r="L68" s="303">
        <v>1884</v>
      </c>
      <c r="M68" s="303">
        <v>1993</v>
      </c>
      <c r="N68" s="303">
        <v>2134</v>
      </c>
      <c r="O68" s="303">
        <v>2339</v>
      </c>
      <c r="P68" s="303">
        <v>2591</v>
      </c>
      <c r="Q68" s="303">
        <v>2721</v>
      </c>
      <c r="R68" s="303">
        <v>2631</v>
      </c>
      <c r="S68" s="303">
        <v>2619</v>
      </c>
    </row>
    <row r="69" spans="1:19" s="10" customFormat="1" ht="12.75">
      <c r="A69" s="194" t="s">
        <v>92</v>
      </c>
      <c r="B69" s="303">
        <v>1097</v>
      </c>
      <c r="C69" s="303">
        <v>1032</v>
      </c>
      <c r="D69" s="303">
        <v>857</v>
      </c>
      <c r="E69" s="303">
        <v>791</v>
      </c>
      <c r="F69" s="303">
        <v>749</v>
      </c>
      <c r="G69" s="303">
        <v>714</v>
      </c>
      <c r="H69" s="303">
        <v>709</v>
      </c>
      <c r="I69" s="303">
        <v>704</v>
      </c>
      <c r="J69" s="303">
        <v>691</v>
      </c>
      <c r="K69" s="303">
        <v>680</v>
      </c>
      <c r="L69" s="303">
        <v>747</v>
      </c>
      <c r="M69" s="303">
        <v>874</v>
      </c>
      <c r="N69" s="303">
        <v>899</v>
      </c>
      <c r="O69" s="303">
        <v>959</v>
      </c>
      <c r="P69" s="303">
        <v>1012</v>
      </c>
      <c r="Q69" s="303">
        <v>1066</v>
      </c>
      <c r="R69" s="303">
        <v>1179</v>
      </c>
      <c r="S69" s="303">
        <v>1333</v>
      </c>
    </row>
    <row r="70" spans="1:19" s="10" customFormat="1" ht="12.75">
      <c r="A70" s="194" t="s">
        <v>94</v>
      </c>
      <c r="B70" s="303">
        <v>10385</v>
      </c>
      <c r="C70" s="303">
        <v>10575</v>
      </c>
      <c r="D70" s="303">
        <v>11235</v>
      </c>
      <c r="E70" s="303">
        <v>11602</v>
      </c>
      <c r="F70" s="303">
        <v>11842</v>
      </c>
      <c r="G70" s="303">
        <v>12436</v>
      </c>
      <c r="H70" s="303">
        <v>13152</v>
      </c>
      <c r="I70" s="303">
        <v>13526</v>
      </c>
      <c r="J70" s="303">
        <v>13644</v>
      </c>
      <c r="K70" s="303">
        <v>13803</v>
      </c>
      <c r="L70" s="303">
        <v>13858</v>
      </c>
      <c r="M70" s="303">
        <v>14275</v>
      </c>
      <c r="N70" s="303">
        <v>14621</v>
      </c>
      <c r="O70" s="303">
        <v>14717</v>
      </c>
      <c r="P70" s="303">
        <v>15084</v>
      </c>
      <c r="Q70" s="303">
        <v>15114</v>
      </c>
      <c r="R70" s="303">
        <v>15615</v>
      </c>
      <c r="S70" s="303">
        <v>15778</v>
      </c>
    </row>
    <row r="71" spans="1:19" s="10" customFormat="1" ht="12.75">
      <c r="A71" s="194" t="s">
        <v>96</v>
      </c>
      <c r="B71" s="303">
        <v>7362</v>
      </c>
      <c r="C71" s="303">
        <v>7557</v>
      </c>
      <c r="D71" s="303">
        <v>7739</v>
      </c>
      <c r="E71" s="303">
        <v>7601</v>
      </c>
      <c r="F71" s="303">
        <v>7987</v>
      </c>
      <c r="G71" s="303">
        <v>8275</v>
      </c>
      <c r="H71" s="303">
        <v>9281</v>
      </c>
      <c r="I71" s="303">
        <v>9662</v>
      </c>
      <c r="J71" s="303">
        <v>9532</v>
      </c>
      <c r="K71" s="303">
        <v>10559</v>
      </c>
      <c r="L71" s="303">
        <v>9204</v>
      </c>
      <c r="M71" s="303">
        <v>9190</v>
      </c>
      <c r="N71" s="303">
        <v>9002</v>
      </c>
      <c r="O71" s="303">
        <v>10214</v>
      </c>
      <c r="P71" s="303">
        <v>11321</v>
      </c>
      <c r="Q71" s="303">
        <v>12083</v>
      </c>
      <c r="R71" s="303">
        <v>13432</v>
      </c>
      <c r="S71" s="303">
        <v>14803</v>
      </c>
    </row>
    <row r="72" spans="1:19" s="10" customFormat="1" ht="12.75">
      <c r="A72" s="194" t="s">
        <v>97</v>
      </c>
      <c r="B72" s="303">
        <v>3740</v>
      </c>
      <c r="C72" s="303">
        <v>3999</v>
      </c>
      <c r="D72" s="303">
        <v>4329</v>
      </c>
      <c r="E72" s="303">
        <v>4489</v>
      </c>
      <c r="F72" s="303">
        <v>4700</v>
      </c>
      <c r="G72" s="303">
        <v>4869</v>
      </c>
      <c r="H72" s="303">
        <v>5129</v>
      </c>
      <c r="I72" s="303">
        <v>5285</v>
      </c>
      <c r="J72" s="303">
        <v>5725</v>
      </c>
      <c r="K72" s="303">
        <v>6065</v>
      </c>
      <c r="L72" s="303">
        <v>6542</v>
      </c>
      <c r="M72" s="303">
        <v>6574</v>
      </c>
      <c r="N72" s="303">
        <v>7156</v>
      </c>
      <c r="O72" s="303">
        <v>7115</v>
      </c>
      <c r="P72" s="303">
        <v>7308</v>
      </c>
      <c r="Q72" s="303">
        <v>7055</v>
      </c>
      <c r="R72" s="303">
        <v>7142</v>
      </c>
      <c r="S72" s="303">
        <v>7213</v>
      </c>
    </row>
    <row r="73" spans="1:19" s="10" customFormat="1" ht="12.75">
      <c r="A73" s="194" t="s">
        <v>98</v>
      </c>
      <c r="B73" s="303">
        <v>4407</v>
      </c>
      <c r="C73" s="303">
        <v>3774</v>
      </c>
      <c r="D73" s="303">
        <v>3913</v>
      </c>
      <c r="E73" s="303">
        <v>3187</v>
      </c>
      <c r="F73" s="303">
        <v>3245</v>
      </c>
      <c r="G73" s="303">
        <v>3058</v>
      </c>
      <c r="H73" s="303">
        <v>4051</v>
      </c>
      <c r="I73" s="303">
        <v>4147</v>
      </c>
      <c r="J73" s="303">
        <v>3887</v>
      </c>
      <c r="K73" s="303">
        <v>3136</v>
      </c>
      <c r="L73" s="303">
        <v>3384</v>
      </c>
      <c r="M73" s="303">
        <v>4074</v>
      </c>
      <c r="N73" s="303">
        <v>4341</v>
      </c>
      <c r="O73" s="303">
        <v>4345</v>
      </c>
      <c r="P73" s="303">
        <v>5178</v>
      </c>
      <c r="Q73" s="303">
        <v>4204</v>
      </c>
      <c r="R73" s="303">
        <v>4341</v>
      </c>
      <c r="S73" s="303">
        <v>4664</v>
      </c>
    </row>
    <row r="74" spans="1:19" s="10" customFormat="1" ht="12.75">
      <c r="A74" s="194" t="s">
        <v>99</v>
      </c>
      <c r="B74" s="303">
        <v>7276</v>
      </c>
      <c r="C74" s="303">
        <v>7182</v>
      </c>
      <c r="D74" s="303">
        <v>7470</v>
      </c>
      <c r="E74" s="303">
        <v>7318</v>
      </c>
      <c r="F74" s="303">
        <v>7577</v>
      </c>
      <c r="G74" s="303">
        <v>7680</v>
      </c>
      <c r="H74" s="303">
        <v>7633</v>
      </c>
      <c r="I74" s="303">
        <v>7711</v>
      </c>
      <c r="J74" s="303">
        <v>7800</v>
      </c>
      <c r="K74" s="303">
        <v>8018</v>
      </c>
      <c r="L74" s="303">
        <v>8147</v>
      </c>
      <c r="M74" s="303">
        <v>8605</v>
      </c>
      <c r="N74" s="303">
        <v>8024</v>
      </c>
      <c r="O74" s="303">
        <v>8195</v>
      </c>
      <c r="P74" s="303">
        <v>8418</v>
      </c>
      <c r="Q74" s="303">
        <v>8608</v>
      </c>
      <c r="R74" s="303">
        <v>8569</v>
      </c>
      <c r="S74" s="303">
        <v>8796</v>
      </c>
    </row>
    <row r="75" spans="1:19" s="10" customFormat="1" ht="12.75">
      <c r="A75" s="194" t="s">
        <v>100</v>
      </c>
      <c r="B75" s="303">
        <v>930</v>
      </c>
      <c r="C75" s="303">
        <v>858</v>
      </c>
      <c r="D75" s="303">
        <v>887</v>
      </c>
      <c r="E75" s="303">
        <v>1071</v>
      </c>
      <c r="F75" s="303">
        <v>1193</v>
      </c>
      <c r="G75" s="303">
        <v>1329</v>
      </c>
      <c r="H75" s="303">
        <v>1499</v>
      </c>
      <c r="I75" s="303">
        <v>1566</v>
      </c>
      <c r="J75" s="303">
        <v>1381</v>
      </c>
      <c r="K75" s="303">
        <v>1316</v>
      </c>
      <c r="L75" s="303">
        <v>1312</v>
      </c>
      <c r="M75" s="303">
        <v>1362</v>
      </c>
      <c r="N75" s="303">
        <v>1321</v>
      </c>
      <c r="O75" s="303">
        <v>1340</v>
      </c>
      <c r="P75" s="303">
        <v>1384</v>
      </c>
      <c r="Q75" s="303">
        <v>1475</v>
      </c>
      <c r="R75" s="303">
        <v>1554</v>
      </c>
      <c r="S75" s="303">
        <v>1754</v>
      </c>
    </row>
    <row r="76" spans="1:19" s="10" customFormat="1" ht="12.75">
      <c r="A76" s="194" t="s">
        <v>101</v>
      </c>
      <c r="B76" s="303">
        <v>1440</v>
      </c>
      <c r="C76" s="303">
        <v>1237</v>
      </c>
      <c r="D76" s="303">
        <v>1250</v>
      </c>
      <c r="E76" s="303">
        <v>1067</v>
      </c>
      <c r="F76" s="303">
        <v>1268</v>
      </c>
      <c r="G76" s="303">
        <v>1410</v>
      </c>
      <c r="H76" s="303">
        <v>1284</v>
      </c>
      <c r="I76" s="303">
        <v>1484</v>
      </c>
      <c r="J76" s="303">
        <v>1498</v>
      </c>
      <c r="K76" s="303">
        <v>1504</v>
      </c>
      <c r="L76" s="303">
        <v>1454</v>
      </c>
      <c r="M76" s="303">
        <v>1474</v>
      </c>
      <c r="N76" s="303">
        <v>1792</v>
      </c>
      <c r="O76" s="303">
        <v>1604</v>
      </c>
      <c r="P76" s="303">
        <v>1586</v>
      </c>
      <c r="Q76" s="303">
        <v>1789</v>
      </c>
      <c r="R76" s="303">
        <v>1824</v>
      </c>
      <c r="S76" s="303">
        <v>2021</v>
      </c>
    </row>
    <row r="77" spans="1:19" s="10" customFormat="1" ht="12.75">
      <c r="A77" s="194" t="s">
        <v>103</v>
      </c>
      <c r="B77" s="303">
        <v>45541</v>
      </c>
      <c r="C77" s="303">
        <v>44927</v>
      </c>
      <c r="D77" s="303">
        <v>45883</v>
      </c>
      <c r="E77" s="303">
        <v>46847</v>
      </c>
      <c r="F77" s="303">
        <v>47027</v>
      </c>
      <c r="G77" s="303">
        <v>47032</v>
      </c>
      <c r="H77" s="303">
        <v>48903</v>
      </c>
      <c r="I77" s="303">
        <v>49625</v>
      </c>
      <c r="J77" s="303">
        <v>50210</v>
      </c>
      <c r="K77" s="303">
        <v>52097</v>
      </c>
      <c r="L77" s="303">
        <v>52307</v>
      </c>
      <c r="M77" s="303">
        <v>51758</v>
      </c>
      <c r="N77" s="303">
        <v>52042</v>
      </c>
      <c r="O77" s="303">
        <v>52665</v>
      </c>
      <c r="P77" s="303">
        <v>53912</v>
      </c>
      <c r="Q77" s="303">
        <v>55206</v>
      </c>
      <c r="R77" s="303">
        <v>55947</v>
      </c>
      <c r="S77" s="303">
        <v>56210</v>
      </c>
    </row>
    <row r="78" spans="1:19" s="10" customFormat="1" ht="12.75">
      <c r="A78" s="194" t="s">
        <v>102</v>
      </c>
      <c r="B78" s="303">
        <v>9389</v>
      </c>
      <c r="C78" s="303">
        <v>9025</v>
      </c>
      <c r="D78" s="303">
        <v>9245</v>
      </c>
      <c r="E78" s="303">
        <v>10998</v>
      </c>
      <c r="F78" s="303">
        <v>10647</v>
      </c>
      <c r="G78" s="303">
        <v>11932</v>
      </c>
      <c r="H78" s="303">
        <v>12608</v>
      </c>
      <c r="I78" s="303">
        <v>11913</v>
      </c>
      <c r="J78" s="303">
        <v>11156</v>
      </c>
      <c r="K78" s="303">
        <v>11668</v>
      </c>
      <c r="L78" s="303">
        <v>12241</v>
      </c>
      <c r="M78" s="303">
        <v>11722</v>
      </c>
      <c r="N78" s="303">
        <v>12595</v>
      </c>
      <c r="O78" s="303">
        <v>12636</v>
      </c>
      <c r="P78" s="303">
        <v>12860</v>
      </c>
      <c r="Q78" s="303">
        <v>13398</v>
      </c>
      <c r="R78" s="303">
        <v>14883</v>
      </c>
      <c r="S78" s="303">
        <v>16947</v>
      </c>
    </row>
    <row r="79" spans="1:19" s="10" customFormat="1" ht="12.75">
      <c r="A79" s="194" t="s">
        <v>88</v>
      </c>
      <c r="B79" s="303">
        <v>285</v>
      </c>
      <c r="C79" s="303">
        <v>279</v>
      </c>
      <c r="D79" s="303">
        <v>279</v>
      </c>
      <c r="E79" s="303">
        <v>276</v>
      </c>
      <c r="F79" s="303">
        <v>291</v>
      </c>
      <c r="G79" s="303">
        <v>273</v>
      </c>
      <c r="H79" s="303">
        <v>314</v>
      </c>
      <c r="I79" s="303">
        <v>291</v>
      </c>
      <c r="J79" s="303">
        <v>317</v>
      </c>
      <c r="K79" s="303">
        <v>330</v>
      </c>
      <c r="L79" s="303">
        <v>345</v>
      </c>
      <c r="M79" s="303">
        <v>329</v>
      </c>
      <c r="N79" s="303">
        <v>316</v>
      </c>
      <c r="O79" s="303">
        <v>319</v>
      </c>
      <c r="P79" s="303">
        <v>345</v>
      </c>
      <c r="Q79" s="303">
        <v>360</v>
      </c>
      <c r="R79" s="303">
        <v>479</v>
      </c>
      <c r="S79" s="303">
        <v>479</v>
      </c>
    </row>
    <row r="80" spans="1:19" s="10" customFormat="1" ht="12.75">
      <c r="A80" s="194" t="s">
        <v>95</v>
      </c>
      <c r="B80" s="303">
        <v>4137</v>
      </c>
      <c r="C80" s="303">
        <v>3872</v>
      </c>
      <c r="D80" s="303">
        <v>4029</v>
      </c>
      <c r="E80" s="303">
        <v>4220</v>
      </c>
      <c r="F80" s="303">
        <v>4222</v>
      </c>
      <c r="G80" s="303">
        <v>4214</v>
      </c>
      <c r="H80" s="303">
        <v>4533</v>
      </c>
      <c r="I80" s="303">
        <v>4603</v>
      </c>
      <c r="J80" s="303">
        <v>4750</v>
      </c>
      <c r="K80" s="303">
        <v>4880</v>
      </c>
      <c r="L80" s="303">
        <v>4492</v>
      </c>
      <c r="M80" s="303">
        <v>4604</v>
      </c>
      <c r="N80" s="303">
        <v>4621</v>
      </c>
      <c r="O80" s="303">
        <v>4691</v>
      </c>
      <c r="P80" s="303">
        <v>4856</v>
      </c>
      <c r="Q80" s="303">
        <v>4934</v>
      </c>
      <c r="R80" s="303">
        <v>5126</v>
      </c>
      <c r="S80" s="303">
        <v>5430</v>
      </c>
    </row>
    <row r="81" spans="1:19" s="10" customFormat="1" ht="13.5" thickBot="1">
      <c r="A81" s="194" t="s">
        <v>75</v>
      </c>
      <c r="B81" s="304">
        <v>6158</v>
      </c>
      <c r="C81" s="304">
        <v>6258</v>
      </c>
      <c r="D81" s="304">
        <v>6454</v>
      </c>
      <c r="E81" s="304">
        <v>6154</v>
      </c>
      <c r="F81" s="304">
        <v>6336</v>
      </c>
      <c r="G81" s="304">
        <v>6305</v>
      </c>
      <c r="H81" s="304">
        <v>6370</v>
      </c>
      <c r="I81" s="304">
        <v>6586</v>
      </c>
      <c r="J81" s="304">
        <v>6701</v>
      </c>
      <c r="K81" s="304">
        <v>6766</v>
      </c>
      <c r="L81" s="304">
        <v>7237</v>
      </c>
      <c r="M81" s="304">
        <v>7091</v>
      </c>
      <c r="N81" s="304">
        <v>6920</v>
      </c>
      <c r="O81" s="304">
        <v>6856</v>
      </c>
      <c r="P81" s="304">
        <v>6828</v>
      </c>
      <c r="Q81" s="304">
        <v>7007</v>
      </c>
      <c r="R81" s="304">
        <v>7105</v>
      </c>
      <c r="S81" s="304">
        <v>7281</v>
      </c>
    </row>
    <row r="87" spans="1:18" ht="15.75">
      <c r="A87" s="188" t="s">
        <v>1799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</row>
    <row r="88" spans="1:18" ht="12" thickBot="1">
      <c r="A88" s="9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9" s="16" customFormat="1" ht="12.75">
      <c r="A89" s="186"/>
      <c r="B89" s="305">
        <v>1990</v>
      </c>
      <c r="C89" s="305">
        <v>1991</v>
      </c>
      <c r="D89" s="305">
        <v>1992</v>
      </c>
      <c r="E89" s="305">
        <v>1993</v>
      </c>
      <c r="F89" s="305">
        <v>1994</v>
      </c>
      <c r="G89" s="305">
        <v>1995</v>
      </c>
      <c r="H89" s="305">
        <v>1996</v>
      </c>
      <c r="I89" s="305">
        <v>1997</v>
      </c>
      <c r="J89" s="305">
        <v>1998</v>
      </c>
      <c r="K89" s="305">
        <v>1999</v>
      </c>
      <c r="L89" s="305">
        <v>2000</v>
      </c>
      <c r="M89" s="305">
        <v>2001</v>
      </c>
      <c r="N89" s="305">
        <v>2002</v>
      </c>
      <c r="O89" s="305">
        <v>2003</v>
      </c>
      <c r="P89" s="305">
        <v>2004</v>
      </c>
      <c r="Q89" s="305">
        <v>2005</v>
      </c>
      <c r="R89" s="305">
        <v>2006</v>
      </c>
      <c r="S89" s="305">
        <v>2007</v>
      </c>
    </row>
    <row r="90" spans="1:19" s="16" customFormat="1" ht="12.75">
      <c r="A90" s="186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</row>
    <row r="91" spans="1:19" s="16" customFormat="1" ht="12.75">
      <c r="A91" s="187" t="s">
        <v>1738</v>
      </c>
      <c r="B91" s="254">
        <f>GDP!B92</f>
        <v>7370.336830415828</v>
      </c>
      <c r="C91" s="254">
        <f>GDP!C92</f>
        <v>7470.697101194109</v>
      </c>
      <c r="D91" s="254">
        <f>GDP!D92</f>
        <v>7542.9613734149425</v>
      </c>
      <c r="E91" s="254">
        <f>GDP!E92</f>
        <v>7529.407571341738</v>
      </c>
      <c r="F91" s="254">
        <f>GDP!F92</f>
        <v>7749.911318306701</v>
      </c>
      <c r="G91" s="254">
        <f>GDP!G92</f>
        <v>7963.06621601982</v>
      </c>
      <c r="H91" s="254">
        <f>GDP!H92</f>
        <v>8116.227470521806</v>
      </c>
      <c r="I91" s="254">
        <f>GDP!I92</f>
        <v>8340.447588376228</v>
      </c>
      <c r="J91" s="254">
        <f>GDP!J92</f>
        <v>8589.419339550299</v>
      </c>
      <c r="K91" s="254">
        <f>GDP!K92</f>
        <v>8852.623146536464</v>
      </c>
      <c r="L91" s="254">
        <f>GDP!L92</f>
        <v>9202.1964</v>
      </c>
      <c r="M91" s="254">
        <f>GDP!M92</f>
        <v>9380.34378978653</v>
      </c>
      <c r="N91" s="254">
        <f>GDP!N92</f>
        <v>9497.193600277726</v>
      </c>
      <c r="O91" s="254">
        <f>GDP!O92</f>
        <v>9623.385021502807</v>
      </c>
      <c r="P91" s="254">
        <f>GDP!P92</f>
        <v>9861.104072369104</v>
      </c>
      <c r="Q91" s="254">
        <f>GDP!Q92</f>
        <v>10054.572657096262</v>
      </c>
      <c r="R91" s="254">
        <f>GDP!R92</f>
        <v>10367.59636768888</v>
      </c>
      <c r="S91" s="254">
        <f>GDP!S92</f>
        <v>10663.4940037608</v>
      </c>
    </row>
    <row r="92" spans="1:19" s="16" customFormat="1" ht="12.75">
      <c r="A92" s="187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</row>
    <row r="93" spans="1:19" s="16" customFormat="1" ht="12.75">
      <c r="A93" s="194" t="s">
        <v>72</v>
      </c>
      <c r="B93" s="254">
        <f>GDP!B93</f>
        <v>161.7270422070073</v>
      </c>
      <c r="C93" s="254">
        <f>GDP!C93</f>
        <v>167.12591194685692</v>
      </c>
      <c r="D93" s="254">
        <f>GDP!D93</f>
        <v>170.2809017948303</v>
      </c>
      <c r="E93" s="254">
        <f>GDP!E93</f>
        <v>170.918311764116</v>
      </c>
      <c r="F93" s="254">
        <f>GDP!F93</f>
        <v>174.70061158186178</v>
      </c>
      <c r="G93" s="254">
        <f>GDP!G93</f>
        <v>179.1364613681156</v>
      </c>
      <c r="H93" s="254">
        <f>GDP!H93</f>
        <v>183.13105117563197</v>
      </c>
      <c r="I93" s="254">
        <f>GDP!I93</f>
        <v>187.02371098805995</v>
      </c>
      <c r="J93" s="254">
        <f>GDP!J93</f>
        <v>193.74764066406013</v>
      </c>
      <c r="K93" s="254">
        <f>GDP!K93</f>
        <v>200.21878035224125</v>
      </c>
      <c r="L93" s="254">
        <f>GDP!L93</f>
        <v>207.5288</v>
      </c>
      <c r="M93" s="254">
        <f>GDP!M93</f>
        <v>208.60813994799082</v>
      </c>
      <c r="N93" s="254">
        <f>GDP!N93</f>
        <v>212.0447797823926</v>
      </c>
      <c r="O93" s="254">
        <f>GDP!O93</f>
        <v>213.74348970053845</v>
      </c>
      <c r="P93" s="254">
        <f>GDP!P93</f>
        <v>219.18237943845963</v>
      </c>
      <c r="Q93" s="254">
        <f>GDP!Q93</f>
        <v>225.48270913487139</v>
      </c>
      <c r="R93" s="254">
        <f>GDP!R93</f>
        <v>233.0910587682548</v>
      </c>
      <c r="S93" s="254">
        <f>GDP!S93</f>
        <v>240.2357784239788</v>
      </c>
    </row>
    <row r="94" spans="1:19" s="16" customFormat="1" ht="12.75">
      <c r="A94" s="194" t="s">
        <v>73</v>
      </c>
      <c r="B94" s="254">
        <f>GDP!B94</f>
        <v>203.5554343926688</v>
      </c>
      <c r="C94" s="254">
        <f>GDP!C94</f>
        <v>207.28675674164407</v>
      </c>
      <c r="D94" s="254">
        <f>GDP!D94</f>
        <v>210.45960145441776</v>
      </c>
      <c r="E94" s="254">
        <f>GDP!E94</f>
        <v>208.43524718111877</v>
      </c>
      <c r="F94" s="254">
        <f>GDP!F94</f>
        <v>215.16139313843198</v>
      </c>
      <c r="G94" s="254">
        <f>GDP!G94</f>
        <v>220.29246999999998</v>
      </c>
      <c r="H94" s="254">
        <f>GDP!H94</f>
        <v>222.92501999999996</v>
      </c>
      <c r="I94" s="254">
        <f>GDP!I94</f>
        <v>230.75470999999996</v>
      </c>
      <c r="J94" s="254">
        <f>GDP!J94</f>
        <v>234.63556999999997</v>
      </c>
      <c r="K94" s="254">
        <f>GDP!K94</f>
        <v>242.6533</v>
      </c>
      <c r="L94" s="254">
        <f>GDP!L94</f>
        <v>251.741</v>
      </c>
      <c r="M94" s="254">
        <f>GDP!M94</f>
        <v>253.73881</v>
      </c>
      <c r="N94" s="254">
        <f>GDP!N94</f>
        <v>257.56757999999996</v>
      </c>
      <c r="O94" s="254">
        <f>GDP!O94</f>
        <v>260.12068</v>
      </c>
      <c r="P94" s="254">
        <f>GDP!P94</f>
        <v>267.83561</v>
      </c>
      <c r="Q94" s="254">
        <f>GDP!Q94</f>
        <v>272.78378999999995</v>
      </c>
      <c r="R94" s="254">
        <f>GDP!R94</f>
        <v>280.9321800000001</v>
      </c>
      <c r="S94" s="254">
        <f>GDP!S94</f>
        <v>288.67623000000003</v>
      </c>
    </row>
    <row r="95" spans="1:19" s="16" customFormat="1" ht="12.75">
      <c r="A95" s="194" t="s">
        <v>74</v>
      </c>
      <c r="B95" s="254">
        <f>GDP!B95</f>
        <v>14.927367054324904</v>
      </c>
      <c r="C95" s="254">
        <f>GDP!C95</f>
        <v>14.927367054324904</v>
      </c>
      <c r="D95" s="254">
        <f>GDP!D95</f>
        <v>13.844853024328152</v>
      </c>
      <c r="E95" s="254">
        <f>GDP!E95</f>
        <v>13.639903958238225</v>
      </c>
      <c r="F95" s="254">
        <f>GDP!F95</f>
        <v>13.88785500573261</v>
      </c>
      <c r="G95" s="254">
        <f>GDP!G95</f>
        <v>14.285095950933037</v>
      </c>
      <c r="H95" s="254">
        <f>GDP!H95</f>
        <v>12.942708385879172</v>
      </c>
      <c r="I95" s="254">
        <f>GDP!I95</f>
        <v>12.22100615321818</v>
      </c>
      <c r="J95" s="254">
        <f>GDP!J95</f>
        <v>12.710687114036157</v>
      </c>
      <c r="K95" s="254">
        <f>GDP!K95</f>
        <v>13.003221197383603</v>
      </c>
      <c r="L95" s="254">
        <f>GDP!L95</f>
        <v>13.7043</v>
      </c>
      <c r="M95" s="254">
        <f>GDP!M95</f>
        <v>14.261573151438556</v>
      </c>
      <c r="N95" s="254">
        <f>GDP!N95</f>
        <v>14.903337821793059</v>
      </c>
      <c r="O95" s="254">
        <f>GDP!O95</f>
        <v>15.649571998439045</v>
      </c>
      <c r="P95" s="254">
        <f>GDP!P95</f>
        <v>16.68896521085807</v>
      </c>
      <c r="Q95" s="254">
        <f>GDP!Q95</f>
        <v>17.731288528092172</v>
      </c>
      <c r="R95" s="254">
        <f>GDP!R95</f>
        <v>18.852299502781577</v>
      </c>
      <c r="S95" s="254">
        <f>GDP!S95</f>
        <v>20.014972264990284</v>
      </c>
    </row>
    <row r="96" spans="1:19" s="16" customFormat="1" ht="12.75">
      <c r="A96" s="194" t="s">
        <v>76</v>
      </c>
      <c r="B96" s="254">
        <f>GDP!B96</f>
        <v>6.452188664454725</v>
      </c>
      <c r="C96" s="254">
        <f>GDP!C96</f>
        <v>6.499937882674108</v>
      </c>
      <c r="D96" s="254">
        <f>GDP!D96</f>
        <v>7.1295425532883465</v>
      </c>
      <c r="E96" s="254">
        <f>GDP!E96</f>
        <v>7.179507979948293</v>
      </c>
      <c r="F96" s="254">
        <f>GDP!F96</f>
        <v>7.603005265590253</v>
      </c>
      <c r="G96" s="254">
        <f>GDP!G96</f>
        <v>8.357523502854358</v>
      </c>
      <c r="H96" s="254">
        <f>GDP!H96</f>
        <v>8.512041664491246</v>
      </c>
      <c r="I96" s="254">
        <f>GDP!I96</f>
        <v>8.711940358023869</v>
      </c>
      <c r="J96" s="254">
        <f>GDP!J96</f>
        <v>9.151305489753257</v>
      </c>
      <c r="K96" s="254">
        <f>GDP!K96</f>
        <v>9.594861947012792</v>
      </c>
      <c r="L96" s="254">
        <f>GDP!L96</f>
        <v>10.078700000000001</v>
      </c>
      <c r="M96" s="254">
        <f>GDP!M96</f>
        <v>10.480383993447429</v>
      </c>
      <c r="N96" s="254">
        <f>GDP!N96</f>
        <v>10.700831399737334</v>
      </c>
      <c r="O96" s="254">
        <f>GDP!O96</f>
        <v>10.904829637949074</v>
      </c>
      <c r="P96" s="254">
        <f>GDP!P96</f>
        <v>11.362826282436554</v>
      </c>
      <c r="Q96" s="254">
        <f>GDP!Q96</f>
        <v>11.811451082247142</v>
      </c>
      <c r="R96" s="254">
        <f>GDP!R96</f>
        <v>12.300765392678848</v>
      </c>
      <c r="S96" s="254">
        <f>GDP!S96</f>
        <v>12.847554911596925</v>
      </c>
    </row>
    <row r="97" spans="1:19" s="16" customFormat="1" ht="12.75">
      <c r="A97" s="194" t="s">
        <v>77</v>
      </c>
      <c r="B97" s="254">
        <f>GDP!B97</f>
        <v>59.954623369835595</v>
      </c>
      <c r="C97" s="254">
        <f>GDP!C97</f>
        <v>52.99092842433466</v>
      </c>
      <c r="D97" s="254">
        <f>GDP!D97</f>
        <v>52.72250692977673</v>
      </c>
      <c r="E97" s="254">
        <f>GDP!E97</f>
        <v>52.75514440230042</v>
      </c>
      <c r="F97" s="254">
        <f>GDP!F97</f>
        <v>53.9260395825989</v>
      </c>
      <c r="G97" s="254">
        <f>GDP!G97</f>
        <v>57.12794523620608</v>
      </c>
      <c r="H97" s="254">
        <f>GDP!H97</f>
        <v>59.42873875703521</v>
      </c>
      <c r="I97" s="254">
        <f>GDP!I97</f>
        <v>58.99440098667577</v>
      </c>
      <c r="J97" s="254">
        <f>GDP!J97</f>
        <v>58.54663588128646</v>
      </c>
      <c r="K97" s="254">
        <f>GDP!K97</f>
        <v>59.33087090087609</v>
      </c>
      <c r="L97" s="254">
        <f>GDP!L97</f>
        <v>61.4952</v>
      </c>
      <c r="M97" s="254">
        <f>GDP!M97</f>
        <v>63.005747100201035</v>
      </c>
      <c r="N97" s="254">
        <f>GDP!N97</f>
        <v>64.20086418983641</v>
      </c>
      <c r="O97" s="254">
        <f>GDP!O97</f>
        <v>66.51356815010628</v>
      </c>
      <c r="P97" s="254">
        <f>GDP!P97</f>
        <v>69.49645905418905</v>
      </c>
      <c r="Q97" s="254">
        <f>GDP!Q97</f>
        <v>73.88610207325246</v>
      </c>
      <c r="R97" s="254">
        <f>GDP!R97</f>
        <v>78.90059371240868</v>
      </c>
      <c r="S97" s="254">
        <f>GDP!S97</f>
        <v>83.59558219543578</v>
      </c>
    </row>
    <row r="98" spans="1:19" s="16" customFormat="1" ht="12.75">
      <c r="A98" s="194" t="s">
        <v>78</v>
      </c>
      <c r="B98" s="254">
        <f>GDP!B98</f>
        <v>1674.987200522339</v>
      </c>
      <c r="C98" s="254">
        <f>GDP!C98</f>
        <v>1760.55</v>
      </c>
      <c r="D98" s="254">
        <f>GDP!D98</f>
        <v>1799.7375</v>
      </c>
      <c r="E98" s="254">
        <f>GDP!E98</f>
        <v>1785.3</v>
      </c>
      <c r="F98" s="254">
        <f>GDP!F98</f>
        <v>1832.7374999999997</v>
      </c>
      <c r="G98" s="254">
        <f>GDP!G98</f>
        <v>1867.3874999999998</v>
      </c>
      <c r="H98" s="254">
        <f>GDP!H98</f>
        <v>1885.9499999999998</v>
      </c>
      <c r="I98" s="254">
        <f>GDP!I98</f>
        <v>1919.9812</v>
      </c>
      <c r="J98" s="254">
        <f>GDP!J98</f>
        <v>1958.9625000000003</v>
      </c>
      <c r="K98" s="254">
        <f>GDP!K98</f>
        <v>1998.3562</v>
      </c>
      <c r="L98" s="254">
        <f>GDP!L98</f>
        <v>2062.5</v>
      </c>
      <c r="M98" s="254">
        <f>GDP!M98</f>
        <v>2088.075</v>
      </c>
      <c r="N98" s="254">
        <f>GDP!N98</f>
        <v>2088.075</v>
      </c>
      <c r="O98" s="254">
        <f>GDP!O98</f>
        <v>2083.5375</v>
      </c>
      <c r="P98" s="254">
        <f>GDP!P98</f>
        <v>2108.7</v>
      </c>
      <c r="Q98" s="254">
        <f>GDP!Q98</f>
        <v>2124.9937999999997</v>
      </c>
      <c r="R98" s="254">
        <f>GDP!R98</f>
        <v>2187.9</v>
      </c>
      <c r="S98" s="254">
        <f>GDP!S98</f>
        <v>2241.7312</v>
      </c>
    </row>
    <row r="99" spans="1:19" s="16" customFormat="1" ht="12.75">
      <c r="A99" s="194" t="s">
        <v>79</v>
      </c>
      <c r="B99" s="254">
        <f>GDP!B99</f>
        <v>134.34516902927749</v>
      </c>
      <c r="C99" s="254">
        <f>GDP!C99</f>
        <v>136.0921974271309</v>
      </c>
      <c r="D99" s="254">
        <f>GDP!D99</f>
        <v>138.7806248625928</v>
      </c>
      <c r="E99" s="254">
        <f>GDP!E99</f>
        <v>138.65625876484972</v>
      </c>
      <c r="F99" s="254">
        <f>GDP!F99</f>
        <v>146.31758603315086</v>
      </c>
      <c r="G99" s="254">
        <f>GDP!G99</f>
        <v>150.8025468179949</v>
      </c>
      <c r="H99" s="254">
        <f>GDP!H99</f>
        <v>155.07714509878173</v>
      </c>
      <c r="I99" s="254">
        <f>GDP!I99</f>
        <v>160.0372997543981</v>
      </c>
      <c r="J99" s="254">
        <f>GDP!J99</f>
        <v>163.49473093555926</v>
      </c>
      <c r="K99" s="254">
        <f>GDP!K99</f>
        <v>167.68091793434746</v>
      </c>
      <c r="L99" s="254">
        <f>GDP!L99</f>
        <v>173.59789999999998</v>
      </c>
      <c r="M99" s="254">
        <f>GDP!M99</f>
        <v>174.82157117315472</v>
      </c>
      <c r="N99" s="254">
        <f>GDP!N99</f>
        <v>175.6359209178153</v>
      </c>
      <c r="O99" s="254">
        <f>GDP!O99</f>
        <v>176.3099395532642</v>
      </c>
      <c r="P99" s="254">
        <f>GDP!P99</f>
        <v>180.35888111732623</v>
      </c>
      <c r="Q99" s="254">
        <f>GDP!Q99</f>
        <v>184.76898075595605</v>
      </c>
      <c r="R99" s="254">
        <f>GDP!R99</f>
        <v>190.9475743540778</v>
      </c>
      <c r="S99" s="254">
        <f>GDP!S99</f>
        <v>194.0916083353168</v>
      </c>
    </row>
    <row r="100" spans="1:19" s="16" customFormat="1" ht="12.75">
      <c r="A100" s="194" t="s">
        <v>80</v>
      </c>
      <c r="B100" s="254">
        <f>GDP!B100</f>
        <v>4.4274207788298</v>
      </c>
      <c r="C100" s="254">
        <f>GDP!C100</f>
        <v>4.4274207788298</v>
      </c>
      <c r="D100" s="254">
        <f>GDP!D100</f>
        <v>4.4274207788298</v>
      </c>
      <c r="E100" s="254">
        <f>GDP!E100</f>
        <v>4.4274207788298</v>
      </c>
      <c r="F100" s="254">
        <f>GDP!F100</f>
        <v>4.354705023763702</v>
      </c>
      <c r="G100" s="254">
        <f>GDP!G100</f>
        <v>4.551829240398333</v>
      </c>
      <c r="H100" s="254">
        <f>GDP!H100</f>
        <v>4.778354397907991</v>
      </c>
      <c r="I100" s="254">
        <f>GDP!I100</f>
        <v>5.294491413900183</v>
      </c>
      <c r="J100" s="254">
        <f>GDP!J100</f>
        <v>5.5781709788894185</v>
      </c>
      <c r="K100" s="254">
        <f>GDP!K100</f>
        <v>5.570576978535248</v>
      </c>
      <c r="L100" s="254">
        <f>GDP!L100</f>
        <v>6.103</v>
      </c>
      <c r="M100" s="254">
        <f>GDP!M100</f>
        <v>6.570657996562397</v>
      </c>
      <c r="N100" s="254">
        <f>GDP!N100</f>
        <v>7.084462231769139</v>
      </c>
      <c r="O100" s="254">
        <f>GDP!O100</f>
        <v>7.58866499691018</v>
      </c>
      <c r="P100" s="254">
        <f>GDP!P100</f>
        <v>8.160398889758897</v>
      </c>
      <c r="Q100" s="254">
        <f>GDP!Q100</f>
        <v>8.907589214456612</v>
      </c>
      <c r="R100" s="254">
        <f>GDP!R100</f>
        <v>9.831928994647349</v>
      </c>
      <c r="S100" s="254">
        <f>GDP!S100</f>
        <v>10.454572472768891</v>
      </c>
    </row>
    <row r="101" spans="1:19" s="16" customFormat="1" ht="12.75">
      <c r="A101" s="194" t="s">
        <v>81</v>
      </c>
      <c r="B101" s="254">
        <f>GDP!B101</f>
        <v>478.27862585141946</v>
      </c>
      <c r="C101" s="254">
        <f>GDP!C101</f>
        <v>490.4431685408959</v>
      </c>
      <c r="D101" s="254">
        <f>GDP!D101</f>
        <v>495.00554457991484</v>
      </c>
      <c r="E101" s="254">
        <f>GDP!E101</f>
        <v>489.9004703026416</v>
      </c>
      <c r="F101" s="254">
        <f>GDP!F101</f>
        <v>501.5746573437781</v>
      </c>
      <c r="G101" s="254">
        <f>GDP!G101</f>
        <v>515.40498</v>
      </c>
      <c r="H101" s="254">
        <f>GDP!H101</f>
        <v>527.86238</v>
      </c>
      <c r="I101" s="254">
        <f>GDP!I101</f>
        <v>548.28376</v>
      </c>
      <c r="J101" s="254">
        <f>GDP!J101</f>
        <v>572.7819599999999</v>
      </c>
      <c r="K101" s="254">
        <f>GDP!K101</f>
        <v>599.96583</v>
      </c>
      <c r="L101" s="254">
        <f>GDP!L101</f>
        <v>630.263</v>
      </c>
      <c r="M101" s="254">
        <f>GDP!M101</f>
        <v>653.255</v>
      </c>
      <c r="N101" s="254">
        <f>GDP!N101</f>
        <v>670.9204199999999</v>
      </c>
      <c r="O101" s="254">
        <f>GDP!O101</f>
        <v>691.6946800000001</v>
      </c>
      <c r="P101" s="254">
        <f>GDP!P101</f>
        <v>714.2912</v>
      </c>
      <c r="Q101" s="254">
        <f>GDP!Q101</f>
        <v>740.10802</v>
      </c>
      <c r="R101" s="254">
        <f>GDP!R101</f>
        <v>768.8900699999999</v>
      </c>
      <c r="S101" s="254">
        <f>GDP!S101</f>
        <v>797.05235</v>
      </c>
    </row>
    <row r="102" spans="1:19" s="16" customFormat="1" ht="12.75">
      <c r="A102" s="194" t="s">
        <v>83</v>
      </c>
      <c r="B102" s="254">
        <f>GDP!B102</f>
        <v>108.559</v>
      </c>
      <c r="C102" s="254">
        <f>GDP!C102</f>
        <v>101.78</v>
      </c>
      <c r="D102" s="254">
        <f>GDP!D102</f>
        <v>97.978</v>
      </c>
      <c r="E102" s="254">
        <f>GDP!E102</f>
        <v>97.077</v>
      </c>
      <c r="F102" s="254">
        <f>GDP!F102</f>
        <v>100.546</v>
      </c>
      <c r="G102" s="254">
        <f>GDP!G102</f>
        <v>104.49000000000001</v>
      </c>
      <c r="H102" s="254">
        <f>GDP!H102</f>
        <v>108.35600000000001</v>
      </c>
      <c r="I102" s="254">
        <f>GDP!I102</f>
        <v>115.07400000000001</v>
      </c>
      <c r="J102" s="254">
        <f>GDP!J102</f>
        <v>121.087</v>
      </c>
      <c r="K102" s="254">
        <f>GDP!K102</f>
        <v>125.835</v>
      </c>
      <c r="L102" s="254">
        <f>GDP!L102</f>
        <v>132.198</v>
      </c>
      <c r="M102" s="254">
        <f>GDP!M102</f>
        <v>135.774</v>
      </c>
      <c r="N102" s="254">
        <f>GDP!N102</f>
        <v>137.91</v>
      </c>
      <c r="O102" s="254">
        <f>GDP!O102</f>
        <v>140.407</v>
      </c>
      <c r="P102" s="254">
        <f>GDP!P102</f>
        <v>145.597</v>
      </c>
      <c r="Q102" s="254">
        <f>GDP!Q102</f>
        <v>149.628</v>
      </c>
      <c r="R102" s="254">
        <f>GDP!R102</f>
        <v>156.994</v>
      </c>
      <c r="S102" s="254">
        <f>GDP!S102</f>
        <v>163.592</v>
      </c>
    </row>
    <row r="103" spans="1:19" s="16" customFormat="1" ht="12.75">
      <c r="A103" s="194" t="s">
        <v>84</v>
      </c>
      <c r="B103" s="254">
        <f>GDP!B103</f>
        <v>1185.4652140360079</v>
      </c>
      <c r="C103" s="254">
        <f>GDP!C103</f>
        <v>1197.4829222169728</v>
      </c>
      <c r="D103" s="254">
        <f>GDP!D103</f>
        <v>1213.8755241649305</v>
      </c>
      <c r="E103" s="254">
        <f>GDP!E103</f>
        <v>1202.7777936446819</v>
      </c>
      <c r="F103" s="254">
        <f>GDP!F103</f>
        <v>1229.4221466553167</v>
      </c>
      <c r="G103" s="254">
        <f>GDP!G103</f>
        <v>1255.4205153520138</v>
      </c>
      <c r="H103" s="254">
        <f>GDP!H103</f>
        <v>1269.2991783444925</v>
      </c>
      <c r="I103" s="254">
        <f>GDP!I103</f>
        <v>1297.644490051734</v>
      </c>
      <c r="J103" s="254">
        <f>GDP!J103</f>
        <v>1343.026388069435</v>
      </c>
      <c r="K103" s="254">
        <f>GDP!K103</f>
        <v>1387.2463143026223</v>
      </c>
      <c r="L103" s="254">
        <f>GDP!L103</f>
        <v>1441.372</v>
      </c>
      <c r="M103" s="254">
        <f>GDP!M103</f>
        <v>1467.9603543704177</v>
      </c>
      <c r="N103" s="254">
        <f>GDP!N103</f>
        <v>1483.0719874233998</v>
      </c>
      <c r="O103" s="254">
        <f>GDP!O103</f>
        <v>1499.078598744144</v>
      </c>
      <c r="P103" s="254">
        <f>GDP!P103</f>
        <v>1535.9417036187563</v>
      </c>
      <c r="Q103" s="254">
        <f>GDP!Q103</f>
        <v>1564.9559990814535</v>
      </c>
      <c r="R103" s="254">
        <f>GDP!R103</f>
        <v>1598.8371763644832</v>
      </c>
      <c r="S103" s="254">
        <f>GDP!S103</f>
        <v>1633.4173366745138</v>
      </c>
    </row>
    <row r="104" spans="1:19" s="16" customFormat="1" ht="12.75">
      <c r="A104" s="194" t="s">
        <v>85</v>
      </c>
      <c r="B104" s="254">
        <f>GDP!B104</f>
        <v>109.42598033389923</v>
      </c>
      <c r="C104" s="254">
        <f>GDP!C104</f>
        <v>112.82002208851922</v>
      </c>
      <c r="D104" s="254">
        <f>GDP!D104</f>
        <v>113.60655883811789</v>
      </c>
      <c r="E104" s="254">
        <f>GDP!E104</f>
        <v>111.78984378610417</v>
      </c>
      <c r="F104" s="254">
        <f>GDP!F104</f>
        <v>114.02547024237457</v>
      </c>
      <c r="G104" s="254">
        <f>GDP!G104</f>
        <v>116.41979070940216</v>
      </c>
      <c r="H104" s="254">
        <f>GDP!H104</f>
        <v>119.16543743062559</v>
      </c>
      <c r="I104" s="254">
        <f>GDP!I104</f>
        <v>123.49929330694856</v>
      </c>
      <c r="J104" s="254">
        <f>GDP!J104</f>
        <v>127.65255796590594</v>
      </c>
      <c r="K104" s="254">
        <f>GDP!K104</f>
        <v>132.01895538982936</v>
      </c>
      <c r="L104" s="254">
        <f>GDP!L104</f>
        <v>137.9295</v>
      </c>
      <c r="M104" s="254">
        <f>GDP!M104</f>
        <v>143.7184683485592</v>
      </c>
      <c r="N104" s="254">
        <f>GDP!N104</f>
        <v>148.66116222951106</v>
      </c>
      <c r="O104" s="254">
        <f>GDP!O104</f>
        <v>156.95888459891694</v>
      </c>
      <c r="P104" s="254">
        <f>GDP!P104</f>
        <v>164.67511714266843</v>
      </c>
      <c r="Q104" s="254">
        <f>GDP!Q104</f>
        <v>169.44822416250247</v>
      </c>
      <c r="R104" s="254">
        <f>GDP!R104</f>
        <v>177.06838852257468</v>
      </c>
      <c r="S104" s="254">
        <f>GDP!S104</f>
        <v>184.21545857397587</v>
      </c>
    </row>
    <row r="105" spans="1:19" s="16" customFormat="1" ht="12.75">
      <c r="A105" s="194" t="s">
        <v>86</v>
      </c>
      <c r="B105" s="254">
        <f>GDP!B105</f>
        <v>41.99764021245901</v>
      </c>
      <c r="C105" s="254">
        <f>GDP!C105</f>
        <v>41.99764021245901</v>
      </c>
      <c r="D105" s="254">
        <f>GDP!D105</f>
        <v>41.11655313151173</v>
      </c>
      <c r="E105" s="254">
        <f>GDP!E105</f>
        <v>40.869852641796335</v>
      </c>
      <c r="F105" s="254">
        <f>GDP!F105</f>
        <v>42.055080991587516</v>
      </c>
      <c r="G105" s="254">
        <f>GDP!G105</f>
        <v>42.685906141982855</v>
      </c>
      <c r="H105" s="254">
        <f>GDP!H105</f>
        <v>43.24936425148172</v>
      </c>
      <c r="I105" s="254">
        <f>GDP!I105</f>
        <v>45.2242151297027</v>
      </c>
      <c r="J105" s="254">
        <f>GDP!J105</f>
        <v>47.4220826119393</v>
      </c>
      <c r="K105" s="254">
        <f>GDP!K105</f>
        <v>49.391801183233156</v>
      </c>
      <c r="L105" s="254">
        <f>GDP!L105</f>
        <v>51.962300000000006</v>
      </c>
      <c r="M105" s="254">
        <f>GDP!M105</f>
        <v>54.08730329760161</v>
      </c>
      <c r="N105" s="254">
        <f>GDP!N105</f>
        <v>56.330826018964295</v>
      </c>
      <c r="O105" s="254">
        <f>GDP!O105</f>
        <v>58.71288322443803</v>
      </c>
      <c r="P105" s="254">
        <f>GDP!P105</f>
        <v>61.55332026434389</v>
      </c>
      <c r="Q105" s="254">
        <f>GDP!Q105</f>
        <v>63.99301054994646</v>
      </c>
      <c r="R105" s="254">
        <f>GDP!R105</f>
        <v>66.62561513628548</v>
      </c>
      <c r="S105" s="254">
        <f>GDP!S105</f>
        <v>67.34047273983471</v>
      </c>
    </row>
    <row r="106" spans="1:19" s="16" customFormat="1" ht="12.75">
      <c r="A106" s="194" t="s">
        <v>87</v>
      </c>
      <c r="B106" s="254">
        <f>GDP!B106</f>
        <v>52.38254165722207</v>
      </c>
      <c r="C106" s="254">
        <f>GDP!C106</f>
        <v>53.393343377229996</v>
      </c>
      <c r="D106" s="254">
        <f>GDP!D106</f>
        <v>55.17841771394478</v>
      </c>
      <c r="E106" s="254">
        <f>GDP!E106</f>
        <v>56.66416617136054</v>
      </c>
      <c r="F106" s="254">
        <f>GDP!F106</f>
        <v>59.92565887290107</v>
      </c>
      <c r="G106" s="254">
        <f>GDP!G106</f>
        <v>65.80191627620967</v>
      </c>
      <c r="H106" s="254">
        <f>GDP!H106</f>
        <v>71.69949683872295</v>
      </c>
      <c r="I106" s="254">
        <f>GDP!I106</f>
        <v>79.94304762499569</v>
      </c>
      <c r="J106" s="254">
        <f>GDP!J106</f>
        <v>86.68261826781828</v>
      </c>
      <c r="K106" s="254">
        <f>GDP!K106</f>
        <v>95.97948915455707</v>
      </c>
      <c r="L106" s="254">
        <f>GDP!L106</f>
        <v>104.84339999999999</v>
      </c>
      <c r="M106" s="254">
        <f>GDP!M106</f>
        <v>110.91789057938703</v>
      </c>
      <c r="N106" s="254">
        <f>GDP!N106</f>
        <v>118.04881125953672</v>
      </c>
      <c r="O106" s="254">
        <f>GDP!O106</f>
        <v>123.37788176782533</v>
      </c>
      <c r="P106" s="254">
        <f>GDP!P106</f>
        <v>129.1814723213738</v>
      </c>
      <c r="Q106" s="254">
        <f>GDP!Q106</f>
        <v>137.41463310665554</v>
      </c>
      <c r="R106" s="254">
        <f>GDP!R106</f>
        <v>145.25893385484767</v>
      </c>
      <c r="S106" s="254">
        <f>GDP!S106</f>
        <v>154.01290468980443</v>
      </c>
    </row>
    <row r="107" spans="1:19" s="16" customFormat="1" ht="12.75">
      <c r="A107" s="194" t="s">
        <v>89</v>
      </c>
      <c r="B107" s="254">
        <f>GDP!B107</f>
        <v>1017.6663000000002</v>
      </c>
      <c r="C107" s="254">
        <f>GDP!C107</f>
        <v>1033.2746</v>
      </c>
      <c r="D107" s="254">
        <f>GDP!D107</f>
        <v>1041.2612</v>
      </c>
      <c r="E107" s="254">
        <f>GDP!E107</f>
        <v>1032.0126</v>
      </c>
      <c r="F107" s="254">
        <f>GDP!F107</f>
        <v>1054.2204</v>
      </c>
      <c r="G107" s="254">
        <f>GDP!G107</f>
        <v>1084.0228</v>
      </c>
      <c r="H107" s="254">
        <f>GDP!H107</f>
        <v>1095.897</v>
      </c>
      <c r="I107" s="254">
        <f>GDP!I107</f>
        <v>1116.4149</v>
      </c>
      <c r="J107" s="254">
        <f>GDP!J107</f>
        <v>1132.0595</v>
      </c>
      <c r="K107" s="254">
        <f>GDP!K107</f>
        <v>1148.636</v>
      </c>
      <c r="L107" s="254">
        <f>GDP!L107</f>
        <v>1191.0573</v>
      </c>
      <c r="M107" s="254">
        <f>GDP!M107</f>
        <v>1212.7133000000001</v>
      </c>
      <c r="N107" s="254">
        <f>GDP!N107</f>
        <v>1218.2196000000001</v>
      </c>
      <c r="O107" s="254">
        <f>GDP!O107</f>
        <v>1218.0135</v>
      </c>
      <c r="P107" s="254">
        <f>GDP!P107</f>
        <v>1236.6712</v>
      </c>
      <c r="Q107" s="254">
        <f>GDP!Q107</f>
        <v>1244.7821999999999</v>
      </c>
      <c r="R107" s="254">
        <f>GDP!R107</f>
        <v>1270.1263999999999</v>
      </c>
      <c r="S107" s="254">
        <f>GDP!S107</f>
        <v>1289.9884</v>
      </c>
    </row>
    <row r="108" spans="1:19" s="16" customFormat="1" ht="12.75">
      <c r="A108" s="194" t="s">
        <v>90</v>
      </c>
      <c r="B108" s="254">
        <f>GDP!B108</f>
        <v>16.959671993038306</v>
      </c>
      <c r="C108" s="254">
        <f>GDP!C108</f>
        <v>15.99700953891131</v>
      </c>
      <c r="D108" s="254">
        <f>GDP!D108</f>
        <v>12.596310235252249</v>
      </c>
      <c r="E108" s="254">
        <f>GDP!E108</f>
        <v>10.552240212043126</v>
      </c>
      <c r="F108" s="254">
        <f>GDP!F108</f>
        <v>9.521708020038957</v>
      </c>
      <c r="G108" s="254">
        <f>GDP!G108</f>
        <v>9.834984328823396</v>
      </c>
      <c r="H108" s="254">
        <f>GDP!H108</f>
        <v>10.335307203394555</v>
      </c>
      <c r="I108" s="254">
        <f>GDP!I108</f>
        <v>11.212152268076649</v>
      </c>
      <c r="J108" s="254">
        <f>GDP!J108</f>
        <v>12.05195211515811</v>
      </c>
      <c r="K108" s="254">
        <f>GDP!K108</f>
        <v>11.875055721053323</v>
      </c>
      <c r="L108" s="254">
        <f>GDP!L108</f>
        <v>12.3773</v>
      </c>
      <c r="M108" s="254">
        <f>GDP!M108</f>
        <v>13.21101359575676</v>
      </c>
      <c r="N108" s="254">
        <f>GDP!N108</f>
        <v>14.117743263986505</v>
      </c>
      <c r="O108" s="254">
        <f>GDP!O108</f>
        <v>15.564333437669516</v>
      </c>
      <c r="P108" s="254">
        <f>GDP!P108</f>
        <v>16.70845126339267</v>
      </c>
      <c r="Q108" s="254">
        <f>GDP!Q108</f>
        <v>18.012099776350627</v>
      </c>
      <c r="R108" s="254">
        <f>GDP!R108</f>
        <v>19.425097847902247</v>
      </c>
      <c r="S108" s="254">
        <f>GDP!S108</f>
        <v>21.15873230427072</v>
      </c>
    </row>
    <row r="109" spans="1:19" s="16" customFormat="1" ht="12.75">
      <c r="A109" s="194" t="s">
        <v>91</v>
      </c>
      <c r="B109" s="254">
        <f>GDP!B109</f>
        <v>13.460324829631235</v>
      </c>
      <c r="C109" s="254">
        <f>GDP!C109</f>
        <v>14.62383866758962</v>
      </c>
      <c r="D109" s="254">
        <f>GDP!D109</f>
        <v>14.889938467487129</v>
      </c>
      <c r="E109" s="254">
        <f>GDP!E109</f>
        <v>15.515473151845747</v>
      </c>
      <c r="F109" s="254">
        <f>GDP!F109</f>
        <v>16.10825611756251</v>
      </c>
      <c r="G109" s="254">
        <f>GDP!G109</f>
        <v>16.339</v>
      </c>
      <c r="H109" s="254">
        <f>GDP!H109</f>
        <v>16.587</v>
      </c>
      <c r="I109" s="254">
        <f>GDP!I109</f>
        <v>17.5721</v>
      </c>
      <c r="J109" s="254">
        <f>GDP!J109</f>
        <v>18.7125</v>
      </c>
      <c r="K109" s="254">
        <f>GDP!K109</f>
        <v>20.2877</v>
      </c>
      <c r="L109" s="254">
        <f>GDP!L109</f>
        <v>22.0006</v>
      </c>
      <c r="M109" s="254">
        <f>GDP!M109</f>
        <v>22.554400000000005</v>
      </c>
      <c r="N109" s="254">
        <f>GDP!N109</f>
        <v>23.480300000000003</v>
      </c>
      <c r="O109" s="254">
        <f>GDP!O109</f>
        <v>23.843700000000005</v>
      </c>
      <c r="P109" s="254">
        <f>GDP!P109</f>
        <v>24.928000000000004</v>
      </c>
      <c r="Q109" s="254">
        <f>GDP!Q109</f>
        <v>26.220700000000004</v>
      </c>
      <c r="R109" s="254">
        <f>GDP!R109</f>
        <v>27.910200000000007</v>
      </c>
      <c r="S109" s="254">
        <f>GDP!S109</f>
        <v>29.361700000000003</v>
      </c>
    </row>
    <row r="110" spans="1:19" s="16" customFormat="1" ht="12.75">
      <c r="A110" s="194" t="s">
        <v>92</v>
      </c>
      <c r="B110" s="254">
        <f>GDP!B110</f>
        <v>12.284467128374319</v>
      </c>
      <c r="C110" s="254">
        <f>GDP!C110</f>
        <v>10.736617884398077</v>
      </c>
      <c r="D110" s="254">
        <f>GDP!D110</f>
        <v>7.290172015577613</v>
      </c>
      <c r="E110" s="254">
        <f>GDP!E110</f>
        <v>6.459092659782489</v>
      </c>
      <c r="F110" s="254">
        <f>GDP!F110</f>
        <v>6.601194875275345</v>
      </c>
      <c r="G110" s="254">
        <f>GDP!G110</f>
        <v>6.5417815271661786</v>
      </c>
      <c r="H110" s="254">
        <f>GDP!H110</f>
        <v>6.77820754658202</v>
      </c>
      <c r="I110" s="254">
        <f>GDP!I110</f>
        <v>7.343566339701436</v>
      </c>
      <c r="J110" s="254">
        <f>GDP!J110</f>
        <v>7.6956928617736935</v>
      </c>
      <c r="K110" s="254">
        <f>GDP!K110</f>
        <v>7.946049436300716</v>
      </c>
      <c r="L110" s="254">
        <f>GDP!L110</f>
        <v>8.4956</v>
      </c>
      <c r="M110" s="254">
        <f>GDP!M110</f>
        <v>9.179323805033299</v>
      </c>
      <c r="N110" s="254">
        <f>GDP!N110</f>
        <v>9.773580899898118</v>
      </c>
      <c r="O110" s="254">
        <f>GDP!O110</f>
        <v>10.47638545243287</v>
      </c>
      <c r="P110" s="254">
        <f>GDP!P110</f>
        <v>11.385269231028296</v>
      </c>
      <c r="Q110" s="254">
        <f>GDP!Q110</f>
        <v>12.592381337722804</v>
      </c>
      <c r="R110" s="254">
        <f>GDP!R110</f>
        <v>14.132825340787576</v>
      </c>
      <c r="S110" s="254">
        <f>GDP!S110</f>
        <v>15.542958746811033</v>
      </c>
    </row>
    <row r="111" spans="1:19" s="16" customFormat="1" ht="12.75">
      <c r="A111" s="194" t="s">
        <v>94</v>
      </c>
      <c r="B111" s="254">
        <f>GDP!B111</f>
        <v>306.035</v>
      </c>
      <c r="C111" s="254">
        <f>GDP!C111</f>
        <v>313.5</v>
      </c>
      <c r="D111" s="254">
        <f>GDP!D111</f>
        <v>318.84899999999993</v>
      </c>
      <c r="E111" s="254">
        <f>GDP!E111</f>
        <v>322.859</v>
      </c>
      <c r="F111" s="254">
        <f>GDP!F111</f>
        <v>332.419</v>
      </c>
      <c r="G111" s="254">
        <f>GDP!G111</f>
        <v>342.777</v>
      </c>
      <c r="H111" s="254">
        <f>GDP!H111</f>
        <v>354.454</v>
      </c>
      <c r="I111" s="254">
        <f>GDP!I111</f>
        <v>369.618</v>
      </c>
      <c r="J111" s="254">
        <f>GDP!J111</f>
        <v>384.12</v>
      </c>
      <c r="K111" s="254">
        <f>GDP!K111</f>
        <v>402.113</v>
      </c>
      <c r="L111" s="254">
        <f>GDP!L111</f>
        <v>417.96</v>
      </c>
      <c r="M111" s="254">
        <f>GDP!M111</f>
        <v>426.009</v>
      </c>
      <c r="N111" s="254">
        <f>GDP!N111</f>
        <v>426.334</v>
      </c>
      <c r="O111" s="254">
        <f>GDP!O111</f>
        <v>427.765</v>
      </c>
      <c r="P111" s="254">
        <f>GDP!P111</f>
        <v>437.33200000000005</v>
      </c>
      <c r="Q111" s="254">
        <f>GDP!Q111</f>
        <v>446.28200000000004</v>
      </c>
      <c r="R111" s="254">
        <f>GDP!R111</f>
        <v>461.34900000000005</v>
      </c>
      <c r="S111" s="254">
        <f>GDP!S111</f>
        <v>477.31500000000005</v>
      </c>
    </row>
    <row r="112" spans="1:19" s="16" customFormat="1" ht="12.75">
      <c r="A112" s="194" t="s">
        <v>96</v>
      </c>
      <c r="B112" s="254">
        <f>GDP!B112</f>
        <v>128.13150138164232</v>
      </c>
      <c r="C112" s="254">
        <f>GDP!C112</f>
        <v>119.14233171200337</v>
      </c>
      <c r="D112" s="254">
        <f>GDP!D112</f>
        <v>122.13873847268779</v>
      </c>
      <c r="E112" s="254">
        <f>GDP!E112</f>
        <v>126.70466150538886</v>
      </c>
      <c r="F112" s="254">
        <f>GDP!F112</f>
        <v>133.41088231178082</v>
      </c>
      <c r="G112" s="254">
        <f>GDP!G112</f>
        <v>142.68543007915335</v>
      </c>
      <c r="H112" s="254">
        <f>GDP!H112</f>
        <v>151.58745656190808</v>
      </c>
      <c r="I112" s="254">
        <f>GDP!I112</f>
        <v>162.32936891030366</v>
      </c>
      <c r="J112" s="254">
        <f>GDP!J112</f>
        <v>170.4160243453568</v>
      </c>
      <c r="K112" s="254">
        <f>GDP!K112</f>
        <v>178.12598447882124</v>
      </c>
      <c r="L112" s="254">
        <f>GDP!L112</f>
        <v>185.7138</v>
      </c>
      <c r="M112" s="254">
        <f>GDP!M112</f>
        <v>187.9522114167802</v>
      </c>
      <c r="N112" s="254">
        <f>GDP!N112</f>
        <v>190.66529977978928</v>
      </c>
      <c r="O112" s="254">
        <f>GDP!O112</f>
        <v>198.038629980526</v>
      </c>
      <c r="P112" s="254">
        <f>GDP!P112</f>
        <v>208.6233994605563</v>
      </c>
      <c r="Q112" s="254">
        <f>GDP!Q112</f>
        <v>216.16941067756702</v>
      </c>
      <c r="R112" s="254">
        <f>GDP!R112</f>
        <v>229.63133220180063</v>
      </c>
      <c r="S112" s="254">
        <f>GDP!S112</f>
        <v>244.89075397914766</v>
      </c>
    </row>
    <row r="113" spans="1:19" s="16" customFormat="1" ht="12.75">
      <c r="A113" s="194" t="s">
        <v>97</v>
      </c>
      <c r="B113" s="254">
        <f>GDP!B113</f>
        <v>91.98478909328452</v>
      </c>
      <c r="C113" s="254">
        <f>GDP!C113</f>
        <v>96.00287401513602</v>
      </c>
      <c r="D113" s="254">
        <f>GDP!D113</f>
        <v>97.0488033218396</v>
      </c>
      <c r="E113" s="254">
        <f>GDP!E113</f>
        <v>95.06582240751528</v>
      </c>
      <c r="F113" s="254">
        <f>GDP!F113</f>
        <v>95.98306005715915</v>
      </c>
      <c r="G113" s="254">
        <f>GDP!G113</f>
        <v>100.09379999999997</v>
      </c>
      <c r="H113" s="254">
        <f>GDP!H113</f>
        <v>103.71589999999998</v>
      </c>
      <c r="I113" s="254">
        <f>GDP!I113</f>
        <v>108.05719999999997</v>
      </c>
      <c r="J113" s="254">
        <f>GDP!J113</f>
        <v>113.30009999999999</v>
      </c>
      <c r="K113" s="254">
        <f>GDP!K113</f>
        <v>117.65249999999997</v>
      </c>
      <c r="L113" s="254">
        <f>GDP!L113</f>
        <v>122.27</v>
      </c>
      <c r="M113" s="254">
        <f>GDP!M113</f>
        <v>124.7353</v>
      </c>
      <c r="N113" s="254">
        <f>GDP!N113</f>
        <v>125.68239999999999</v>
      </c>
      <c r="O113" s="254">
        <f>GDP!O113</f>
        <v>124.6703</v>
      </c>
      <c r="P113" s="254">
        <f>GDP!P113</f>
        <v>126.5596</v>
      </c>
      <c r="Q113" s="254">
        <f>GDP!Q113</f>
        <v>127.71119999999999</v>
      </c>
      <c r="R113" s="254">
        <f>GDP!R113</f>
        <v>129.45819999999998</v>
      </c>
      <c r="S113" s="254">
        <f>GDP!S113</f>
        <v>131.96499999999997</v>
      </c>
    </row>
    <row r="114" spans="1:19" s="16" customFormat="1" ht="12.75">
      <c r="A114" s="194" t="s">
        <v>98</v>
      </c>
      <c r="B114" s="254">
        <f>GDP!B114</f>
        <v>48.29144978328429</v>
      </c>
      <c r="C114" s="254">
        <f>GDP!C114</f>
        <v>41.974544109338986</v>
      </c>
      <c r="D114" s="254">
        <f>GDP!D114</f>
        <v>38.312678908749845</v>
      </c>
      <c r="E114" s="254">
        <f>GDP!E114</f>
        <v>38.89541870187567</v>
      </c>
      <c r="F114" s="254">
        <f>GDP!F114</f>
        <v>40.4258078262451</v>
      </c>
      <c r="G114" s="254">
        <f>GDP!G114</f>
        <v>43.3119197069263</v>
      </c>
      <c r="H114" s="254">
        <f>GDP!H114</f>
        <v>45.021928611353744</v>
      </c>
      <c r="I114" s="254">
        <f>GDP!I114</f>
        <v>42.29671133792769</v>
      </c>
      <c r="J114" s="254">
        <f>GDP!J114</f>
        <v>40.259066532993884</v>
      </c>
      <c r="K114" s="254">
        <f>GDP!K114</f>
        <v>39.796085038419065</v>
      </c>
      <c r="L114" s="254">
        <f>GDP!L114</f>
        <v>40.651300000000006</v>
      </c>
      <c r="M114" s="254">
        <f>GDP!M114</f>
        <v>42.959829383364244</v>
      </c>
      <c r="N114" s="254">
        <f>GDP!N114</f>
        <v>45.1408969104023</v>
      </c>
      <c r="O114" s="254">
        <f>GDP!O114</f>
        <v>47.504797908544866</v>
      </c>
      <c r="P114" s="254">
        <f>GDP!P114</f>
        <v>51.53807478078979</v>
      </c>
      <c r="Q114" s="254">
        <f>GDP!Q114</f>
        <v>53.6787858297438</v>
      </c>
      <c r="R114" s="254">
        <f>GDP!R114</f>
        <v>57.90588344314566</v>
      </c>
      <c r="S114" s="254">
        <f>GDP!S114</f>
        <v>61.523125709920215</v>
      </c>
    </row>
    <row r="115" spans="1:19" s="16" customFormat="1" ht="12.75">
      <c r="A115" s="194" t="s">
        <v>99</v>
      </c>
      <c r="B115" s="254">
        <f>GDP!B115</f>
        <v>218.62845889420691</v>
      </c>
      <c r="C115" s="254">
        <f>GDP!C115</f>
        <v>216.17700710092987</v>
      </c>
      <c r="D115" s="254">
        <f>GDP!D115</f>
        <v>213.57529243146732</v>
      </c>
      <c r="E115" s="254">
        <f>GDP!E115</f>
        <v>209.18036972658058</v>
      </c>
      <c r="F115" s="254">
        <f>GDP!F115</f>
        <v>217.43642077398667</v>
      </c>
      <c r="G115" s="254">
        <f>GDP!G115</f>
        <v>226.07529284480307</v>
      </c>
      <c r="H115" s="254">
        <f>GDP!H115</f>
        <v>229.37716857564064</v>
      </c>
      <c r="I115" s="254">
        <f>GDP!I115</f>
        <v>235.02049278062498</v>
      </c>
      <c r="J115" s="254">
        <f>GDP!J115</f>
        <v>243.98404633804554</v>
      </c>
      <c r="K115" s="254">
        <f>GDP!K115</f>
        <v>255.19609615700003</v>
      </c>
      <c r="L115" s="254">
        <f>GDP!L115</f>
        <v>266.422</v>
      </c>
      <c r="M115" s="254">
        <f>GDP!M115</f>
        <v>269.2400505834034</v>
      </c>
      <c r="N115" s="254">
        <f>GDP!N115</f>
        <v>275.7322593899432</v>
      </c>
      <c r="O115" s="254">
        <f>GDP!O115</f>
        <v>281.005906132791</v>
      </c>
      <c r="P115" s="254">
        <f>GDP!P115</f>
        <v>292.60314518439446</v>
      </c>
      <c r="Q115" s="254">
        <f>GDP!Q115</f>
        <v>302.25418988376384</v>
      </c>
      <c r="R115" s="254">
        <f>GDP!R115</f>
        <v>315.0892919043533</v>
      </c>
      <c r="S115" s="254">
        <f>GDP!S115</f>
        <v>323.1547021080567</v>
      </c>
    </row>
    <row r="116" spans="1:19" s="16" customFormat="1" ht="12.75">
      <c r="A116" s="194" t="s">
        <v>100</v>
      </c>
      <c r="B116" s="254">
        <f>GDP!B116</f>
        <v>17.83115176123789</v>
      </c>
      <c r="C116" s="254">
        <f>GDP!C116</f>
        <v>16.244159983825835</v>
      </c>
      <c r="D116" s="254">
        <f>GDP!D116</f>
        <v>15.356627834266762</v>
      </c>
      <c r="E116" s="254">
        <f>GDP!E116</f>
        <v>15.79328109183355</v>
      </c>
      <c r="F116" s="254">
        <f>GDP!F116</f>
        <v>16.634666421950982</v>
      </c>
      <c r="G116" s="254">
        <f>GDP!G116</f>
        <v>17.317878608946533</v>
      </c>
      <c r="H116" s="254">
        <f>GDP!H116</f>
        <v>17.93662364124244</v>
      </c>
      <c r="I116" s="254">
        <f>GDP!I116</f>
        <v>18.816752407353192</v>
      </c>
      <c r="J116" s="254">
        <f>GDP!J116</f>
        <v>19.487922647176745</v>
      </c>
      <c r="K116" s="254">
        <f>GDP!K116</f>
        <v>20.5336199613975</v>
      </c>
      <c r="L116" s="254">
        <f>GDP!L116</f>
        <v>21.4348</v>
      </c>
      <c r="M116" s="254">
        <f>GDP!M116</f>
        <v>22.04550727370815</v>
      </c>
      <c r="N116" s="254">
        <f>GDP!N116</f>
        <v>22.921530171795716</v>
      </c>
      <c r="O116" s="254">
        <f>GDP!O116</f>
        <v>23.571405570685478</v>
      </c>
      <c r="P116" s="254">
        <f>GDP!P116</f>
        <v>24.581797059305753</v>
      </c>
      <c r="Q116" s="254">
        <f>GDP!Q116</f>
        <v>25.650760958991206</v>
      </c>
      <c r="R116" s="254">
        <f>GDP!R116</f>
        <v>27.164840387280332</v>
      </c>
      <c r="S116" s="254">
        <f>GDP!S116</f>
        <v>29.002425100605123</v>
      </c>
    </row>
    <row r="117" spans="1:19" s="16" customFormat="1" ht="12.75">
      <c r="A117" s="194" t="s">
        <v>101</v>
      </c>
      <c r="B117" s="254">
        <f>GDP!B117</f>
        <v>15</v>
      </c>
      <c r="C117" s="254">
        <f>GDP!C117</f>
        <v>15</v>
      </c>
      <c r="D117" s="254">
        <f>GDP!D117</f>
        <v>15.488703088381373</v>
      </c>
      <c r="E117" s="254">
        <f>GDP!E117</f>
        <v>16.589920513285946</v>
      </c>
      <c r="F117" s="254">
        <f>GDP!F117</f>
        <v>17.61940733990459</v>
      </c>
      <c r="G117" s="254">
        <f>GDP!G117</f>
        <v>18.648992099939193</v>
      </c>
      <c r="H117" s="254">
        <f>GDP!H117</f>
        <v>19.94348523260907</v>
      </c>
      <c r="I117" s="254">
        <f>GDP!I117</f>
        <v>20.819335011286714</v>
      </c>
      <c r="J117" s="254">
        <f>GDP!J117</f>
        <v>21.733479177730107</v>
      </c>
      <c r="K117" s="254">
        <f>GDP!K117</f>
        <v>21.740295239363448</v>
      </c>
      <c r="L117" s="254">
        <f>GDP!L117</f>
        <v>22.0355</v>
      </c>
      <c r="M117" s="254">
        <f>GDP!M117</f>
        <v>22.784906178896485</v>
      </c>
      <c r="N117" s="254">
        <f>GDP!N117</f>
        <v>23.867514540854394</v>
      </c>
      <c r="O117" s="254">
        <f>GDP!O117</f>
        <v>24.99746059226792</v>
      </c>
      <c r="P117" s="254">
        <f>GDP!P117</f>
        <v>26.2860992653606</v>
      </c>
      <c r="Q117" s="254">
        <f>GDP!Q117</f>
        <v>28.00661746192437</v>
      </c>
      <c r="R117" s="254">
        <f>GDP!R117</f>
        <v>30.38578357273154</v>
      </c>
      <c r="S117" s="254">
        <f>GDP!S117</f>
        <v>33.5526573208043</v>
      </c>
    </row>
    <row r="118" spans="1:19" s="16" customFormat="1" ht="12.75">
      <c r="A118" s="194" t="s">
        <v>103</v>
      </c>
      <c r="B118" s="254">
        <f>GDP!B118</f>
        <v>1247.578267441382</v>
      </c>
      <c r="C118" s="254">
        <f>GDP!C118</f>
        <v>1230.2065014901034</v>
      </c>
      <c r="D118" s="254">
        <f>GDP!D118</f>
        <v>1232.010358812749</v>
      </c>
      <c r="E118" s="254">
        <f>GDP!E118</f>
        <v>1259.3887699956024</v>
      </c>
      <c r="F118" s="254">
        <f>GDP!F118</f>
        <v>1313.2928048257081</v>
      </c>
      <c r="G118" s="254">
        <f>GDP!G118</f>
        <v>1353.252856227953</v>
      </c>
      <c r="H118" s="254">
        <f>GDP!H118</f>
        <v>1392.2164768040254</v>
      </c>
      <c r="I118" s="254">
        <f>GDP!I118</f>
        <v>1438.2594435532974</v>
      </c>
      <c r="J118" s="254">
        <f>GDP!J118</f>
        <v>1490.1192075533804</v>
      </c>
      <c r="K118" s="254">
        <f>GDP!K118</f>
        <v>1541.8746411634697</v>
      </c>
      <c r="L118" s="254">
        <f>GDP!L118</f>
        <v>1602.2396</v>
      </c>
      <c r="M118" s="254">
        <f>GDP!M118</f>
        <v>1641.6840475908266</v>
      </c>
      <c r="N118" s="254">
        <f>GDP!N118</f>
        <v>1676.102492046302</v>
      </c>
      <c r="O118" s="254">
        <f>GDP!O118</f>
        <v>1723.3354300553576</v>
      </c>
      <c r="P118" s="254">
        <f>GDP!P118</f>
        <v>1770.8617027841062</v>
      </c>
      <c r="Q118" s="254">
        <f>GDP!Q118</f>
        <v>1807.2987134807647</v>
      </c>
      <c r="R118" s="254">
        <f>GDP!R118</f>
        <v>1858.5869283878387</v>
      </c>
      <c r="S118" s="254">
        <f>GDP!S118</f>
        <v>1914.760527208968</v>
      </c>
    </row>
    <row r="119" spans="1:19" s="16" customFormat="1" ht="12.75">
      <c r="A119" s="194" t="s">
        <v>102</v>
      </c>
      <c r="B119" s="254">
        <f>GDP!B119</f>
        <v>202.259223255417</v>
      </c>
      <c r="C119" s="254">
        <f>GDP!C119</f>
        <v>204.1331866588197</v>
      </c>
      <c r="D119" s="254">
        <f>GDP!D119</f>
        <v>216.34909107491868</v>
      </c>
      <c r="E119" s="254">
        <f>GDP!E119</f>
        <v>233.74794160509796</v>
      </c>
      <c r="F119" s="254">
        <f>GDP!F119</f>
        <v>220.99541920552898</v>
      </c>
      <c r="G119" s="254">
        <f>GDP!G119</f>
        <v>236.887696749093</v>
      </c>
      <c r="H119" s="254">
        <f>GDP!H119</f>
        <v>253.4824279076716</v>
      </c>
      <c r="I119" s="254">
        <f>GDP!I119</f>
        <v>272.566631788068</v>
      </c>
      <c r="J119" s="254">
        <f>GDP!J119</f>
        <v>280.9940215476485</v>
      </c>
      <c r="K119" s="254">
        <f>GDP!K119</f>
        <v>271.5376062262565</v>
      </c>
      <c r="L119" s="254">
        <f>GDP!L119</f>
        <v>289.9328</v>
      </c>
      <c r="M119" s="254">
        <f>GDP!M119</f>
        <v>273.4139469465257</v>
      </c>
      <c r="N119" s="254">
        <f>GDP!N119</f>
        <v>290.26674418189685</v>
      </c>
      <c r="O119" s="254">
        <f>GDP!O119</f>
        <v>305.55005850970235</v>
      </c>
      <c r="P119" s="254">
        <f>GDP!P119</f>
        <v>334.1581224744698</v>
      </c>
      <c r="Q119" s="254">
        <f>GDP!Q119</f>
        <v>362.23281096805744</v>
      </c>
      <c r="R119" s="254">
        <f>GDP!R119</f>
        <v>387.20329120886186</v>
      </c>
      <c r="S119" s="254">
        <f>GDP!S119</f>
        <v>405.2801843014424</v>
      </c>
    </row>
    <row r="120" spans="1:19" s="16" customFormat="1" ht="12.75">
      <c r="A120" s="194" t="s">
        <v>88</v>
      </c>
      <c r="B120" s="254">
        <f>GDP!B120</f>
        <v>7.3258351486734155</v>
      </c>
      <c r="C120" s="254">
        <f>GDP!C120</f>
        <v>7.309439443829373</v>
      </c>
      <c r="D120" s="254">
        <f>GDP!D120</f>
        <v>7.06282875391044</v>
      </c>
      <c r="E120" s="254">
        <f>GDP!E120</f>
        <v>7.155595376359971</v>
      </c>
      <c r="F120" s="254">
        <f>GDP!F120</f>
        <v>7.413820838702037</v>
      </c>
      <c r="G120" s="254">
        <f>GDP!G120</f>
        <v>7.422473361930656</v>
      </c>
      <c r="H120" s="254">
        <f>GDP!H120</f>
        <v>7.77764015140103</v>
      </c>
      <c r="I120" s="254">
        <f>GDP!I120</f>
        <v>8.159770297493079</v>
      </c>
      <c r="J120" s="254">
        <f>GDP!J120</f>
        <v>8.675201657338167</v>
      </c>
      <c r="K120" s="254">
        <f>GDP!K120</f>
        <v>9.030340891002082</v>
      </c>
      <c r="L120" s="254">
        <f>GDP!L120</f>
        <v>9.4206</v>
      </c>
      <c r="M120" s="254">
        <f>GDP!M120</f>
        <v>9.790054475120185</v>
      </c>
      <c r="N120" s="254">
        <f>GDP!N120</f>
        <v>9.803667043511709</v>
      </c>
      <c r="O120" s="254">
        <f>GDP!O120</f>
        <v>10.039902972298234</v>
      </c>
      <c r="P120" s="254">
        <f>GDP!P120</f>
        <v>10.813394459646624</v>
      </c>
      <c r="Q120" s="254">
        <f>GDP!Q120</f>
        <v>11.617390224746872</v>
      </c>
      <c r="R120" s="254">
        <f>GDP!R120</f>
        <v>12.13560472104448</v>
      </c>
      <c r="S120" s="254">
        <f>GDP!S120</f>
        <v>12.804756147229895</v>
      </c>
    </row>
    <row r="121" spans="1:19" s="16" customFormat="1" ht="12.75">
      <c r="A121" s="194" t="s">
        <v>95</v>
      </c>
      <c r="B121" s="254">
        <f>GDP!B121</f>
        <v>126.89963863679168</v>
      </c>
      <c r="C121" s="254">
        <f>GDP!C121</f>
        <v>130.8394754930156</v>
      </c>
      <c r="D121" s="254">
        <f>GDP!D121</f>
        <v>135.44910988319927</v>
      </c>
      <c r="E121" s="254">
        <f>GDP!E121</f>
        <v>139.22355580621246</v>
      </c>
      <c r="F121" s="254">
        <f>GDP!F121</f>
        <v>146.25623269599612</v>
      </c>
      <c r="G121" s="254">
        <f>GDP!G121</f>
        <v>152.3790992144762</v>
      </c>
      <c r="H121" s="254">
        <f>GDP!H121</f>
        <v>160.15005716966382</v>
      </c>
      <c r="I121" s="254">
        <f>GDP!I121</f>
        <v>168.78626682693766</v>
      </c>
      <c r="J121" s="254">
        <f>GDP!J121</f>
        <v>173.31448765967184</v>
      </c>
      <c r="K121" s="254">
        <f>GDP!K121</f>
        <v>176.82550125114685</v>
      </c>
      <c r="L121" s="254">
        <f>GDP!L121</f>
        <v>182.5785</v>
      </c>
      <c r="M121" s="254">
        <f>GDP!M121</f>
        <v>186.21209615450826</v>
      </c>
      <c r="N121" s="254">
        <f>GDP!N121</f>
        <v>189.0092096066406</v>
      </c>
      <c r="O121" s="254">
        <f>GDP!O121</f>
        <v>190.9249365577917</v>
      </c>
      <c r="P121" s="254">
        <f>GDP!P121</f>
        <v>198.30245933656306</v>
      </c>
      <c r="Q121" s="254">
        <f>GDP!Q121</f>
        <v>203.73436449396146</v>
      </c>
      <c r="R121" s="254">
        <f>GDP!R121</f>
        <v>208.38130983621167</v>
      </c>
      <c r="S121" s="254">
        <f>GDP!S121</f>
        <v>214.9123165082522</v>
      </c>
    </row>
    <row r="122" spans="1:19" s="16" customFormat="1" ht="13.5" thickBot="1">
      <c r="A122" s="194" t="s">
        <v>75</v>
      </c>
      <c r="B122" s="257">
        <f>GDP!B122</f>
        <v>243.6595239701981</v>
      </c>
      <c r="C122" s="257">
        <f>GDP!C122</f>
        <v>241.35402338588216</v>
      </c>
      <c r="D122" s="257">
        <f>GDP!D122</f>
        <v>241.59494381283716</v>
      </c>
      <c r="E122" s="257">
        <f>GDP!E122</f>
        <v>241.14728999950378</v>
      </c>
      <c r="F122" s="257">
        <f>GDP!F122</f>
        <v>244.01892438118676</v>
      </c>
      <c r="G122" s="257">
        <f>GDP!G122</f>
        <v>244.8735683011218</v>
      </c>
      <c r="H122" s="257">
        <f>GDP!H122</f>
        <v>246.41241519310773</v>
      </c>
      <c r="I122" s="257">
        <f>GDP!I122</f>
        <v>251.52711355683687</v>
      </c>
      <c r="J122" s="257">
        <f>GDP!J122</f>
        <v>258.163873399276</v>
      </c>
      <c r="K122" s="257">
        <f>GDP!K122</f>
        <v>261.54874987454235</v>
      </c>
      <c r="L122" s="257">
        <f>GDP!L122</f>
        <v>270.9177</v>
      </c>
      <c r="M122" s="257">
        <f>GDP!M122</f>
        <v>274.03888180498325</v>
      </c>
      <c r="N122" s="257">
        <f>GDP!N122</f>
        <v>275.25325991850366</v>
      </c>
      <c r="O122" s="257">
        <f>GDP!O122</f>
        <v>274.70882840881774</v>
      </c>
      <c r="P122" s="257">
        <f>GDP!P122</f>
        <v>281.6663661644705</v>
      </c>
      <c r="Q122" s="257">
        <f>GDP!Q122</f>
        <v>288.7175748707681</v>
      </c>
      <c r="R122" s="257">
        <f>GDP!R122</f>
        <v>298.4864029659594</v>
      </c>
      <c r="S122" s="257">
        <f>GDP!S122</f>
        <v>308.41394468587805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B227"/>
  <sheetViews>
    <sheetView workbookViewId="0" topLeftCell="B31">
      <selection activeCell="U59" sqref="U59"/>
    </sheetView>
  </sheetViews>
  <sheetFormatPr defaultColWidth="9.140625" defaultRowHeight="12.75"/>
  <cols>
    <col min="1" max="1" width="35.00390625" style="5" customWidth="1"/>
    <col min="2" max="19" width="8.00390625" style="6" customWidth="1"/>
    <col min="20" max="20" width="9.140625" style="6" customWidth="1"/>
    <col min="21" max="21" width="11.421875" style="6" bestFit="1" customWidth="1"/>
    <col min="22" max="16384" width="9.140625" style="6" customWidth="1"/>
  </cols>
  <sheetData>
    <row r="1" spans="1:19" s="20" customFormat="1" ht="12.75">
      <c r="A1" s="78" t="s">
        <v>1779</v>
      </c>
      <c r="B1" s="79"/>
      <c r="C1" s="79"/>
      <c r="D1" s="79" t="s">
        <v>1781</v>
      </c>
      <c r="E1" s="109">
        <f>(S7/B7)^(1/17)-1</f>
        <v>-0.02029814140138675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49"/>
    </row>
    <row r="2" spans="1:19" ht="12.75">
      <c r="A2" s="93"/>
      <c r="B2" s="81"/>
      <c r="C2" s="35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19" s="18" customFormat="1" ht="12.75">
      <c r="A3" s="94" t="s">
        <v>1778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84"/>
    </row>
    <row r="4" spans="1:19" ht="12.75">
      <c r="A4" s="93" t="s">
        <v>1777</v>
      </c>
      <c r="B4" s="81"/>
      <c r="C4" s="85">
        <f>(C7-B7)/B7</f>
        <v>-0.07382436208256506</v>
      </c>
      <c r="D4" s="85">
        <f aca="true" t="shared" si="0" ref="D4:Q4">(D7-C7)/C7</f>
        <v>-0.06353037281429266</v>
      </c>
      <c r="E4" s="85">
        <f t="shared" si="0"/>
        <v>-0.047561211698964524</v>
      </c>
      <c r="F4" s="85">
        <f t="shared" si="0"/>
        <v>0.011716376614727894</v>
      </c>
      <c r="G4" s="85">
        <f t="shared" si="0"/>
        <v>-0.005409287601124761</v>
      </c>
      <c r="H4" s="85">
        <f t="shared" si="0"/>
        <v>-0.029480712403440704</v>
      </c>
      <c r="I4" s="85">
        <f t="shared" si="0"/>
        <v>-0.006375818810105146</v>
      </c>
      <c r="J4" s="85">
        <f t="shared" si="0"/>
        <v>-0.034317331554865924</v>
      </c>
      <c r="K4" s="85">
        <f t="shared" si="0"/>
        <v>-0.004651634538591495</v>
      </c>
      <c r="L4" s="85">
        <f t="shared" si="0"/>
        <v>0.03205002510011837</v>
      </c>
      <c r="M4" s="85">
        <f t="shared" si="0"/>
        <v>-0.008834054675278051</v>
      </c>
      <c r="N4" s="85">
        <f t="shared" si="0"/>
        <v>-0.025694687254655537</v>
      </c>
      <c r="O4" s="85">
        <f t="shared" si="0"/>
        <v>0.013113283257550429</v>
      </c>
      <c r="P4" s="85">
        <f t="shared" si="0"/>
        <v>-0.010977577830452152</v>
      </c>
      <c r="Q4" s="85">
        <f t="shared" si="0"/>
        <v>-0.039422511007344785</v>
      </c>
      <c r="R4" s="234">
        <f>(R7-Q7)/Q7</f>
        <v>-0.03750121367680676</v>
      </c>
      <c r="S4" s="95">
        <f>(S7-R7)/R7</f>
        <v>-0.008038677293691399</v>
      </c>
    </row>
    <row r="5" spans="1:19" ht="12.75">
      <c r="A5" s="93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234"/>
      <c r="S5" s="95"/>
    </row>
    <row r="6" spans="1:21" ht="12.75">
      <c r="A6" s="93"/>
      <c r="B6" s="108">
        <v>1990</v>
      </c>
      <c r="C6" s="108">
        <v>1991</v>
      </c>
      <c r="D6" s="108">
        <v>1992</v>
      </c>
      <c r="E6" s="108">
        <v>1993</v>
      </c>
      <c r="F6" s="108">
        <v>1994</v>
      </c>
      <c r="G6" s="108">
        <v>1995</v>
      </c>
      <c r="H6" s="108">
        <v>1996</v>
      </c>
      <c r="I6" s="108">
        <v>1997</v>
      </c>
      <c r="J6" s="108">
        <v>1998</v>
      </c>
      <c r="K6" s="108">
        <v>1999</v>
      </c>
      <c r="L6" s="108">
        <v>2000</v>
      </c>
      <c r="M6" s="108">
        <v>2001</v>
      </c>
      <c r="N6" s="108">
        <v>2002</v>
      </c>
      <c r="O6" s="108">
        <v>2003</v>
      </c>
      <c r="P6" s="108">
        <v>2004</v>
      </c>
      <c r="Q6" s="108">
        <v>2005</v>
      </c>
      <c r="R6" s="108">
        <v>2006</v>
      </c>
      <c r="S6" s="108">
        <v>2007</v>
      </c>
      <c r="T6" s="289" t="s">
        <v>985</v>
      </c>
      <c r="U6" s="290" t="s">
        <v>990</v>
      </c>
    </row>
    <row r="7" spans="1:21" ht="12.75">
      <c r="A7" s="96" t="s">
        <v>1800</v>
      </c>
      <c r="B7" s="88">
        <f>(B50-B94)/B136*1000</f>
        <v>198.04646202799753</v>
      </c>
      <c r="C7" s="88">
        <f aca="true" t="shared" si="1" ref="C7:S7">(C50-C94)/C136*1000</f>
        <v>183.42580830607167</v>
      </c>
      <c r="D7" s="88">
        <f t="shared" si="1"/>
        <v>171.77269832062396</v>
      </c>
      <c r="E7" s="88">
        <f t="shared" si="1"/>
        <v>163.6029806516944</v>
      </c>
      <c r="F7" s="88">
        <f t="shared" si="1"/>
        <v>165.5198147883017</v>
      </c>
      <c r="G7" s="88">
        <f t="shared" si="1"/>
        <v>164.62447050642686</v>
      </c>
      <c r="H7" s="88">
        <f t="shared" si="1"/>
        <v>159.77122383685818</v>
      </c>
      <c r="I7" s="88">
        <f t="shared" si="1"/>
        <v>158.75255146260562</v>
      </c>
      <c r="J7" s="88">
        <f t="shared" si="1"/>
        <v>153.30458751888247</v>
      </c>
      <c r="K7" s="88">
        <f t="shared" si="1"/>
        <v>152.59147060465511</v>
      </c>
      <c r="L7" s="88">
        <f t="shared" si="1"/>
        <v>157.48203106759829</v>
      </c>
      <c r="M7" s="88">
        <f t="shared" si="1"/>
        <v>156.09082619477329</v>
      </c>
      <c r="N7" s="88">
        <f>(N50-N94)/N136*1000</f>
        <v>152.0801212323778</v>
      </c>
      <c r="O7" s="88">
        <f t="shared" si="1"/>
        <v>154.07439093994057</v>
      </c>
      <c r="P7" s="88">
        <f t="shared" si="1"/>
        <v>152.38302732171786</v>
      </c>
      <c r="Q7" s="88">
        <f t="shared" si="1"/>
        <v>146.37570574979492</v>
      </c>
      <c r="R7" s="88">
        <f t="shared" si="1"/>
        <v>140.88643913137847</v>
      </c>
      <c r="S7" s="88">
        <f t="shared" si="1"/>
        <v>139.75389851214402</v>
      </c>
      <c r="T7" s="291">
        <f>S7/B7-1</f>
        <v>-0.2943378181005465</v>
      </c>
      <c r="U7" s="292">
        <f>(S7/B7)^(1/17)-1</f>
        <v>-0.02029814140138675</v>
      </c>
    </row>
    <row r="8" spans="1:19" ht="12.75">
      <c r="A8" s="96"/>
      <c r="B8" s="88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12.75">
      <c r="A9" s="236" t="s">
        <v>72</v>
      </c>
      <c r="B9" s="88">
        <f aca="true" t="shared" si="2" ref="B9:S9">(B52-B96)/B137*1000</f>
        <v>133.09309678933397</v>
      </c>
      <c r="C9" s="88">
        <f t="shared" si="2"/>
        <v>130.87823436167486</v>
      </c>
      <c r="D9" s="88">
        <f t="shared" si="2"/>
        <v>120.76668446518481</v>
      </c>
      <c r="E9" s="88">
        <f t="shared" si="2"/>
        <v>122.62239709083217</v>
      </c>
      <c r="F9" s="88">
        <f t="shared" si="2"/>
        <v>123.7111307929812</v>
      </c>
      <c r="G9" s="88">
        <f t="shared" si="2"/>
        <v>126.15911899601647</v>
      </c>
      <c r="H9" s="88">
        <f t="shared" si="2"/>
        <v>126.66299988159835</v>
      </c>
      <c r="I9" s="88">
        <f t="shared" si="2"/>
        <v>141.34432652904633</v>
      </c>
      <c r="J9" s="88">
        <f t="shared" si="2"/>
        <v>136.57710031257835</v>
      </c>
      <c r="K9" s="88">
        <f t="shared" si="2"/>
        <v>130.16728346646855</v>
      </c>
      <c r="L9" s="88">
        <f t="shared" si="2"/>
        <v>142.87981489105758</v>
      </c>
      <c r="M9" s="88">
        <f t="shared" si="2"/>
        <v>141.86408927872142</v>
      </c>
      <c r="N9" s="88">
        <f t="shared" si="2"/>
        <v>147.10934523561122</v>
      </c>
      <c r="O9" s="88">
        <f t="shared" si="2"/>
        <v>143.14883297598757</v>
      </c>
      <c r="P9" s="88">
        <f t="shared" si="2"/>
        <v>145.88714943286755</v>
      </c>
      <c r="Q9" s="88">
        <f t="shared" si="2"/>
        <v>153.91063568809625</v>
      </c>
      <c r="R9" s="88">
        <f t="shared" si="2"/>
        <v>154.83872760156402</v>
      </c>
      <c r="S9" s="235">
        <f t="shared" si="2"/>
        <v>154.88708841188938</v>
      </c>
    </row>
    <row r="10" spans="1:19" ht="12.75">
      <c r="A10" s="236" t="s">
        <v>73</v>
      </c>
      <c r="B10" s="88">
        <f aca="true" t="shared" si="3" ref="B10:S10">(B53-B97)/B138*1000</f>
        <v>241.0622539396254</v>
      </c>
      <c r="C10" s="88">
        <f t="shared" si="3"/>
        <v>234.22750285755754</v>
      </c>
      <c r="D10" s="88">
        <f t="shared" si="3"/>
        <v>232.5048026183611</v>
      </c>
      <c r="E10" s="88">
        <f t="shared" si="3"/>
        <v>220.8345309641734</v>
      </c>
      <c r="F10" s="88">
        <f t="shared" si="3"/>
        <v>245.2902542268846</v>
      </c>
      <c r="G10" s="88">
        <f t="shared" si="3"/>
        <v>237.29951498104364</v>
      </c>
      <c r="H10" s="88">
        <f t="shared" si="3"/>
        <v>229.70450306357728</v>
      </c>
      <c r="I10" s="88">
        <f t="shared" si="3"/>
        <v>250.31536523166258</v>
      </c>
      <c r="J10" s="88">
        <f t="shared" si="3"/>
        <v>250.95411915523215</v>
      </c>
      <c r="K10" s="88">
        <f t="shared" si="3"/>
        <v>262.65394515494836</v>
      </c>
      <c r="L10" s="88">
        <f t="shared" si="3"/>
        <v>276.7992865684347</v>
      </c>
      <c r="M10" s="88">
        <f t="shared" si="3"/>
        <v>265.3183740967053</v>
      </c>
      <c r="N10" s="88">
        <f t="shared" si="3"/>
        <v>244.40299031270501</v>
      </c>
      <c r="O10" s="88">
        <f t="shared" si="3"/>
        <v>267.33705226222537</v>
      </c>
      <c r="P10" s="88">
        <f t="shared" si="3"/>
        <v>264.1150391661654</v>
      </c>
      <c r="Q10" s="88">
        <f t="shared" si="3"/>
        <v>241.08380807421008</v>
      </c>
      <c r="R10" s="88">
        <f t="shared" si="3"/>
        <v>248.85496953135228</v>
      </c>
      <c r="S10" s="235">
        <f t="shared" si="3"/>
        <v>215.5775902094456</v>
      </c>
    </row>
    <row r="11" spans="1:19" ht="12.75">
      <c r="A11" s="236" t="s">
        <v>74</v>
      </c>
      <c r="B11" s="88">
        <f aca="true" t="shared" si="4" ref="B11:S11">(B54-B98)/B139*1000</f>
        <v>57354.88103085081</v>
      </c>
      <c r="C11" s="88">
        <f t="shared" si="4"/>
        <v>46743.51467097636</v>
      </c>
      <c r="D11" s="88">
        <f t="shared" si="4"/>
        <v>50526.77643105627</v>
      </c>
      <c r="E11" s="88">
        <f t="shared" si="4"/>
        <v>46662.60000872944</v>
      </c>
      <c r="F11" s="88">
        <f t="shared" si="4"/>
        <v>51153.73951792701</v>
      </c>
      <c r="G11" s="88">
        <f t="shared" si="4"/>
        <v>57465.33667675173</v>
      </c>
      <c r="H11" s="88">
        <f t="shared" si="4"/>
        <v>25380.662142901463</v>
      </c>
      <c r="I11" s="88">
        <f t="shared" si="4"/>
        <v>1923.642986090501</v>
      </c>
      <c r="J11" s="88">
        <f t="shared" si="4"/>
        <v>1577.6223980334446</v>
      </c>
      <c r="K11" s="88">
        <f t="shared" si="4"/>
        <v>1203.9978005627972</v>
      </c>
      <c r="L11" s="88">
        <f t="shared" si="4"/>
        <v>1132.0632661642462</v>
      </c>
      <c r="M11" s="88">
        <f t="shared" si="4"/>
        <v>1076.6152694541606</v>
      </c>
      <c r="N11" s="88">
        <f t="shared" si="4"/>
        <v>1020.6070531979734</v>
      </c>
      <c r="O11" s="88">
        <f t="shared" si="4"/>
        <v>1102.7633792637723</v>
      </c>
      <c r="P11" s="88">
        <f t="shared" si="4"/>
        <v>1028.100965490963</v>
      </c>
      <c r="Q11" s="88">
        <f t="shared" si="4"/>
        <v>982.9465778258989</v>
      </c>
      <c r="R11" s="88">
        <f t="shared" si="4"/>
        <v>916.1640551213999</v>
      </c>
      <c r="S11" s="235">
        <f t="shared" si="4"/>
        <v>908.3164440052907</v>
      </c>
    </row>
    <row r="12" spans="1:19" ht="12.75">
      <c r="A12" s="236" t="s">
        <v>76</v>
      </c>
      <c r="B12" s="88">
        <f aca="true" t="shared" si="5" ref="B12:S12">(B55-B99)/B140*1000</f>
        <v>231.6654806098582</v>
      </c>
      <c r="C12" s="88">
        <f t="shared" si="5"/>
        <v>294.8976015193234</v>
      </c>
      <c r="D12" s="88">
        <f t="shared" si="5"/>
        <v>281.12143426445897</v>
      </c>
      <c r="E12" s="88">
        <f t="shared" si="5"/>
        <v>273.8195788290185</v>
      </c>
      <c r="F12" s="88">
        <f t="shared" si="5"/>
        <v>271.16419501065684</v>
      </c>
      <c r="G12" s="88">
        <f t="shared" si="5"/>
        <v>236.67498838409244</v>
      </c>
      <c r="H12" s="88">
        <f t="shared" si="5"/>
        <v>255.29390410813124</v>
      </c>
      <c r="I12" s="88">
        <f t="shared" si="5"/>
        <v>217.17490374617066</v>
      </c>
      <c r="J12" s="88">
        <f t="shared" si="5"/>
        <v>213.85593435448578</v>
      </c>
      <c r="K12" s="88">
        <f t="shared" si="5"/>
        <v>214.03063457330416</v>
      </c>
      <c r="L12" s="88">
        <f t="shared" si="5"/>
        <v>215.31728665207876</v>
      </c>
      <c r="M12" s="88">
        <f t="shared" si="5"/>
        <v>190.9843401405405</v>
      </c>
      <c r="N12" s="88">
        <f t="shared" si="5"/>
        <v>196.58619188673916</v>
      </c>
      <c r="O12" s="88">
        <f t="shared" si="5"/>
        <v>209.04457416993097</v>
      </c>
      <c r="P12" s="88">
        <f t="shared" si="5"/>
        <v>206.72413580829985</v>
      </c>
      <c r="Q12" s="88">
        <f t="shared" si="5"/>
        <v>205.4101381307914</v>
      </c>
      <c r="R12" s="88">
        <f t="shared" si="5"/>
        <v>191.90647518200865</v>
      </c>
      <c r="S12" s="235">
        <f t="shared" si="5"/>
        <v>199.70755140891956</v>
      </c>
    </row>
    <row r="13" spans="1:19" ht="12.75">
      <c r="A13" s="236" t="s">
        <v>77</v>
      </c>
      <c r="B13" s="88">
        <f aca="true" t="shared" si="6" ref="B13:S13">(B56-B100)/B141*1000</f>
        <v>624.1943534280773</v>
      </c>
      <c r="C13" s="88">
        <f t="shared" si="6"/>
        <v>610.5155601187624</v>
      </c>
      <c r="D13" s="88">
        <f t="shared" si="6"/>
        <v>667.0407107907523</v>
      </c>
      <c r="E13" s="88">
        <f t="shared" si="6"/>
        <v>613.655959604826</v>
      </c>
      <c r="F13" s="88">
        <f t="shared" si="6"/>
        <v>613.0995515233935</v>
      </c>
      <c r="G13" s="88">
        <f t="shared" si="6"/>
        <v>576.37192527415</v>
      </c>
      <c r="H13" s="88">
        <f t="shared" si="6"/>
        <v>523.7741868344717</v>
      </c>
      <c r="I13" s="88">
        <f t="shared" si="6"/>
        <v>479.30387679802925</v>
      </c>
      <c r="J13" s="88">
        <f t="shared" si="6"/>
        <v>400.4748947377383</v>
      </c>
      <c r="K13" s="88">
        <f t="shared" si="6"/>
        <v>427.3753398532174</v>
      </c>
      <c r="L13" s="88">
        <f t="shared" si="6"/>
        <v>479.05823054961144</v>
      </c>
      <c r="M13" s="88">
        <f t="shared" si="6"/>
        <v>422.32293368088125</v>
      </c>
      <c r="N13" s="88">
        <f t="shared" si="6"/>
        <v>434.547257185524</v>
      </c>
      <c r="O13" s="88">
        <f t="shared" si="6"/>
        <v>434.33189290437247</v>
      </c>
      <c r="P13" s="88">
        <f t="shared" si="6"/>
        <v>435.837005435921</v>
      </c>
      <c r="Q13" s="88">
        <f t="shared" si="6"/>
        <v>464.80966550013557</v>
      </c>
      <c r="R13" s="88">
        <f t="shared" si="6"/>
        <v>468.0679942199412</v>
      </c>
      <c r="S13" s="235">
        <f t="shared" si="6"/>
        <v>451.63871315209144</v>
      </c>
    </row>
    <row r="14" spans="1:19" ht="12.75">
      <c r="A14" s="236" t="s">
        <v>78</v>
      </c>
      <c r="B14" s="88">
        <f aca="true" t="shared" si="7" ref="B14:S14">(B57-B101)/B142*1000</f>
        <v>155.47513046959008</v>
      </c>
      <c r="C14" s="88">
        <f t="shared" si="7"/>
        <v>140.50172002473602</v>
      </c>
      <c r="D14" s="88">
        <f t="shared" si="7"/>
        <v>129.2031795395578</v>
      </c>
      <c r="E14" s="88">
        <f t="shared" si="7"/>
        <v>120.48363841313052</v>
      </c>
      <c r="F14" s="88">
        <f t="shared" si="7"/>
        <v>122.20155077747866</v>
      </c>
      <c r="G14" s="88">
        <f t="shared" si="7"/>
        <v>120.5277966630432</v>
      </c>
      <c r="H14" s="88">
        <f t="shared" si="7"/>
        <v>113.04867339660228</v>
      </c>
      <c r="I14" s="88">
        <f t="shared" si="7"/>
        <v>110.95287427130269</v>
      </c>
      <c r="J14" s="88">
        <f t="shared" si="7"/>
        <v>107.8100435122706</v>
      </c>
      <c r="K14" s="88">
        <f t="shared" si="7"/>
        <v>106.6607297889715</v>
      </c>
      <c r="L14" s="88">
        <f t="shared" si="7"/>
        <v>110.05931147118237</v>
      </c>
      <c r="M14" s="88">
        <f t="shared" si="7"/>
        <v>109.28571559661731</v>
      </c>
      <c r="N14" s="88">
        <f t="shared" si="7"/>
        <v>106.23301353290458</v>
      </c>
      <c r="O14" s="88">
        <f t="shared" si="7"/>
        <v>105.08821671941614</v>
      </c>
      <c r="P14" s="88">
        <f t="shared" si="7"/>
        <v>101.69970081304726</v>
      </c>
      <c r="Q14" s="88">
        <f t="shared" si="7"/>
        <v>103.05142618472524</v>
      </c>
      <c r="R14" s="88">
        <f t="shared" si="7"/>
        <v>102.71784041140016</v>
      </c>
      <c r="S14" s="235">
        <f t="shared" si="7"/>
        <v>102.12060182849757</v>
      </c>
    </row>
    <row r="15" spans="1:19" ht="12.75">
      <c r="A15" s="236" t="s">
        <v>79</v>
      </c>
      <c r="B15" s="88">
        <f aca="true" t="shared" si="8" ref="B15:S15">(B58-B102)/B143*1000</f>
        <v>87.62916844470804</v>
      </c>
      <c r="C15" s="88">
        <f t="shared" si="8"/>
        <v>90.61222532360264</v>
      </c>
      <c r="D15" s="88">
        <f t="shared" si="8"/>
        <v>86.66446968382628</v>
      </c>
      <c r="E15" s="88">
        <f t="shared" si="8"/>
        <v>86.9540731277166</v>
      </c>
      <c r="F15" s="88">
        <f t="shared" si="8"/>
        <v>90.22583371702687</v>
      </c>
      <c r="G15" s="88">
        <f t="shared" si="8"/>
        <v>93.31927307675355</v>
      </c>
      <c r="H15" s="88">
        <f t="shared" si="8"/>
        <v>87.60463442499436</v>
      </c>
      <c r="I15" s="88">
        <f t="shared" si="8"/>
        <v>87.16840914485738</v>
      </c>
      <c r="J15" s="88">
        <f t="shared" si="8"/>
        <v>85.45799255850264</v>
      </c>
      <c r="K15" s="88">
        <f t="shared" si="8"/>
        <v>83.93234658994328</v>
      </c>
      <c r="L15" s="88">
        <f t="shared" si="8"/>
        <v>75.32784769483565</v>
      </c>
      <c r="M15" s="88">
        <f t="shared" si="8"/>
        <v>77.24803102512608</v>
      </c>
      <c r="N15" s="88">
        <f t="shared" si="8"/>
        <v>70.5080110383339</v>
      </c>
      <c r="O15" s="88">
        <f t="shared" si="8"/>
        <v>69.68340893005882</v>
      </c>
      <c r="P15" s="88">
        <f t="shared" si="8"/>
        <v>70.1994120281953</v>
      </c>
      <c r="Q15" s="88">
        <f t="shared" si="8"/>
        <v>64.219316984544</v>
      </c>
      <c r="R15" s="88">
        <f t="shared" si="8"/>
        <v>61.16000767890684</v>
      </c>
      <c r="S15" s="235">
        <f t="shared" si="8"/>
        <v>59.290973377921986</v>
      </c>
    </row>
    <row r="16" spans="1:19" ht="12.75">
      <c r="A16" s="236" t="s">
        <v>80</v>
      </c>
      <c r="B16" s="88">
        <f aca="true" t="shared" si="9" ref="B16:S16">(B59-B103)/B144*1000</f>
        <v>3526.7780242854346</v>
      </c>
      <c r="C16" s="88">
        <f t="shared" si="9"/>
        <v>3805.2078683079694</v>
      </c>
      <c r="D16" s="88">
        <f t="shared" si="9"/>
        <v>2384.9998267046544</v>
      </c>
      <c r="E16" s="88">
        <f t="shared" si="9"/>
        <v>2274.9229116259785</v>
      </c>
      <c r="F16" s="88">
        <f t="shared" si="9"/>
        <v>1398.0173414013484</v>
      </c>
      <c r="G16" s="88">
        <f t="shared" si="9"/>
        <v>822.327475859254</v>
      </c>
      <c r="H16" s="88">
        <f t="shared" si="9"/>
        <v>677.0223112300009</v>
      </c>
      <c r="I16" s="88">
        <f t="shared" si="9"/>
        <v>543.9225499595075</v>
      </c>
      <c r="J16" s="88">
        <f t="shared" si="9"/>
        <v>447.9763474093051</v>
      </c>
      <c r="K16" s="88">
        <f t="shared" si="9"/>
        <v>288.2365093793901</v>
      </c>
      <c r="L16" s="88">
        <f t="shared" si="9"/>
        <v>307.41261052805555</v>
      </c>
      <c r="M16" s="88">
        <f t="shared" si="9"/>
        <v>321.28193534582033</v>
      </c>
      <c r="N16" s="88">
        <f t="shared" si="9"/>
        <v>262.60243466367564</v>
      </c>
      <c r="O16" s="88">
        <f t="shared" si="9"/>
        <v>297.69174365599906</v>
      </c>
      <c r="P16" s="88">
        <f t="shared" si="9"/>
        <v>270.60705120669115</v>
      </c>
      <c r="Q16" s="88">
        <f t="shared" si="9"/>
        <v>280.27392699308524</v>
      </c>
      <c r="R16" s="88">
        <f t="shared" si="9"/>
        <v>279.80478063157517</v>
      </c>
      <c r="S16" s="235">
        <f t="shared" si="9"/>
        <v>313.19268338857273</v>
      </c>
    </row>
    <row r="17" spans="1:19" ht="12.75">
      <c r="A17" s="236" t="s">
        <v>81</v>
      </c>
      <c r="B17" s="88">
        <f aca="true" t="shared" si="10" ref="B17:S17">(B60-B104)/B145*1000</f>
        <v>187.5937039964029</v>
      </c>
      <c r="C17" s="88">
        <f t="shared" si="10"/>
        <v>184.10185759428364</v>
      </c>
      <c r="D17" s="88">
        <f t="shared" si="10"/>
        <v>173.4551038992134</v>
      </c>
      <c r="E17" s="88">
        <f t="shared" si="10"/>
        <v>161.440868694417</v>
      </c>
      <c r="F17" s="88">
        <f t="shared" si="10"/>
        <v>165.84682593163896</v>
      </c>
      <c r="G17" s="88">
        <f t="shared" si="10"/>
        <v>162.81350192001443</v>
      </c>
      <c r="H17" s="88">
        <f t="shared" si="10"/>
        <v>152.46636066524567</v>
      </c>
      <c r="I17" s="88">
        <f t="shared" si="10"/>
        <v>166.4116184667958</v>
      </c>
      <c r="J17" s="88">
        <f t="shared" si="10"/>
        <v>172.30926193412012</v>
      </c>
      <c r="K17" s="88">
        <f t="shared" si="10"/>
        <v>177.88730634053866</v>
      </c>
      <c r="L17" s="88">
        <f t="shared" si="10"/>
        <v>196.2555675784494</v>
      </c>
      <c r="M17" s="88">
        <f t="shared" si="10"/>
        <v>206.05500942718956</v>
      </c>
      <c r="N17" s="88">
        <f t="shared" si="10"/>
        <v>205.22361937827924</v>
      </c>
      <c r="O17" s="88">
        <f t="shared" si="10"/>
        <v>211.8661035038418</v>
      </c>
      <c r="P17" s="88">
        <f t="shared" si="10"/>
        <v>208.50771012118668</v>
      </c>
      <c r="Q17" s="88">
        <f t="shared" si="10"/>
        <v>195.954109910479</v>
      </c>
      <c r="R17" s="88">
        <f t="shared" si="10"/>
        <v>164.67588291223436</v>
      </c>
      <c r="S17" s="235">
        <f t="shared" si="10"/>
        <v>164.50698284903027</v>
      </c>
    </row>
    <row r="18" spans="1:19" ht="12.75">
      <c r="A18" s="236" t="s">
        <v>83</v>
      </c>
      <c r="B18" s="88">
        <f aca="true" t="shared" si="11" ref="B18:S18">(B61-B105)/B146*1000</f>
        <v>259.27607740974776</v>
      </c>
      <c r="C18" s="88">
        <f t="shared" si="11"/>
        <v>257.1667162969911</v>
      </c>
      <c r="D18" s="88">
        <f t="shared" si="11"/>
        <v>252.2549797095111</v>
      </c>
      <c r="E18" s="88">
        <f t="shared" si="11"/>
        <v>251.39298172366702</v>
      </c>
      <c r="F18" s="88">
        <f t="shared" si="11"/>
        <v>271.0784668468543</v>
      </c>
      <c r="G18" s="88">
        <f t="shared" si="11"/>
        <v>244.10178697310434</v>
      </c>
      <c r="H18" s="88">
        <f t="shared" si="11"/>
        <v>249.85949189750337</v>
      </c>
      <c r="I18" s="88">
        <f t="shared" si="11"/>
        <v>274.14383037583895</v>
      </c>
      <c r="J18" s="88">
        <f t="shared" si="11"/>
        <v>282.0048523489933</v>
      </c>
      <c r="K18" s="88">
        <f t="shared" si="11"/>
        <v>298.8120805369128</v>
      </c>
      <c r="L18" s="88">
        <f t="shared" si="11"/>
        <v>312.88098023520723</v>
      </c>
      <c r="M18" s="88">
        <f t="shared" si="11"/>
        <v>298.5560525120897</v>
      </c>
      <c r="N18" s="88">
        <f t="shared" si="11"/>
        <v>322.80196827957764</v>
      </c>
      <c r="O18" s="88">
        <f t="shared" si="11"/>
        <v>324.8638491411215</v>
      </c>
      <c r="P18" s="88">
        <f t="shared" si="11"/>
        <v>355.6615101642127</v>
      </c>
      <c r="Q18" s="88">
        <f t="shared" si="11"/>
        <v>341.96748121832314</v>
      </c>
      <c r="R18" s="88">
        <f t="shared" si="11"/>
        <v>359.68925758236645</v>
      </c>
      <c r="S18" s="235">
        <f t="shared" si="11"/>
        <v>415.6924806779739</v>
      </c>
    </row>
    <row r="19" spans="1:19" ht="12.75">
      <c r="A19" s="236" t="s">
        <v>84</v>
      </c>
      <c r="B19" s="88">
        <f aca="true" t="shared" si="12" ref="B19:S19">(B62-B106)/B147*1000</f>
        <v>142.8036242551668</v>
      </c>
      <c r="C19" s="88">
        <f t="shared" si="12"/>
        <v>137.90388244173909</v>
      </c>
      <c r="D19" s="88">
        <f t="shared" si="12"/>
        <v>134.43050069115208</v>
      </c>
      <c r="E19" s="88">
        <f t="shared" si="12"/>
        <v>129.73281762435806</v>
      </c>
      <c r="F19" s="88">
        <f t="shared" si="12"/>
        <v>122.71741740706209</v>
      </c>
      <c r="G19" s="88">
        <f t="shared" si="12"/>
        <v>129.9141231808589</v>
      </c>
      <c r="H19" s="88">
        <f t="shared" si="12"/>
        <v>133.42057933642187</v>
      </c>
      <c r="I19" s="88">
        <f t="shared" si="12"/>
        <v>134.6173395204925</v>
      </c>
      <c r="J19" s="88">
        <f t="shared" si="12"/>
        <v>138.56969285916998</v>
      </c>
      <c r="K19" s="88">
        <f t="shared" si="12"/>
        <v>139.9568755867007</v>
      </c>
      <c r="L19" s="88">
        <f t="shared" si="12"/>
        <v>146.25275612897593</v>
      </c>
      <c r="M19" s="88">
        <f t="shared" si="12"/>
        <v>156.39823037094382</v>
      </c>
      <c r="N19" s="88">
        <f t="shared" si="12"/>
        <v>151.3753356796877</v>
      </c>
      <c r="O19" s="88">
        <f t="shared" si="12"/>
        <v>157.31426357522963</v>
      </c>
      <c r="P19" s="88">
        <f t="shared" si="12"/>
        <v>153.52184019050097</v>
      </c>
      <c r="Q19" s="88">
        <f t="shared" si="12"/>
        <v>142.78903839614438</v>
      </c>
      <c r="R19" s="88">
        <f t="shared" si="12"/>
        <v>140.85839171542568</v>
      </c>
      <c r="S19" s="235">
        <f t="shared" si="12"/>
        <v>134.17204257673876</v>
      </c>
    </row>
    <row r="20" spans="1:19" ht="12.75">
      <c r="A20" s="236" t="s">
        <v>85</v>
      </c>
      <c r="B20" s="88">
        <f aca="true" t="shared" si="13" ref="B20:S20">(B63-B107)/B148*1000</f>
        <v>274.13976649577336</v>
      </c>
      <c r="C20" s="88">
        <f t="shared" si="13"/>
        <v>239.84781308974695</v>
      </c>
      <c r="D20" s="88">
        <f t="shared" si="13"/>
        <v>243.9627721674115</v>
      </c>
      <c r="E20" s="88">
        <f t="shared" si="13"/>
        <v>236.39043137804023</v>
      </c>
      <c r="F20" s="88">
        <f t="shared" si="13"/>
        <v>226.6455436006892</v>
      </c>
      <c r="G20" s="88">
        <f t="shared" si="13"/>
        <v>227.5552063507855</v>
      </c>
      <c r="H20" s="88">
        <f t="shared" si="13"/>
        <v>242.48103775352828</v>
      </c>
      <c r="I20" s="88">
        <f t="shared" si="13"/>
        <v>235.82000400802264</v>
      </c>
      <c r="J20" s="88">
        <f t="shared" si="13"/>
        <v>231.21230895788972</v>
      </c>
      <c r="K20" s="88">
        <f t="shared" si="13"/>
        <v>214.65252764010145</v>
      </c>
      <c r="L20" s="88">
        <f t="shared" si="13"/>
        <v>225.74614763137566</v>
      </c>
      <c r="M20" s="88">
        <f t="shared" si="13"/>
        <v>224.81750797169786</v>
      </c>
      <c r="N20" s="88">
        <f t="shared" si="13"/>
        <v>203.4501830924299</v>
      </c>
      <c r="O20" s="88">
        <f t="shared" si="13"/>
        <v>192.11591891716301</v>
      </c>
      <c r="P20" s="88">
        <f t="shared" si="13"/>
        <v>179.1215244116693</v>
      </c>
      <c r="Q20" s="88">
        <f t="shared" si="13"/>
        <v>180.1199589648444</v>
      </c>
      <c r="R20" s="88">
        <f t="shared" si="13"/>
        <v>170.3928348898309</v>
      </c>
      <c r="S20" s="235">
        <f t="shared" si="13"/>
        <v>185.43264198171894</v>
      </c>
    </row>
    <row r="21" spans="1:19" ht="12.75">
      <c r="A21" s="236" t="s">
        <v>86</v>
      </c>
      <c r="B21" s="88">
        <f aca="true" t="shared" si="14" ref="B21:S21">(B64-B108)/B149*1000</f>
        <v>1536.1522446640486</v>
      </c>
      <c r="C21" s="88">
        <f t="shared" si="14"/>
        <v>1288.4094444090656</v>
      </c>
      <c r="D21" s="88">
        <f t="shared" si="14"/>
        <v>901.7236978314963</v>
      </c>
      <c r="E21" s="88">
        <f t="shared" si="14"/>
        <v>770.3264401098917</v>
      </c>
      <c r="F21" s="88">
        <f t="shared" si="14"/>
        <v>631.9948624718919</v>
      </c>
      <c r="G21" s="88">
        <f t="shared" si="14"/>
        <v>505.8250692273324</v>
      </c>
      <c r="H21" s="88">
        <f t="shared" si="14"/>
        <v>443.4302432867051</v>
      </c>
      <c r="I21" s="88">
        <f t="shared" si="14"/>
        <v>345.8578545506037</v>
      </c>
      <c r="J21" s="88">
        <f t="shared" si="14"/>
        <v>313.52159316327203</v>
      </c>
      <c r="K21" s="88">
        <f t="shared" si="14"/>
        <v>292.00980229549526</v>
      </c>
      <c r="L21" s="88">
        <f t="shared" si="14"/>
        <v>275.65846215086583</v>
      </c>
      <c r="M21" s="88">
        <f t="shared" si="14"/>
        <v>265.4063800760414</v>
      </c>
      <c r="N21" s="88">
        <f t="shared" si="14"/>
        <v>264.5624149945153</v>
      </c>
      <c r="O21" s="88">
        <f t="shared" si="14"/>
        <v>229.20535400854413</v>
      </c>
      <c r="P21" s="88">
        <f t="shared" si="14"/>
        <v>211.71163231142495</v>
      </c>
      <c r="Q21" s="88">
        <f t="shared" si="14"/>
        <v>207.46381234512685</v>
      </c>
      <c r="R21" s="88">
        <f t="shared" si="14"/>
        <v>198.8253840192426</v>
      </c>
      <c r="S21" s="235">
        <f t="shared" si="14"/>
        <v>200.4896041215986</v>
      </c>
    </row>
    <row r="22" spans="1:19" ht="12.75">
      <c r="A22" s="236" t="s">
        <v>87</v>
      </c>
      <c r="B22" s="88">
        <f aca="true" t="shared" si="15" ref="B22:S22">(B65-B109)/B150*1000</f>
        <v>67.64250977779153</v>
      </c>
      <c r="C22" s="88">
        <f t="shared" si="15"/>
        <v>68.8570527702182</v>
      </c>
      <c r="D22" s="88">
        <f t="shared" si="15"/>
        <v>63.99961866227535</v>
      </c>
      <c r="E22" s="88">
        <f t="shared" si="15"/>
        <v>65.11914938870005</v>
      </c>
      <c r="F22" s="88">
        <f t="shared" si="15"/>
        <v>63.792511607178625</v>
      </c>
      <c r="G22" s="88">
        <f t="shared" si="15"/>
        <v>59.513387315877516</v>
      </c>
      <c r="H22" s="88">
        <f t="shared" si="15"/>
        <v>58.22256373117661</v>
      </c>
      <c r="I22" s="88">
        <f t="shared" si="15"/>
        <v>59.94134868158653</v>
      </c>
      <c r="J22" s="88">
        <f t="shared" si="15"/>
        <v>56.54501440283625</v>
      </c>
      <c r="K22" s="88">
        <f t="shared" si="15"/>
        <v>55.74847266626571</v>
      </c>
      <c r="L22" s="88">
        <f t="shared" si="15"/>
        <v>64.73362666582254</v>
      </c>
      <c r="M22" s="88">
        <f t="shared" si="15"/>
        <v>63.15430445677356</v>
      </c>
      <c r="N22" s="88">
        <f t="shared" si="15"/>
        <v>59.008183791878245</v>
      </c>
      <c r="O22" s="88">
        <f t="shared" si="15"/>
        <v>63.69425153673249</v>
      </c>
      <c r="P22" s="88">
        <f t="shared" si="15"/>
        <v>74.00536487441819</v>
      </c>
      <c r="Q22" s="88">
        <f t="shared" si="15"/>
        <v>82.78778378713025</v>
      </c>
      <c r="R22" s="88">
        <f t="shared" si="15"/>
        <v>90.52491419305068</v>
      </c>
      <c r="S22" s="235">
        <f t="shared" si="15"/>
        <v>85.64084937709394</v>
      </c>
    </row>
    <row r="23" spans="1:19" ht="12.75">
      <c r="A23" s="236" t="s">
        <v>89</v>
      </c>
      <c r="B23" s="88">
        <f aca="true" t="shared" si="16" ref="B23:S23">(B66-B110)/B151*1000</f>
        <v>173.16360903788768</v>
      </c>
      <c r="C23" s="88">
        <f t="shared" si="16"/>
        <v>171.42710361732824</v>
      </c>
      <c r="D23" s="88">
        <f t="shared" si="16"/>
        <v>163.20733516427927</v>
      </c>
      <c r="E23" s="88">
        <f t="shared" si="16"/>
        <v>150.73049108269475</v>
      </c>
      <c r="F23" s="88">
        <f t="shared" si="16"/>
        <v>152.63660948209503</v>
      </c>
      <c r="G23" s="88">
        <f t="shared" si="16"/>
        <v>151.6786539924304</v>
      </c>
      <c r="H23" s="88">
        <f t="shared" si="16"/>
        <v>141.45766902749898</v>
      </c>
      <c r="I23" s="88">
        <f t="shared" si="16"/>
        <v>142.4764855475789</v>
      </c>
      <c r="J23" s="88">
        <f t="shared" si="16"/>
        <v>131.29916067816902</v>
      </c>
      <c r="K23" s="88">
        <f t="shared" si="16"/>
        <v>143.24793965054806</v>
      </c>
      <c r="L23" s="88">
        <f t="shared" si="16"/>
        <v>146.08711142637847</v>
      </c>
      <c r="M23" s="88">
        <f t="shared" si="16"/>
        <v>141.34345163968402</v>
      </c>
      <c r="N23" s="88">
        <f t="shared" si="16"/>
        <v>135.28570138248932</v>
      </c>
      <c r="O23" s="88">
        <f t="shared" si="16"/>
        <v>138.10682084266483</v>
      </c>
      <c r="P23" s="88">
        <f t="shared" si="16"/>
        <v>135.1275509462298</v>
      </c>
      <c r="Q23" s="88">
        <f t="shared" si="16"/>
        <v>130.14960967919168</v>
      </c>
      <c r="R23" s="88">
        <f t="shared" si="16"/>
        <v>124.65541583912488</v>
      </c>
      <c r="S23" s="235">
        <f t="shared" si="16"/>
        <v>129.88773861565406</v>
      </c>
    </row>
    <row r="24" spans="1:19" ht="12.75">
      <c r="A24" s="236" t="s">
        <v>90</v>
      </c>
      <c r="B24" s="88">
        <f aca="true" t="shared" si="17" ref="B24:S24">(B67-B111)/B152*1000</f>
        <v>771533.1698954442</v>
      </c>
      <c r="C24" s="88">
        <f t="shared" si="17"/>
        <v>114712.6235018615</v>
      </c>
      <c r="D24" s="88">
        <f t="shared" si="17"/>
        <v>6215.5371356431515</v>
      </c>
      <c r="E24" s="88">
        <f t="shared" si="17"/>
        <v>827.8293655351481</v>
      </c>
      <c r="F24" s="88">
        <f t="shared" si="17"/>
        <v>600.607412294389</v>
      </c>
      <c r="G24" s="88">
        <f t="shared" si="17"/>
        <v>406.4393362297728</v>
      </c>
      <c r="H24" s="88">
        <f t="shared" si="17"/>
        <v>353.96137872749745</v>
      </c>
      <c r="I24" s="88">
        <f t="shared" si="17"/>
        <v>341.6204838314</v>
      </c>
      <c r="J24" s="88">
        <f t="shared" si="17"/>
        <v>343.7228161249569</v>
      </c>
      <c r="K24" s="88">
        <f t="shared" si="17"/>
        <v>290.0746525783852</v>
      </c>
      <c r="L24" s="88">
        <f t="shared" si="17"/>
        <v>261.47544121588</v>
      </c>
      <c r="M24" s="88">
        <f t="shared" si="17"/>
        <v>259.8081098963936</v>
      </c>
      <c r="N24" s="88">
        <f t="shared" si="17"/>
        <v>283.128044582797</v>
      </c>
      <c r="O24" s="88">
        <f t="shared" si="17"/>
        <v>293.111782486978</v>
      </c>
      <c r="P24" s="88">
        <f t="shared" si="17"/>
        <v>280.75104471028146</v>
      </c>
      <c r="Q24" s="88">
        <f t="shared" si="17"/>
        <v>281.78998579633526</v>
      </c>
      <c r="R24" s="88">
        <f t="shared" si="17"/>
        <v>301.8007840168657</v>
      </c>
      <c r="S24" s="235">
        <f t="shared" si="17"/>
        <v>288.5986143906045</v>
      </c>
    </row>
    <row r="25" spans="1:19" ht="12.75">
      <c r="A25" s="236" t="s">
        <v>91</v>
      </c>
      <c r="B25" s="88">
        <f aca="true" t="shared" si="18" ref="B25:S25">(B68-B112)/B153*1000</f>
        <v>542.4590952342809</v>
      </c>
      <c r="C25" s="88">
        <f t="shared" si="18"/>
        <v>554.9294613094552</v>
      </c>
      <c r="D25" s="88">
        <f t="shared" si="18"/>
        <v>532.2194332128138</v>
      </c>
      <c r="E25" s="88">
        <f t="shared" si="18"/>
        <v>561.8180274380323</v>
      </c>
      <c r="F25" s="88">
        <f t="shared" si="18"/>
        <v>514.6413021374909</v>
      </c>
      <c r="G25" s="88">
        <f t="shared" si="18"/>
        <v>368.98003331309815</v>
      </c>
      <c r="H25" s="88">
        <f t="shared" si="18"/>
        <v>364.8294654352542</v>
      </c>
      <c r="I25" s="88">
        <f t="shared" si="18"/>
        <v>294.0214072780897</v>
      </c>
      <c r="J25" s="88">
        <f t="shared" si="18"/>
        <v>222.80311421760737</v>
      </c>
      <c r="K25" s="88">
        <f t="shared" si="18"/>
        <v>243.3828936204598</v>
      </c>
      <c r="L25" s="88">
        <f t="shared" si="18"/>
        <v>250.09090541796292</v>
      </c>
      <c r="M25" s="88">
        <f t="shared" si="18"/>
        <v>231.5937644527159</v>
      </c>
      <c r="N25" s="88">
        <f t="shared" si="18"/>
        <v>242.61802209579383</v>
      </c>
      <c r="O25" s="88">
        <f t="shared" si="18"/>
        <v>232.9003236814883</v>
      </c>
      <c r="P25" s="88">
        <f t="shared" si="18"/>
        <v>252.18026245246915</v>
      </c>
      <c r="Q25" s="88">
        <f t="shared" si="18"/>
        <v>227.55671378016325</v>
      </c>
      <c r="R25" s="88">
        <f t="shared" si="18"/>
        <v>237.53896419577597</v>
      </c>
      <c r="S25" s="235">
        <f t="shared" si="18"/>
        <v>148.0232651700044</v>
      </c>
    </row>
    <row r="26" spans="1:19" ht="12.75">
      <c r="A26" s="236" t="s">
        <v>92</v>
      </c>
      <c r="B26" s="88">
        <f aca="true" t="shared" si="19" ref="B26:S26">(B69-B113)/B154*1000</f>
        <v>96150.24221538234</v>
      </c>
      <c r="C26" s="88">
        <f t="shared" si="19"/>
        <v>35025.484644726996</v>
      </c>
      <c r="D26" s="88">
        <f t="shared" si="19"/>
        <v>2754.3919529838236</v>
      </c>
      <c r="E26" s="88">
        <f t="shared" si="19"/>
        <v>865.1701335596306</v>
      </c>
      <c r="F26" s="88">
        <f t="shared" si="19"/>
        <v>585.0236034520323</v>
      </c>
      <c r="G26" s="88">
        <f t="shared" si="19"/>
        <v>471.5574110138127</v>
      </c>
      <c r="H26" s="88">
        <f t="shared" si="19"/>
        <v>387.24477643132224</v>
      </c>
      <c r="I26" s="88">
        <f t="shared" si="19"/>
        <v>403.77666238767654</v>
      </c>
      <c r="J26" s="88">
        <f t="shared" si="19"/>
        <v>425.61103979460853</v>
      </c>
      <c r="K26" s="88">
        <f t="shared" si="19"/>
        <v>385.8793324775353</v>
      </c>
      <c r="L26" s="88">
        <f t="shared" si="19"/>
        <v>342.8226232726724</v>
      </c>
      <c r="M26" s="88">
        <f t="shared" si="19"/>
        <v>353.3316302848144</v>
      </c>
      <c r="N26" s="88">
        <f t="shared" si="19"/>
        <v>365.2733151204845</v>
      </c>
      <c r="O26" s="88">
        <f t="shared" si="19"/>
        <v>362.03486906609453</v>
      </c>
      <c r="P26" s="88">
        <f t="shared" si="19"/>
        <v>337.20459696262776</v>
      </c>
      <c r="Q26" s="88">
        <f t="shared" si="19"/>
        <v>322.86871745303966</v>
      </c>
      <c r="R26" s="88">
        <f t="shared" si="19"/>
        <v>295.58601173727357</v>
      </c>
      <c r="S26" s="235">
        <f t="shared" si="19"/>
        <v>224.25612240757715</v>
      </c>
    </row>
    <row r="27" spans="1:19" ht="12.75">
      <c r="A27" s="236" t="s">
        <v>94</v>
      </c>
      <c r="B27" s="88">
        <f aca="true" t="shared" si="20" ref="B27:S27">(B70-B114)/B155*1000</f>
        <v>185.16136752071048</v>
      </c>
      <c r="C27" s="88">
        <f t="shared" si="20"/>
        <v>184.3991505022688</v>
      </c>
      <c r="D27" s="88">
        <f t="shared" si="20"/>
        <v>183.224592523228</v>
      </c>
      <c r="E27" s="88">
        <f t="shared" si="20"/>
        <v>187.49376623368627</v>
      </c>
      <c r="F27" s="88">
        <f t="shared" si="20"/>
        <v>178.66388239011857</v>
      </c>
      <c r="G27" s="88">
        <f t="shared" si="20"/>
        <v>176.8787576167054</v>
      </c>
      <c r="H27" s="88">
        <f t="shared" si="20"/>
        <v>185.35410765320628</v>
      </c>
      <c r="I27" s="88">
        <f t="shared" si="20"/>
        <v>180.6610672591772</v>
      </c>
      <c r="J27" s="88">
        <f t="shared" si="20"/>
        <v>178.6278029826772</v>
      </c>
      <c r="K27" s="88">
        <f t="shared" si="20"/>
        <v>176.26054807039895</v>
      </c>
      <c r="L27" s="88">
        <f t="shared" si="20"/>
        <v>181.0930944237506</v>
      </c>
      <c r="M27" s="88">
        <f t="shared" si="20"/>
        <v>175.24970231300088</v>
      </c>
      <c r="N27" s="88">
        <f t="shared" si="20"/>
        <v>174.80654005391628</v>
      </c>
      <c r="O27" s="88">
        <f t="shared" si="20"/>
        <v>173.23678108004168</v>
      </c>
      <c r="P27" s="88">
        <f t="shared" si="20"/>
        <v>181.60892255935084</v>
      </c>
      <c r="Q27" s="88">
        <f t="shared" si="20"/>
        <v>172.87975243555692</v>
      </c>
      <c r="R27" s="88">
        <f t="shared" si="20"/>
        <v>147.77041296497225</v>
      </c>
      <c r="S27" s="235">
        <f t="shared" si="20"/>
        <v>158.25280183212112</v>
      </c>
    </row>
    <row r="28" spans="1:19" ht="12.75">
      <c r="A28" s="236" t="s">
        <v>96</v>
      </c>
      <c r="B28" s="88">
        <f aca="true" t="shared" si="21" ref="B28:S28">(B71-B115)/B156*1000</f>
        <v>925.9952040903602</v>
      </c>
      <c r="C28" s="88">
        <f t="shared" si="21"/>
        <v>903.2735260270008</v>
      </c>
      <c r="D28" s="88">
        <f t="shared" si="21"/>
        <v>813.5964354446018</v>
      </c>
      <c r="E28" s="88">
        <f t="shared" si="21"/>
        <v>814.7718442830623</v>
      </c>
      <c r="F28" s="88">
        <f t="shared" si="21"/>
        <v>763.059324448546</v>
      </c>
      <c r="G28" s="88">
        <f t="shared" si="21"/>
        <v>772.984419367264</v>
      </c>
      <c r="H28" s="88">
        <f t="shared" si="21"/>
        <v>727.8527764443656</v>
      </c>
      <c r="I28" s="88">
        <f t="shared" si="21"/>
        <v>654.7679047787851</v>
      </c>
      <c r="J28" s="88">
        <f t="shared" si="21"/>
        <v>541.9242620492194</v>
      </c>
      <c r="K28" s="88">
        <f t="shared" si="21"/>
        <v>450.14363876454</v>
      </c>
      <c r="L28" s="88">
        <f t="shared" si="21"/>
        <v>445.5604285176853</v>
      </c>
      <c r="M28" s="88">
        <f t="shared" si="21"/>
        <v>410.3836115730406</v>
      </c>
      <c r="N28" s="88">
        <f t="shared" si="21"/>
        <v>377.83225261291915</v>
      </c>
      <c r="O28" s="88">
        <f t="shared" si="21"/>
        <v>384.66817602054607</v>
      </c>
      <c r="P28" s="88">
        <f t="shared" si="21"/>
        <v>372.0145412839066</v>
      </c>
      <c r="Q28" s="88">
        <f t="shared" si="21"/>
        <v>342.19914078617603</v>
      </c>
      <c r="R28" s="88">
        <f t="shared" si="21"/>
        <v>368.69799722333323</v>
      </c>
      <c r="S28" s="235">
        <f t="shared" si="21"/>
        <v>378.51127105108066</v>
      </c>
    </row>
    <row r="29" spans="1:19" ht="12.75">
      <c r="A29" s="236" t="s">
        <v>97</v>
      </c>
      <c r="B29" s="88">
        <f aca="true" t="shared" si="22" ref="B29:S29">(B72-B116)/B157*1000</f>
        <v>226.71852942879252</v>
      </c>
      <c r="C29" s="88">
        <f t="shared" si="22"/>
        <v>223.79286273071526</v>
      </c>
      <c r="D29" s="88">
        <f t="shared" si="22"/>
        <v>216.26055558472183</v>
      </c>
      <c r="E29" s="88">
        <f t="shared" si="22"/>
        <v>213.49307253668965</v>
      </c>
      <c r="F29" s="88">
        <f t="shared" si="22"/>
        <v>226.04152289798978</v>
      </c>
      <c r="G29" s="88">
        <f t="shared" si="22"/>
        <v>218.90269344059507</v>
      </c>
      <c r="H29" s="88">
        <f t="shared" si="22"/>
        <v>224.7480270308451</v>
      </c>
      <c r="I29" s="88">
        <f t="shared" si="22"/>
        <v>248.90256562819826</v>
      </c>
      <c r="J29" s="88">
        <f t="shared" si="22"/>
        <v>257.2532460398389</v>
      </c>
      <c r="K29" s="88">
        <f t="shared" si="22"/>
        <v>249.96832810950767</v>
      </c>
      <c r="L29" s="88">
        <f t="shared" si="22"/>
        <v>261.83349231933164</v>
      </c>
      <c r="M29" s="88">
        <f t="shared" si="22"/>
        <v>260.50628717692825</v>
      </c>
      <c r="N29" s="88">
        <f t="shared" si="22"/>
        <v>232.37039607485224</v>
      </c>
      <c r="O29" s="88">
        <f t="shared" si="22"/>
        <v>235.5161387540428</v>
      </c>
      <c r="P29" s="88">
        <f t="shared" si="22"/>
        <v>292.35778569074523</v>
      </c>
      <c r="Q29" s="88">
        <f t="shared" si="22"/>
        <v>225.2837527030723</v>
      </c>
      <c r="R29" s="88">
        <f t="shared" si="22"/>
        <v>223.40013909887804</v>
      </c>
      <c r="S29" s="235">
        <f t="shared" si="22"/>
        <v>225.77830912766902</v>
      </c>
    </row>
    <row r="30" spans="1:19" ht="12.75">
      <c r="A30" s="236" t="s">
        <v>98</v>
      </c>
      <c r="B30" s="88">
        <f aca="true" t="shared" si="23" ref="B30:S30">(B73-B117)/B158*1000</f>
        <v>2745.37891587792</v>
      </c>
      <c r="C30" s="88">
        <f t="shared" si="23"/>
        <v>2181.501392627461</v>
      </c>
      <c r="D30" s="88">
        <f t="shared" si="23"/>
        <v>2038.519135630578</v>
      </c>
      <c r="E30" s="88">
        <f t="shared" si="23"/>
        <v>1840.9407264446288</v>
      </c>
      <c r="F30" s="88">
        <f t="shared" si="23"/>
        <v>2350.9641990978776</v>
      </c>
      <c r="G30" s="88">
        <f t="shared" si="23"/>
        <v>2508.7691443565923</v>
      </c>
      <c r="H30" s="88">
        <f t="shared" si="23"/>
        <v>2353.5711536762155</v>
      </c>
      <c r="I30" s="88">
        <f t="shared" si="23"/>
        <v>2199.495717072753</v>
      </c>
      <c r="J30" s="88">
        <f t="shared" si="23"/>
        <v>1890.6344992402007</v>
      </c>
      <c r="K30" s="88">
        <f t="shared" si="23"/>
        <v>1126.344184466111</v>
      </c>
      <c r="L30" s="88">
        <f t="shared" si="23"/>
        <v>778.015837808757</v>
      </c>
      <c r="M30" s="88">
        <f t="shared" si="23"/>
        <v>597.9722768109057</v>
      </c>
      <c r="N30" s="88">
        <f t="shared" si="23"/>
        <v>503.6090080179405</v>
      </c>
      <c r="O30" s="88">
        <f t="shared" si="23"/>
        <v>443.8708891152938</v>
      </c>
      <c r="P30" s="88">
        <f t="shared" si="23"/>
        <v>368.80683113462015</v>
      </c>
      <c r="Q30" s="88">
        <f t="shared" si="23"/>
        <v>319.9152772997126</v>
      </c>
      <c r="R30" s="88">
        <f t="shared" si="23"/>
        <v>273.49344778857494</v>
      </c>
      <c r="S30" s="235">
        <f t="shared" si="23"/>
        <v>233.2479806761767</v>
      </c>
    </row>
    <row r="31" spans="1:19" ht="12.75">
      <c r="A31" s="236" t="s">
        <v>99</v>
      </c>
      <c r="B31" s="88">
        <f aca="true" t="shared" si="24" ref="B31:S31">(B74-B118)/B159*1000</f>
        <v>179.71402010231625</v>
      </c>
      <c r="C31" s="88">
        <f t="shared" si="24"/>
        <v>172.32043565629758</v>
      </c>
      <c r="D31" s="88">
        <f t="shared" si="24"/>
        <v>165.2807137325554</v>
      </c>
      <c r="E31" s="88">
        <f t="shared" si="24"/>
        <v>164.90977968017893</v>
      </c>
      <c r="F31" s="88">
        <f t="shared" si="24"/>
        <v>164.15017653205</v>
      </c>
      <c r="G31" s="88">
        <f t="shared" si="24"/>
        <v>161.72862997216868</v>
      </c>
      <c r="H31" s="88">
        <f t="shared" si="24"/>
        <v>169.60956775947196</v>
      </c>
      <c r="I31" s="88">
        <f t="shared" si="24"/>
        <v>171.75319427595343</v>
      </c>
      <c r="J31" s="88">
        <f t="shared" si="24"/>
        <v>177.9713048506275</v>
      </c>
      <c r="K31" s="88">
        <f t="shared" si="24"/>
        <v>176.5583725625566</v>
      </c>
      <c r="L31" s="88">
        <f t="shared" si="24"/>
        <v>190.66532878639535</v>
      </c>
      <c r="M31" s="88">
        <f t="shared" si="24"/>
        <v>187.0519896124026</v>
      </c>
      <c r="N31" s="88">
        <f t="shared" si="24"/>
        <v>191.72966597848614</v>
      </c>
      <c r="O31" s="88">
        <f t="shared" si="24"/>
        <v>192.4674879558356</v>
      </c>
      <c r="P31" s="88">
        <f t="shared" si="24"/>
        <v>203.22715289122047</v>
      </c>
      <c r="Q31" s="88">
        <f t="shared" si="24"/>
        <v>203.65082735473712</v>
      </c>
      <c r="R31" s="88">
        <f t="shared" si="24"/>
        <v>203.3319128481655</v>
      </c>
      <c r="S31" s="235">
        <f t="shared" si="24"/>
        <v>196.75503902570168</v>
      </c>
    </row>
    <row r="32" spans="1:19" ht="12.75">
      <c r="A32" s="236" t="s">
        <v>100</v>
      </c>
      <c r="B32" s="88">
        <f aca="true" t="shared" si="25" ref="B32:S32">(B75-B119)/B160*1000</f>
        <v>3301.4462594021074</v>
      </c>
      <c r="C32" s="88">
        <f t="shared" si="25"/>
        <v>1275.4974757511523</v>
      </c>
      <c r="D32" s="88">
        <f t="shared" si="25"/>
        <v>376.4593746851938</v>
      </c>
      <c r="E32" s="88">
        <f t="shared" si="25"/>
        <v>292.16610522425674</v>
      </c>
      <c r="F32" s="88">
        <f t="shared" si="25"/>
        <v>258.75109592199055</v>
      </c>
      <c r="G32" s="88">
        <f t="shared" si="25"/>
        <v>225.68426041857924</v>
      </c>
      <c r="H32" s="88">
        <f t="shared" si="25"/>
        <v>228.9237474102335</v>
      </c>
      <c r="I32" s="88">
        <f t="shared" si="25"/>
        <v>234.8564249268643</v>
      </c>
      <c r="J32" s="88">
        <f t="shared" si="25"/>
        <v>209.69395595297232</v>
      </c>
      <c r="K32" s="88">
        <f t="shared" si="25"/>
        <v>202.56996191422422</v>
      </c>
      <c r="L32" s="88">
        <f t="shared" si="25"/>
        <v>216.3713639123475</v>
      </c>
      <c r="M32" s="88">
        <f t="shared" si="25"/>
        <v>189.56468699803688</v>
      </c>
      <c r="N32" s="88">
        <f t="shared" si="25"/>
        <v>176.43257467919588</v>
      </c>
      <c r="O32" s="88">
        <f t="shared" si="25"/>
        <v>204.63013924907955</v>
      </c>
      <c r="P32" s="88">
        <f t="shared" si="25"/>
        <v>206.40980207571127</v>
      </c>
      <c r="Q32" s="88">
        <f t="shared" si="25"/>
        <v>221.97410395287778</v>
      </c>
      <c r="R32" s="88">
        <f t="shared" si="25"/>
        <v>225.1883128008343</v>
      </c>
      <c r="S32" s="235">
        <f t="shared" si="25"/>
        <v>210.27366055270025</v>
      </c>
    </row>
    <row r="33" spans="1:19" ht="12.75">
      <c r="A33" s="236" t="s">
        <v>101</v>
      </c>
      <c r="B33" s="88">
        <f aca="true" t="shared" si="26" ref="B33:S33">(B76-B120)/B161*1000</f>
        <v>1283.09974170638</v>
      </c>
      <c r="C33" s="88">
        <f t="shared" si="26"/>
        <v>1114.3127663144796</v>
      </c>
      <c r="D33" s="88">
        <f t="shared" si="26"/>
        <v>1043.2729513635784</v>
      </c>
      <c r="E33" s="88">
        <f t="shared" si="26"/>
        <v>944.4749748018404</v>
      </c>
      <c r="F33" s="88">
        <f t="shared" si="26"/>
        <v>815.8904030090503</v>
      </c>
      <c r="G33" s="88">
        <f t="shared" si="26"/>
        <v>818.62789468889</v>
      </c>
      <c r="H33" s="88">
        <f t="shared" si="26"/>
        <v>891.1887331402017</v>
      </c>
      <c r="I33" s="88">
        <f t="shared" si="26"/>
        <v>840.6706316028349</v>
      </c>
      <c r="J33" s="88">
        <f t="shared" si="26"/>
        <v>773.4041161889467</v>
      </c>
      <c r="K33" s="88">
        <f t="shared" si="26"/>
        <v>662.923925566456</v>
      </c>
      <c r="L33" s="88">
        <f t="shared" si="26"/>
        <v>634.011800439898</v>
      </c>
      <c r="M33" s="88">
        <f t="shared" si="26"/>
        <v>644.5392752692966</v>
      </c>
      <c r="N33" s="88">
        <f t="shared" si="26"/>
        <v>710.5986731266958</v>
      </c>
      <c r="O33" s="88">
        <f t="shared" si="26"/>
        <v>723.1377983417557</v>
      </c>
      <c r="P33" s="88">
        <f t="shared" si="26"/>
        <v>736.6091962304225</v>
      </c>
      <c r="Q33" s="88">
        <f t="shared" si="26"/>
        <v>753.1268701656854</v>
      </c>
      <c r="R33" s="88">
        <f t="shared" si="26"/>
        <v>754.0454890749951</v>
      </c>
      <c r="S33" s="235">
        <f t="shared" si="26"/>
        <v>742.0422731837544</v>
      </c>
    </row>
    <row r="34" spans="1:19" ht="12.75">
      <c r="A34" s="236" t="s">
        <v>103</v>
      </c>
      <c r="B34" s="88">
        <f aca="true" t="shared" si="27" ref="B34:S34">(B77-B121)/B162*1000</f>
        <v>111.8435622393203</v>
      </c>
      <c r="C34" s="88">
        <f t="shared" si="27"/>
        <v>106.9292566805015</v>
      </c>
      <c r="D34" s="88">
        <f t="shared" si="27"/>
        <v>102.64055288510168</v>
      </c>
      <c r="E34" s="88">
        <f t="shared" si="27"/>
        <v>101.90304048322476</v>
      </c>
      <c r="F34" s="88">
        <f t="shared" si="27"/>
        <v>102.33651806804325</v>
      </c>
      <c r="G34" s="88">
        <f t="shared" si="27"/>
        <v>97.02380005641312</v>
      </c>
      <c r="H34" s="88">
        <f t="shared" si="27"/>
        <v>91.90087617808905</v>
      </c>
      <c r="I34" s="88">
        <f t="shared" si="27"/>
        <v>91.55120974494409</v>
      </c>
      <c r="J34" s="88">
        <f t="shared" si="27"/>
        <v>89.54087334032776</v>
      </c>
      <c r="K34" s="88">
        <f t="shared" si="27"/>
        <v>93.08671900437756</v>
      </c>
      <c r="L34" s="88">
        <f t="shared" si="27"/>
        <v>90.49657860437537</v>
      </c>
      <c r="M34" s="88">
        <f t="shared" si="27"/>
        <v>88.98739352355364</v>
      </c>
      <c r="N34" s="88">
        <f t="shared" si="27"/>
        <v>85.9732717606508</v>
      </c>
      <c r="O34" s="88">
        <f t="shared" si="27"/>
        <v>85.47119592130963</v>
      </c>
      <c r="P34" s="88">
        <f t="shared" si="27"/>
        <v>78.96807968110178</v>
      </c>
      <c r="Q34" s="88">
        <f t="shared" si="27"/>
        <v>75.97764565935749</v>
      </c>
      <c r="R34" s="88">
        <f t="shared" si="27"/>
        <v>70.38576573218378</v>
      </c>
      <c r="S34" s="235">
        <f t="shared" si="27"/>
        <v>67.16287578205153</v>
      </c>
    </row>
    <row r="35" spans="1:19" ht="12.75">
      <c r="A35" s="236" t="s">
        <v>102</v>
      </c>
      <c r="B35" s="88">
        <f aca="true" t="shared" si="28" ref="B35:S35">(B78-B122)/B163*1000</f>
        <v>22183.758762559144</v>
      </c>
      <c r="C35" s="88">
        <f t="shared" si="28"/>
        <v>13484.452179795948</v>
      </c>
      <c r="D35" s="88">
        <f t="shared" si="28"/>
        <v>8613.61559021692</v>
      </c>
      <c r="E35" s="88">
        <f t="shared" si="28"/>
        <v>5525.253368443834</v>
      </c>
      <c r="F35" s="88">
        <f t="shared" si="28"/>
        <v>2321.197958566106</v>
      </c>
      <c r="G35" s="88">
        <f t="shared" si="28"/>
        <v>1431.9306505285765</v>
      </c>
      <c r="H35" s="88">
        <f t="shared" si="28"/>
        <v>908.9165651203901</v>
      </c>
      <c r="I35" s="88">
        <f t="shared" si="28"/>
        <v>537.0140745835878</v>
      </c>
      <c r="J35" s="88">
        <f t="shared" si="28"/>
        <v>273.66499877217564</v>
      </c>
      <c r="K35" s="88">
        <f t="shared" si="28"/>
        <v>188.42775601633903</v>
      </c>
      <c r="L35" s="88">
        <f t="shared" si="28"/>
        <v>149.61488242833698</v>
      </c>
      <c r="M35" s="88">
        <f t="shared" si="28"/>
        <v>93.47283276294816</v>
      </c>
      <c r="N35" s="88">
        <f t="shared" si="28"/>
        <v>71.73876305381638</v>
      </c>
      <c r="O35" s="88">
        <f t="shared" si="28"/>
        <v>67.68957491823673</v>
      </c>
      <c r="P35" s="88">
        <f t="shared" si="28"/>
        <v>67.31293190469435</v>
      </c>
      <c r="Q35" s="88">
        <f t="shared" si="28"/>
        <v>63.518980559954485</v>
      </c>
      <c r="R35" s="88">
        <f t="shared" si="28"/>
        <v>60.9601494921119</v>
      </c>
      <c r="S35" s="235">
        <f t="shared" si="28"/>
        <v>57.16527618564303</v>
      </c>
    </row>
    <row r="36" spans="1:19" ht="12.75">
      <c r="A36" s="236" t="s">
        <v>88</v>
      </c>
      <c r="B36" s="88">
        <f aca="true" t="shared" si="29" ref="B36:S36">(B79-B123)/B164*1000</f>
        <v>321.2143704900022</v>
      </c>
      <c r="C36" s="88">
        <f t="shared" si="29"/>
        <v>293.97748237899134</v>
      </c>
      <c r="D36" s="88">
        <f t="shared" si="29"/>
        <v>297.38225720512804</v>
      </c>
      <c r="E36" s="88">
        <f t="shared" si="29"/>
        <v>306.2138535855232</v>
      </c>
      <c r="F36" s="88">
        <f t="shared" si="29"/>
        <v>298.57370116138844</v>
      </c>
      <c r="G36" s="88">
        <f t="shared" si="29"/>
        <v>294.74205445349304</v>
      </c>
      <c r="H36" s="88">
        <f t="shared" si="29"/>
        <v>318.13875914108075</v>
      </c>
      <c r="I36" s="88">
        <f t="shared" si="29"/>
        <v>314.87562790744903</v>
      </c>
      <c r="J36" s="88">
        <f t="shared" si="29"/>
        <v>337.85224051642854</v>
      </c>
      <c r="K36" s="88">
        <f t="shared" si="29"/>
        <v>420.2284761006745</v>
      </c>
      <c r="L36" s="88">
        <f t="shared" si="29"/>
        <v>478.71182998476826</v>
      </c>
      <c r="M36" s="88">
        <f t="shared" si="29"/>
        <v>406.0156877899893</v>
      </c>
      <c r="N36" s="88">
        <f t="shared" si="29"/>
        <v>464.62040371205387</v>
      </c>
      <c r="O36" s="88">
        <f t="shared" si="29"/>
        <v>473.85629365381556</v>
      </c>
      <c r="P36" s="88">
        <f t="shared" si="29"/>
        <v>480.7690270809076</v>
      </c>
      <c r="Q36" s="88">
        <f t="shared" si="29"/>
        <v>426.3152759622271</v>
      </c>
      <c r="R36" s="88">
        <f t="shared" si="29"/>
        <v>457.6585016317479</v>
      </c>
      <c r="S36" s="235">
        <f t="shared" si="29"/>
        <v>444.3286423609203</v>
      </c>
    </row>
    <row r="37" spans="1:19" ht="12.75">
      <c r="A37" s="236" t="s">
        <v>95</v>
      </c>
      <c r="B37" s="88">
        <f aca="true" t="shared" si="30" ref="B37:Q37">(B80-B124)/B165*1000</f>
        <v>162.81639842134055</v>
      </c>
      <c r="C37" s="88">
        <f t="shared" si="30"/>
        <v>155.48121856894477</v>
      </c>
      <c r="D37" s="88">
        <f t="shared" si="30"/>
        <v>160.25834634535406</v>
      </c>
      <c r="E37" s="88">
        <f t="shared" si="30"/>
        <v>160.94835713725374</v>
      </c>
      <c r="F37" s="88">
        <f t="shared" si="30"/>
        <v>177.49347541529852</v>
      </c>
      <c r="G37" s="88">
        <f t="shared" si="30"/>
        <v>173.8497978053169</v>
      </c>
      <c r="H37" s="88">
        <f t="shared" si="30"/>
        <v>155.86779273169068</v>
      </c>
      <c r="I37" s="88">
        <f t="shared" si="30"/>
        <v>145.35157677996568</v>
      </c>
      <c r="J37" s="88">
        <f t="shared" si="30"/>
        <v>178.00325751353418</v>
      </c>
      <c r="K37" s="88">
        <f t="shared" si="30"/>
        <v>153.27965210349328</v>
      </c>
      <c r="L37" s="88">
        <f t="shared" si="30"/>
        <v>106.84122942306395</v>
      </c>
      <c r="M37" s="88">
        <f t="shared" si="30"/>
        <v>106.31200629139484</v>
      </c>
      <c r="N37" s="88">
        <f t="shared" si="30"/>
        <v>108.69258298984255</v>
      </c>
      <c r="O37" s="88">
        <f t="shared" si="30"/>
        <v>106.30942952450579</v>
      </c>
      <c r="P37" s="88">
        <f t="shared" si="30"/>
        <v>98.99744055558197</v>
      </c>
      <c r="Q37" s="88">
        <f t="shared" si="30"/>
        <v>79.73421936341367</v>
      </c>
      <c r="R37" s="88">
        <f>(R80-R124)/R165*1000</f>
        <v>63.36194619779352</v>
      </c>
      <c r="S37" s="235">
        <f>(S80-S124)/S165*1000</f>
        <v>63.18868930964398</v>
      </c>
    </row>
    <row r="38" spans="1:19" ht="12.75">
      <c r="A38" s="236" t="s">
        <v>75</v>
      </c>
      <c r="B38" s="88">
        <f>(B81-B125)/B166*1000</f>
        <v>49.36390438612031</v>
      </c>
      <c r="C38" s="88">
        <f aca="true" t="shared" si="31" ref="C38:S38">(C81-C125)/C166*1000</f>
        <v>45.632086963117175</v>
      </c>
      <c r="D38" s="88">
        <f t="shared" si="31"/>
        <v>42.39607542612916</v>
      </c>
      <c r="E38" s="88">
        <f t="shared" si="31"/>
        <v>40.580332763442385</v>
      </c>
      <c r="F38" s="88">
        <f t="shared" si="31"/>
        <v>40.33641608266018</v>
      </c>
      <c r="G38" s="88">
        <f t="shared" si="31"/>
        <v>40.145286134727904</v>
      </c>
      <c r="H38" s="88">
        <f t="shared" si="31"/>
        <v>38.88137227423444</v>
      </c>
      <c r="I38" s="88">
        <f t="shared" si="31"/>
        <v>39.3466417802628</v>
      </c>
      <c r="J38" s="88">
        <f t="shared" si="31"/>
        <v>40.180718057632426</v>
      </c>
      <c r="K38" s="88">
        <f t="shared" si="31"/>
        <v>53.16452838639302</v>
      </c>
      <c r="L38" s="88">
        <f t="shared" si="31"/>
        <v>52.35535906493582</v>
      </c>
      <c r="M38" s="88">
        <f t="shared" si="31"/>
        <v>52.641633710214535</v>
      </c>
      <c r="N38" s="88">
        <f t="shared" si="31"/>
        <v>56.04031956914041</v>
      </c>
      <c r="O38" s="88">
        <f t="shared" si="31"/>
        <v>57.767480363621154</v>
      </c>
      <c r="P38" s="88">
        <f t="shared" si="31"/>
        <v>58.31442949544046</v>
      </c>
      <c r="Q38" s="88">
        <f t="shared" si="31"/>
        <v>58.22516045336945</v>
      </c>
      <c r="R38" s="88">
        <f t="shared" si="31"/>
        <v>58.07830305490908</v>
      </c>
      <c r="S38" s="235">
        <f t="shared" si="31"/>
        <v>53.060495478148376</v>
      </c>
    </row>
    <row r="39" spans="1:19" ht="13.5" thickBot="1">
      <c r="A39" s="23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8"/>
    </row>
    <row r="40" spans="1:18" ht="12.75">
      <c r="A40" s="191" t="s">
        <v>42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9" ht="11.25">
      <c r="A41" s="192" t="s">
        <v>43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1:19" s="35" customFormat="1" ht="11.25">
      <c r="A42" s="192" t="s">
        <v>44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1:28" s="8" customFormat="1" ht="11.25">
      <c r="A43" s="192"/>
      <c r="B43" s="193">
        <v>39986.85863425926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AB43" s="9"/>
    </row>
    <row r="44" spans="1:26" s="10" customFormat="1" ht="11.25">
      <c r="A44" s="192" t="s">
        <v>45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Z44" s="11"/>
    </row>
    <row r="45" spans="1:26" s="10" customFormat="1" ht="11.25">
      <c r="A45" s="192" t="s">
        <v>47</v>
      </c>
      <c r="B45" s="192" t="s">
        <v>46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Z45" s="11"/>
    </row>
    <row r="46" spans="1:25" s="10" customFormat="1" ht="11.25">
      <c r="A46" s="192" t="s">
        <v>49</v>
      </c>
      <c r="B46" s="192" t="s">
        <v>104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Y46" s="11"/>
    </row>
    <row r="47" spans="1:23" s="10" customFormat="1" ht="11.25">
      <c r="A47" s="192" t="s">
        <v>51</v>
      </c>
      <c r="B47" s="192" t="s">
        <v>50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W47" s="11"/>
    </row>
    <row r="48" spans="1:22" s="10" customFormat="1" ht="11.25">
      <c r="A48" s="192"/>
      <c r="B48" s="192" t="s">
        <v>52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283"/>
      <c r="U48" s="284"/>
      <c r="V48" s="11"/>
    </row>
    <row r="49" spans="1:22" s="10" customFormat="1" ht="11.2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285" t="s">
        <v>985</v>
      </c>
      <c r="U49" s="286" t="s">
        <v>987</v>
      </c>
      <c r="V49" s="11"/>
    </row>
    <row r="50" spans="1:22" s="10" customFormat="1" ht="11.25">
      <c r="A50" s="194" t="s">
        <v>82</v>
      </c>
      <c r="B50" s="195">
        <v>365731</v>
      </c>
      <c r="C50" s="195">
        <v>342679</v>
      </c>
      <c r="D50" s="195">
        <v>321422</v>
      </c>
      <c r="E50" s="195">
        <v>312912</v>
      </c>
      <c r="F50" s="195">
        <v>318313</v>
      </c>
      <c r="G50" s="195">
        <v>329804</v>
      </c>
      <c r="H50" s="195">
        <v>330421</v>
      </c>
      <c r="I50" s="195">
        <v>330337</v>
      </c>
      <c r="J50" s="195">
        <v>323433</v>
      </c>
      <c r="K50" s="195">
        <v>316934</v>
      </c>
      <c r="L50" s="195">
        <v>327757</v>
      </c>
      <c r="M50" s="195">
        <v>330380</v>
      </c>
      <c r="N50" s="195">
        <v>325655</v>
      </c>
      <c r="O50" s="195">
        <v>331589</v>
      </c>
      <c r="P50" s="195">
        <v>332217</v>
      </c>
      <c r="Q50" s="195">
        <v>325775</v>
      </c>
      <c r="R50" s="195">
        <v>319494</v>
      </c>
      <c r="S50" s="273">
        <v>322846</v>
      </c>
      <c r="T50" s="287">
        <f>(S50-S94)/(B50-B94)-1</f>
        <v>-0.10777959406941906</v>
      </c>
      <c r="U50" s="288">
        <f>((S50-S94)/(B50-B94))^(1/17)-1</f>
        <v>-0.0066859071430840356</v>
      </c>
      <c r="V50" s="11"/>
    </row>
    <row r="51" spans="1:21" s="10" customFormat="1" ht="11.25">
      <c r="A51" s="194" t="s">
        <v>53</v>
      </c>
      <c r="B51" s="194" t="s">
        <v>54</v>
      </c>
      <c r="C51" s="194" t="s">
        <v>55</v>
      </c>
      <c r="D51" s="194" t="s">
        <v>56</v>
      </c>
      <c r="E51" s="194" t="s">
        <v>57</v>
      </c>
      <c r="F51" s="194" t="s">
        <v>58</v>
      </c>
      <c r="G51" s="194" t="s">
        <v>59</v>
      </c>
      <c r="H51" s="194" t="s">
        <v>60</v>
      </c>
      <c r="I51" s="194" t="s">
        <v>61</v>
      </c>
      <c r="J51" s="194" t="s">
        <v>62</v>
      </c>
      <c r="K51" s="194" t="s">
        <v>63</v>
      </c>
      <c r="L51" s="194" t="s">
        <v>64</v>
      </c>
      <c r="M51" s="194" t="s">
        <v>65</v>
      </c>
      <c r="N51" s="194" t="s">
        <v>66</v>
      </c>
      <c r="O51" s="194" t="s">
        <v>67</v>
      </c>
      <c r="P51" s="194" t="s">
        <v>68</v>
      </c>
      <c r="Q51" s="194" t="s">
        <v>69</v>
      </c>
      <c r="R51" s="194" t="s">
        <v>70</v>
      </c>
      <c r="S51" s="194" t="s">
        <v>71</v>
      </c>
      <c r="T51" s="9"/>
      <c r="U51" s="8"/>
    </row>
    <row r="52" spans="1:20" s="10" customFormat="1" ht="11.25">
      <c r="A52" s="194" t="s">
        <v>72</v>
      </c>
      <c r="B52" s="195">
        <v>5991</v>
      </c>
      <c r="C52" s="195">
        <v>6090</v>
      </c>
      <c r="D52" s="195">
        <v>5759</v>
      </c>
      <c r="E52" s="195">
        <v>5863</v>
      </c>
      <c r="F52" s="195">
        <v>5982</v>
      </c>
      <c r="G52" s="195">
        <v>6199</v>
      </c>
      <c r="H52" s="195">
        <v>6284</v>
      </c>
      <c r="I52" s="195">
        <v>6787</v>
      </c>
      <c r="J52" s="195">
        <v>6565</v>
      </c>
      <c r="K52" s="195">
        <v>6409</v>
      </c>
      <c r="L52" s="195">
        <v>6983</v>
      </c>
      <c r="M52" s="195">
        <v>6931</v>
      </c>
      <c r="N52" s="195">
        <v>7156</v>
      </c>
      <c r="O52" s="195">
        <v>7049</v>
      </c>
      <c r="P52" s="195">
        <v>7213</v>
      </c>
      <c r="Q52" s="195">
        <v>7914</v>
      </c>
      <c r="R52" s="195">
        <v>8376</v>
      </c>
      <c r="S52" s="195">
        <v>8522</v>
      </c>
      <c r="T52" s="11"/>
    </row>
    <row r="53" spans="1:20" s="10" customFormat="1" ht="11.25">
      <c r="A53" s="194" t="s">
        <v>73</v>
      </c>
      <c r="B53" s="195">
        <v>12591</v>
      </c>
      <c r="C53" s="195">
        <v>12933</v>
      </c>
      <c r="D53" s="195">
        <v>12965</v>
      </c>
      <c r="E53" s="195">
        <v>12207</v>
      </c>
      <c r="F53" s="195">
        <v>13688</v>
      </c>
      <c r="G53" s="195">
        <v>13612</v>
      </c>
      <c r="H53" s="195">
        <v>13238</v>
      </c>
      <c r="I53" s="195">
        <v>14429</v>
      </c>
      <c r="J53" s="195">
        <v>14745</v>
      </c>
      <c r="K53" s="195">
        <v>15216</v>
      </c>
      <c r="L53" s="195">
        <v>15762</v>
      </c>
      <c r="M53" s="195">
        <v>15641</v>
      </c>
      <c r="N53" s="195">
        <v>14429</v>
      </c>
      <c r="O53" s="195">
        <v>14667</v>
      </c>
      <c r="P53" s="195">
        <v>14371</v>
      </c>
      <c r="Q53" s="195">
        <v>13563</v>
      </c>
      <c r="R53" s="195">
        <v>14429</v>
      </c>
      <c r="S53" s="195">
        <v>12339</v>
      </c>
      <c r="T53" s="11"/>
    </row>
    <row r="54" spans="1:20" s="10" customFormat="1" ht="11.25">
      <c r="A54" s="194" t="s">
        <v>74</v>
      </c>
      <c r="B54" s="195">
        <v>9013</v>
      </c>
      <c r="C54" s="195">
        <v>6895</v>
      </c>
      <c r="D54" s="195">
        <v>5622</v>
      </c>
      <c r="E54" s="195">
        <v>4861</v>
      </c>
      <c r="F54" s="195">
        <v>5309</v>
      </c>
      <c r="G54" s="195">
        <v>6008</v>
      </c>
      <c r="H54" s="195">
        <v>5949</v>
      </c>
      <c r="I54" s="195">
        <v>4538</v>
      </c>
      <c r="J54" s="195">
        <v>4693</v>
      </c>
      <c r="K54" s="195">
        <v>3691</v>
      </c>
      <c r="L54" s="195">
        <v>3646</v>
      </c>
      <c r="M54" s="195">
        <v>3644</v>
      </c>
      <c r="N54" s="195">
        <v>3488</v>
      </c>
      <c r="O54" s="195">
        <v>3812</v>
      </c>
      <c r="P54" s="195">
        <v>3771</v>
      </c>
      <c r="Q54" s="195">
        <v>3736</v>
      </c>
      <c r="R54" s="195">
        <v>3817</v>
      </c>
      <c r="S54" s="195">
        <v>3855</v>
      </c>
      <c r="T54" s="11"/>
    </row>
    <row r="55" spans="1:20" s="10" customFormat="1" ht="11.25">
      <c r="A55" s="194" t="s">
        <v>76</v>
      </c>
      <c r="B55" s="195">
        <v>277</v>
      </c>
      <c r="C55" s="195">
        <v>345</v>
      </c>
      <c r="D55" s="195">
        <v>367</v>
      </c>
      <c r="E55" s="195">
        <v>375</v>
      </c>
      <c r="F55" s="195">
        <v>386</v>
      </c>
      <c r="G55" s="195">
        <v>391</v>
      </c>
      <c r="H55" s="195">
        <v>428</v>
      </c>
      <c r="I55" s="195">
        <v>405</v>
      </c>
      <c r="J55" s="195">
        <v>419</v>
      </c>
      <c r="K55" s="195">
        <v>430</v>
      </c>
      <c r="L55" s="195">
        <v>441</v>
      </c>
      <c r="M55" s="195">
        <v>414</v>
      </c>
      <c r="N55" s="195">
        <v>427</v>
      </c>
      <c r="O55" s="195">
        <v>425</v>
      </c>
      <c r="P55" s="195">
        <v>525</v>
      </c>
      <c r="Q55" s="195">
        <v>318</v>
      </c>
      <c r="R55" s="195">
        <v>331</v>
      </c>
      <c r="S55" s="195">
        <v>344</v>
      </c>
      <c r="T55" s="11"/>
    </row>
    <row r="56" spans="1:20" s="10" customFormat="1" ht="11.25">
      <c r="A56" s="194" t="s">
        <v>77</v>
      </c>
      <c r="B56" s="195">
        <v>16371</v>
      </c>
      <c r="C56" s="195">
        <v>13845</v>
      </c>
      <c r="D56" s="195">
        <v>14974</v>
      </c>
      <c r="E56" s="195">
        <v>14490</v>
      </c>
      <c r="F56" s="195">
        <v>12677</v>
      </c>
      <c r="G56" s="195">
        <v>12450</v>
      </c>
      <c r="H56" s="195">
        <v>12325</v>
      </c>
      <c r="I56" s="195">
        <v>12190</v>
      </c>
      <c r="J56" s="195">
        <v>11287</v>
      </c>
      <c r="K56" s="195">
        <v>10049</v>
      </c>
      <c r="L56" s="195">
        <v>10077</v>
      </c>
      <c r="M56" s="195">
        <v>9494</v>
      </c>
      <c r="N56" s="195">
        <v>9493</v>
      </c>
      <c r="O56" s="195">
        <v>9539</v>
      </c>
      <c r="P56" s="195">
        <v>9883</v>
      </c>
      <c r="Q56" s="195">
        <v>9624</v>
      </c>
      <c r="R56" s="195">
        <v>9460</v>
      </c>
      <c r="S56" s="195">
        <v>9548</v>
      </c>
      <c r="T56" s="11"/>
    </row>
    <row r="57" spans="1:20" s="10" customFormat="1" ht="11.25">
      <c r="A57" s="194" t="s">
        <v>78</v>
      </c>
      <c r="B57" s="195">
        <v>71457</v>
      </c>
      <c r="C57" s="195">
        <v>64681</v>
      </c>
      <c r="D57" s="195">
        <v>61253</v>
      </c>
      <c r="E57" s="195">
        <v>58065</v>
      </c>
      <c r="F57" s="195">
        <v>58785</v>
      </c>
      <c r="G57" s="195">
        <v>62002</v>
      </c>
      <c r="H57" s="195">
        <v>60610</v>
      </c>
      <c r="I57" s="195">
        <v>58272</v>
      </c>
      <c r="J57" s="195">
        <v>57522</v>
      </c>
      <c r="K57" s="195">
        <v>56299</v>
      </c>
      <c r="L57" s="195">
        <v>57896</v>
      </c>
      <c r="M57" s="195">
        <v>58759</v>
      </c>
      <c r="N57" s="195">
        <v>57925</v>
      </c>
      <c r="O57" s="195">
        <v>57495</v>
      </c>
      <c r="P57" s="195">
        <v>56421</v>
      </c>
      <c r="Q57" s="195">
        <v>55807</v>
      </c>
      <c r="R57" s="195">
        <v>55601</v>
      </c>
      <c r="S57" s="195">
        <v>57374</v>
      </c>
      <c r="T57" s="11"/>
    </row>
    <row r="58" spans="1:20" s="10" customFormat="1" ht="11.25">
      <c r="A58" s="194" t="s">
        <v>79</v>
      </c>
      <c r="B58" s="195">
        <v>2691</v>
      </c>
      <c r="C58" s="195">
        <v>2855</v>
      </c>
      <c r="D58" s="195">
        <v>2837</v>
      </c>
      <c r="E58" s="195">
        <v>2864</v>
      </c>
      <c r="F58" s="195">
        <v>2923</v>
      </c>
      <c r="G58" s="195">
        <v>3031</v>
      </c>
      <c r="H58" s="195">
        <v>3044</v>
      </c>
      <c r="I58" s="195">
        <v>3055</v>
      </c>
      <c r="J58" s="195">
        <v>3001</v>
      </c>
      <c r="K58" s="195">
        <v>3032</v>
      </c>
      <c r="L58" s="195">
        <v>2941</v>
      </c>
      <c r="M58" s="195">
        <v>3012</v>
      </c>
      <c r="N58" s="195">
        <v>2852</v>
      </c>
      <c r="O58" s="195">
        <v>2863</v>
      </c>
      <c r="P58" s="195">
        <v>2898</v>
      </c>
      <c r="Q58" s="195">
        <v>2865</v>
      </c>
      <c r="R58" s="195">
        <v>2933</v>
      </c>
      <c r="S58" s="195">
        <v>2914</v>
      </c>
      <c r="T58" s="11"/>
    </row>
    <row r="59" spans="1:20" s="10" customFormat="1" ht="11.25">
      <c r="A59" s="194" t="s">
        <v>80</v>
      </c>
      <c r="B59" s="195">
        <v>2734</v>
      </c>
      <c r="C59" s="195">
        <v>2547</v>
      </c>
      <c r="D59" s="195">
        <v>1360</v>
      </c>
      <c r="E59" s="195">
        <v>1245</v>
      </c>
      <c r="F59" s="195">
        <v>1042</v>
      </c>
      <c r="G59" s="195">
        <v>785</v>
      </c>
      <c r="H59" s="195">
        <v>857</v>
      </c>
      <c r="I59" s="195">
        <v>759</v>
      </c>
      <c r="J59" s="195">
        <v>658</v>
      </c>
      <c r="K59" s="195">
        <v>509</v>
      </c>
      <c r="L59" s="195">
        <v>529</v>
      </c>
      <c r="M59" s="195">
        <v>584</v>
      </c>
      <c r="N59" s="195">
        <v>536</v>
      </c>
      <c r="O59" s="195">
        <v>644</v>
      </c>
      <c r="P59" s="195">
        <v>615</v>
      </c>
      <c r="Q59" s="195">
        <v>645</v>
      </c>
      <c r="R59" s="195">
        <v>615</v>
      </c>
      <c r="S59" s="195">
        <v>694</v>
      </c>
      <c r="T59" s="11"/>
    </row>
    <row r="60" spans="1:20" s="10" customFormat="1" ht="11.25">
      <c r="A60" s="194" t="s">
        <v>81</v>
      </c>
      <c r="B60" s="195">
        <v>20070</v>
      </c>
      <c r="C60" s="195">
        <v>20227</v>
      </c>
      <c r="D60" s="195">
        <v>19394</v>
      </c>
      <c r="E60" s="195">
        <v>19243</v>
      </c>
      <c r="F60" s="195">
        <v>19872</v>
      </c>
      <c r="G60" s="195">
        <v>20507</v>
      </c>
      <c r="H60" s="195">
        <v>19816</v>
      </c>
      <c r="I60" s="195">
        <v>21726</v>
      </c>
      <c r="J60" s="195">
        <v>22594</v>
      </c>
      <c r="K60" s="195">
        <v>22389</v>
      </c>
      <c r="L60" s="195">
        <v>25527</v>
      </c>
      <c r="M60" s="195">
        <v>27211</v>
      </c>
      <c r="N60" s="195">
        <v>28165</v>
      </c>
      <c r="O60" s="195">
        <v>29777</v>
      </c>
      <c r="P60" s="195">
        <v>30724</v>
      </c>
      <c r="Q60" s="195">
        <v>31097</v>
      </c>
      <c r="R60" s="195">
        <v>25891</v>
      </c>
      <c r="S60" s="195">
        <v>26702</v>
      </c>
      <c r="T60" s="11"/>
    </row>
    <row r="61" spans="1:20" s="10" customFormat="1" ht="11.25">
      <c r="A61" s="194" t="s">
        <v>83</v>
      </c>
      <c r="B61" s="195">
        <v>9620</v>
      </c>
      <c r="C61" s="195">
        <v>9103</v>
      </c>
      <c r="D61" s="195">
        <v>9063</v>
      </c>
      <c r="E61" s="195">
        <v>9406</v>
      </c>
      <c r="F61" s="195">
        <v>10083</v>
      </c>
      <c r="G61" s="195">
        <v>9989</v>
      </c>
      <c r="H61" s="195">
        <v>10189</v>
      </c>
      <c r="I61" s="195">
        <v>11079</v>
      </c>
      <c r="J61" s="195">
        <v>11510</v>
      </c>
      <c r="K61" s="195">
        <v>12035</v>
      </c>
      <c r="L61" s="195">
        <v>12046</v>
      </c>
      <c r="M61" s="195">
        <v>11413</v>
      </c>
      <c r="N61" s="195">
        <v>12093</v>
      </c>
      <c r="O61" s="195">
        <v>12384</v>
      </c>
      <c r="P61" s="195">
        <v>12884</v>
      </c>
      <c r="Q61" s="195">
        <v>12089</v>
      </c>
      <c r="R61" s="195">
        <v>13357</v>
      </c>
      <c r="S61" s="195">
        <v>12931</v>
      </c>
      <c r="T61" s="11"/>
    </row>
    <row r="62" spans="1:20" s="10" customFormat="1" ht="11.25">
      <c r="A62" s="194" t="s">
        <v>84</v>
      </c>
      <c r="B62" s="195">
        <v>36439</v>
      </c>
      <c r="C62" s="195">
        <v>36348</v>
      </c>
      <c r="D62" s="195">
        <v>36888</v>
      </c>
      <c r="E62" s="195">
        <v>35609</v>
      </c>
      <c r="F62" s="195">
        <v>34785</v>
      </c>
      <c r="G62" s="195">
        <v>37119</v>
      </c>
      <c r="H62" s="195">
        <v>37334</v>
      </c>
      <c r="I62" s="195">
        <v>37292</v>
      </c>
      <c r="J62" s="195">
        <v>37641</v>
      </c>
      <c r="K62" s="195">
        <v>36222</v>
      </c>
      <c r="L62" s="195">
        <v>36887</v>
      </c>
      <c r="M62" s="195">
        <v>39645</v>
      </c>
      <c r="N62" s="195">
        <v>37864</v>
      </c>
      <c r="O62" s="195">
        <v>38417</v>
      </c>
      <c r="P62" s="195">
        <v>37723</v>
      </c>
      <c r="Q62" s="195">
        <v>35842</v>
      </c>
      <c r="R62" s="195">
        <v>34703</v>
      </c>
      <c r="S62" s="195">
        <v>33708</v>
      </c>
      <c r="T62" s="11"/>
    </row>
    <row r="63" spans="1:20" s="10" customFormat="1" ht="11.25">
      <c r="A63" s="194" t="s">
        <v>85</v>
      </c>
      <c r="B63" s="195">
        <v>3945</v>
      </c>
      <c r="C63" s="195">
        <v>3765</v>
      </c>
      <c r="D63" s="195">
        <v>3830</v>
      </c>
      <c r="E63" s="195">
        <v>3727</v>
      </c>
      <c r="F63" s="195">
        <v>3750</v>
      </c>
      <c r="G63" s="195">
        <v>4114</v>
      </c>
      <c r="H63" s="195">
        <v>4315</v>
      </c>
      <c r="I63" s="195">
        <v>4359</v>
      </c>
      <c r="J63" s="195">
        <v>4429</v>
      </c>
      <c r="K63" s="195">
        <v>4165</v>
      </c>
      <c r="L63" s="195">
        <v>4445</v>
      </c>
      <c r="M63" s="195">
        <v>4505</v>
      </c>
      <c r="N63" s="195">
        <v>4468</v>
      </c>
      <c r="O63" s="195">
        <v>4315</v>
      </c>
      <c r="P63" s="195">
        <v>4054</v>
      </c>
      <c r="Q63" s="195">
        <v>4143</v>
      </c>
      <c r="R63" s="195">
        <v>4213</v>
      </c>
      <c r="S63" s="195">
        <v>4587</v>
      </c>
      <c r="T63" s="11"/>
    </row>
    <row r="64" spans="1:20" s="10" customFormat="1" ht="11.25">
      <c r="A64" s="194" t="s">
        <v>86</v>
      </c>
      <c r="B64" s="195">
        <v>6512</v>
      </c>
      <c r="C64" s="195">
        <v>5432</v>
      </c>
      <c r="D64" s="195">
        <v>4390</v>
      </c>
      <c r="E64" s="195">
        <v>4183</v>
      </c>
      <c r="F64" s="195">
        <v>3895</v>
      </c>
      <c r="G64" s="195">
        <v>3797</v>
      </c>
      <c r="H64" s="195">
        <v>3950</v>
      </c>
      <c r="I64" s="195">
        <v>3677</v>
      </c>
      <c r="J64" s="195">
        <v>3657</v>
      </c>
      <c r="K64" s="195">
        <v>3494</v>
      </c>
      <c r="L64" s="195">
        <v>3446</v>
      </c>
      <c r="M64" s="195">
        <v>3551</v>
      </c>
      <c r="N64" s="195">
        <v>3755</v>
      </c>
      <c r="O64" s="195">
        <v>3478</v>
      </c>
      <c r="P64" s="195">
        <v>3389</v>
      </c>
      <c r="Q64" s="195">
        <v>3422</v>
      </c>
      <c r="R64" s="195">
        <v>3461</v>
      </c>
      <c r="S64" s="195">
        <v>3377</v>
      </c>
      <c r="T64" s="11"/>
    </row>
    <row r="65" spans="1:20" s="10" customFormat="1" ht="11.25">
      <c r="A65" s="194" t="s">
        <v>87</v>
      </c>
      <c r="B65" s="195">
        <v>1745</v>
      </c>
      <c r="C65" s="195">
        <v>1786</v>
      </c>
      <c r="D65" s="195">
        <v>1678</v>
      </c>
      <c r="E65" s="195">
        <v>1743</v>
      </c>
      <c r="F65" s="195">
        <v>1798</v>
      </c>
      <c r="G65" s="195">
        <v>1854</v>
      </c>
      <c r="H65" s="195">
        <v>1835</v>
      </c>
      <c r="I65" s="195">
        <v>1946</v>
      </c>
      <c r="J65" s="195">
        <v>2002</v>
      </c>
      <c r="K65" s="195">
        <v>2077</v>
      </c>
      <c r="L65" s="195">
        <v>2348</v>
      </c>
      <c r="M65" s="195">
        <v>2334</v>
      </c>
      <c r="N65" s="195">
        <v>2290</v>
      </c>
      <c r="O65" s="195">
        <v>2236</v>
      </c>
      <c r="P65" s="195">
        <v>2366</v>
      </c>
      <c r="Q65" s="195">
        <v>2595</v>
      </c>
      <c r="R65" s="195">
        <v>2786</v>
      </c>
      <c r="S65" s="195">
        <v>2574</v>
      </c>
      <c r="T65" s="11"/>
    </row>
    <row r="66" spans="1:20" s="10" customFormat="1" ht="11.25">
      <c r="A66" s="194" t="s">
        <v>89</v>
      </c>
      <c r="B66" s="195">
        <v>36259</v>
      </c>
      <c r="C66" s="195">
        <v>35389</v>
      </c>
      <c r="D66" s="195">
        <v>35376</v>
      </c>
      <c r="E66" s="195">
        <v>34324</v>
      </c>
      <c r="F66" s="195">
        <v>35255</v>
      </c>
      <c r="G66" s="195">
        <v>36459</v>
      </c>
      <c r="H66" s="195">
        <v>35856</v>
      </c>
      <c r="I66" s="195">
        <v>36899</v>
      </c>
      <c r="J66" s="195">
        <v>36055</v>
      </c>
      <c r="K66" s="195">
        <v>38461</v>
      </c>
      <c r="L66" s="195">
        <v>39526</v>
      </c>
      <c r="M66" s="195">
        <v>39680</v>
      </c>
      <c r="N66" s="195">
        <v>38915</v>
      </c>
      <c r="O66" s="195">
        <v>40394</v>
      </c>
      <c r="P66" s="195">
        <v>39917</v>
      </c>
      <c r="Q66" s="195">
        <v>39074</v>
      </c>
      <c r="R66" s="195">
        <v>38007</v>
      </c>
      <c r="S66" s="195">
        <v>41480</v>
      </c>
      <c r="T66" s="11"/>
    </row>
    <row r="67" spans="1:20" s="10" customFormat="1" ht="11.25">
      <c r="A67" s="194" t="s">
        <v>90</v>
      </c>
      <c r="B67" s="195">
        <v>3327</v>
      </c>
      <c r="C67" s="195">
        <v>3327</v>
      </c>
      <c r="D67" s="195">
        <v>1882</v>
      </c>
      <c r="E67" s="195">
        <v>1108</v>
      </c>
      <c r="F67" s="195">
        <v>1104</v>
      </c>
      <c r="G67" s="195">
        <v>1017</v>
      </c>
      <c r="H67" s="195">
        <v>975</v>
      </c>
      <c r="I67" s="195">
        <v>999</v>
      </c>
      <c r="J67" s="195">
        <v>986</v>
      </c>
      <c r="K67" s="195">
        <v>825</v>
      </c>
      <c r="L67" s="195">
        <v>780</v>
      </c>
      <c r="M67" s="195">
        <v>772</v>
      </c>
      <c r="N67" s="195">
        <v>863</v>
      </c>
      <c r="O67" s="195">
        <v>909</v>
      </c>
      <c r="P67" s="195">
        <v>937</v>
      </c>
      <c r="Q67" s="195">
        <v>994</v>
      </c>
      <c r="R67" s="195">
        <v>1055</v>
      </c>
      <c r="S67" s="195">
        <v>1064</v>
      </c>
      <c r="T67" s="11"/>
    </row>
    <row r="68" spans="1:20" s="10" customFormat="1" ht="11.25">
      <c r="A68" s="194" t="s">
        <v>91</v>
      </c>
      <c r="B68" s="195">
        <v>1729</v>
      </c>
      <c r="C68" s="195">
        <v>1689</v>
      </c>
      <c r="D68" s="195">
        <v>1607</v>
      </c>
      <c r="E68" s="195">
        <v>1655</v>
      </c>
      <c r="F68" s="195">
        <v>1553</v>
      </c>
      <c r="G68" s="195">
        <v>1197</v>
      </c>
      <c r="H68" s="195">
        <v>1160</v>
      </c>
      <c r="I68" s="195">
        <v>1034</v>
      </c>
      <c r="J68" s="195">
        <v>868</v>
      </c>
      <c r="K68" s="195">
        <v>923</v>
      </c>
      <c r="L68" s="195">
        <v>958</v>
      </c>
      <c r="M68" s="195">
        <v>921</v>
      </c>
      <c r="N68" s="195">
        <v>889</v>
      </c>
      <c r="O68" s="195">
        <v>890</v>
      </c>
      <c r="P68" s="195">
        <v>963</v>
      </c>
      <c r="Q68" s="195">
        <v>940</v>
      </c>
      <c r="R68" s="195">
        <v>1019</v>
      </c>
      <c r="S68" s="195">
        <v>959</v>
      </c>
      <c r="T68" s="11"/>
    </row>
    <row r="69" spans="1:20" s="10" customFormat="1" ht="11.25">
      <c r="A69" s="194" t="s">
        <v>92</v>
      </c>
      <c r="B69" s="195">
        <v>1980</v>
      </c>
      <c r="C69" s="195">
        <v>1739</v>
      </c>
      <c r="D69" s="195">
        <v>1323</v>
      </c>
      <c r="E69" s="195">
        <v>880</v>
      </c>
      <c r="F69" s="195">
        <v>697</v>
      </c>
      <c r="G69" s="195">
        <v>692</v>
      </c>
      <c r="H69" s="195">
        <v>660</v>
      </c>
      <c r="I69" s="195">
        <v>726</v>
      </c>
      <c r="J69" s="195">
        <v>702</v>
      </c>
      <c r="K69" s="195">
        <v>632</v>
      </c>
      <c r="L69" s="195">
        <v>572</v>
      </c>
      <c r="M69" s="195">
        <v>610</v>
      </c>
      <c r="N69" s="195">
        <v>621</v>
      </c>
      <c r="O69" s="195">
        <v>628</v>
      </c>
      <c r="P69" s="195">
        <v>669</v>
      </c>
      <c r="Q69" s="195">
        <v>705</v>
      </c>
      <c r="R69" s="195">
        <v>741</v>
      </c>
      <c r="S69" s="195">
        <v>724</v>
      </c>
      <c r="T69" s="11"/>
    </row>
    <row r="70" spans="1:20" s="10" customFormat="1" ht="11.25">
      <c r="A70" s="194" t="s">
        <v>94</v>
      </c>
      <c r="B70" s="195">
        <v>12542</v>
      </c>
      <c r="C70" s="195">
        <v>12745</v>
      </c>
      <c r="D70" s="195">
        <v>12564</v>
      </c>
      <c r="E70" s="195">
        <v>13239</v>
      </c>
      <c r="F70" s="195">
        <v>12482</v>
      </c>
      <c r="G70" s="195">
        <v>12675</v>
      </c>
      <c r="H70" s="195">
        <v>13188</v>
      </c>
      <c r="I70" s="195">
        <v>13191</v>
      </c>
      <c r="J70" s="195">
        <v>13144</v>
      </c>
      <c r="K70" s="195">
        <v>12792</v>
      </c>
      <c r="L70" s="195">
        <v>13753</v>
      </c>
      <c r="M70" s="195">
        <v>13711</v>
      </c>
      <c r="N70" s="195">
        <v>13690</v>
      </c>
      <c r="O70" s="195">
        <v>14237</v>
      </c>
      <c r="P70" s="195">
        <v>14797</v>
      </c>
      <c r="Q70" s="195">
        <v>14929</v>
      </c>
      <c r="R70" s="195">
        <v>13434</v>
      </c>
      <c r="S70" s="195">
        <v>14568</v>
      </c>
      <c r="T70" s="11"/>
    </row>
    <row r="71" spans="1:20" s="10" customFormat="1" ht="11.25">
      <c r="A71" s="194" t="s">
        <v>96</v>
      </c>
      <c r="B71" s="195">
        <v>25338</v>
      </c>
      <c r="C71" s="195">
        <v>22773</v>
      </c>
      <c r="D71" s="195">
        <v>20921</v>
      </c>
      <c r="E71" s="195">
        <v>21750</v>
      </c>
      <c r="F71" s="195">
        <v>21236</v>
      </c>
      <c r="G71" s="195">
        <v>22790</v>
      </c>
      <c r="H71" s="195">
        <v>24234</v>
      </c>
      <c r="I71" s="195">
        <v>23968</v>
      </c>
      <c r="J71" s="195">
        <v>21164</v>
      </c>
      <c r="K71" s="195">
        <v>18503</v>
      </c>
      <c r="L71" s="195">
        <v>18955</v>
      </c>
      <c r="M71" s="195">
        <v>17456</v>
      </c>
      <c r="N71" s="195">
        <v>16629</v>
      </c>
      <c r="O71" s="195">
        <v>17346</v>
      </c>
      <c r="P71" s="195">
        <v>17909</v>
      </c>
      <c r="Q71" s="195">
        <v>16532</v>
      </c>
      <c r="R71" s="195">
        <v>17372</v>
      </c>
      <c r="S71" s="195">
        <v>17956</v>
      </c>
      <c r="T71" s="11"/>
    </row>
    <row r="72" spans="1:20" s="10" customFormat="1" ht="11.25">
      <c r="A72" s="194" t="s">
        <v>97</v>
      </c>
      <c r="B72" s="195">
        <v>4728</v>
      </c>
      <c r="C72" s="195">
        <v>4823</v>
      </c>
      <c r="D72" s="195">
        <v>4783</v>
      </c>
      <c r="E72" s="195">
        <v>4670</v>
      </c>
      <c r="F72" s="195">
        <v>4988</v>
      </c>
      <c r="G72" s="195">
        <v>4974</v>
      </c>
      <c r="H72" s="195">
        <v>5042</v>
      </c>
      <c r="I72" s="195">
        <v>5606</v>
      </c>
      <c r="J72" s="195">
        <v>5943</v>
      </c>
      <c r="K72" s="195">
        <v>5986</v>
      </c>
      <c r="L72" s="195">
        <v>6244</v>
      </c>
      <c r="M72" s="195">
        <v>6322</v>
      </c>
      <c r="N72" s="195">
        <v>5824</v>
      </c>
      <c r="O72" s="195">
        <v>5869</v>
      </c>
      <c r="P72" s="195">
        <v>7226</v>
      </c>
      <c r="Q72" s="195">
        <v>5689</v>
      </c>
      <c r="R72" s="195">
        <v>5694</v>
      </c>
      <c r="S72" s="195">
        <v>5886</v>
      </c>
      <c r="T72" s="11"/>
    </row>
    <row r="73" spans="1:20" s="10" customFormat="1" ht="11.25">
      <c r="A73" s="194" t="s">
        <v>98</v>
      </c>
      <c r="B73" s="195">
        <v>25303</v>
      </c>
      <c r="C73" s="195">
        <v>18794</v>
      </c>
      <c r="D73" s="195">
        <v>11037</v>
      </c>
      <c r="E73" s="195">
        <v>10066</v>
      </c>
      <c r="F73" s="195">
        <v>13539</v>
      </c>
      <c r="G73" s="195">
        <v>15029</v>
      </c>
      <c r="H73" s="195">
        <v>14878</v>
      </c>
      <c r="I73" s="195">
        <v>12926</v>
      </c>
      <c r="J73" s="195">
        <v>10711</v>
      </c>
      <c r="K73" s="195">
        <v>8937</v>
      </c>
      <c r="L73" s="195">
        <v>9122</v>
      </c>
      <c r="M73" s="195">
        <v>9696</v>
      </c>
      <c r="N73" s="195">
        <v>10359</v>
      </c>
      <c r="O73" s="195">
        <v>10355</v>
      </c>
      <c r="P73" s="195">
        <v>10166</v>
      </c>
      <c r="Q73" s="195">
        <v>9987</v>
      </c>
      <c r="R73" s="195">
        <v>9565</v>
      </c>
      <c r="S73" s="195">
        <v>9129</v>
      </c>
      <c r="T73" s="11"/>
    </row>
    <row r="74" spans="1:20" s="10" customFormat="1" ht="11.25">
      <c r="A74" s="194" t="s">
        <v>99</v>
      </c>
      <c r="B74" s="195">
        <v>11860</v>
      </c>
      <c r="C74" s="195">
        <v>11758</v>
      </c>
      <c r="D74" s="195">
        <v>11370</v>
      </c>
      <c r="E74" s="195">
        <v>11954</v>
      </c>
      <c r="F74" s="195">
        <v>12077</v>
      </c>
      <c r="G74" s="195">
        <v>12625</v>
      </c>
      <c r="H74" s="195">
        <v>12864</v>
      </c>
      <c r="I74" s="195">
        <v>12958</v>
      </c>
      <c r="J74" s="195">
        <v>13044</v>
      </c>
      <c r="K74" s="195">
        <v>12549</v>
      </c>
      <c r="L74" s="195">
        <v>13158</v>
      </c>
      <c r="M74" s="195">
        <v>12425</v>
      </c>
      <c r="N74" s="195">
        <v>12545</v>
      </c>
      <c r="O74" s="195">
        <v>12373</v>
      </c>
      <c r="P74" s="195">
        <v>12694</v>
      </c>
      <c r="Q74" s="195">
        <v>12664</v>
      </c>
      <c r="R74" s="195">
        <v>12761</v>
      </c>
      <c r="S74" s="195">
        <v>12828</v>
      </c>
      <c r="T74" s="11"/>
    </row>
    <row r="75" spans="1:20" s="10" customFormat="1" ht="11.25">
      <c r="A75" s="194" t="s">
        <v>100</v>
      </c>
      <c r="B75" s="195">
        <v>1469</v>
      </c>
      <c r="C75" s="195">
        <v>1304</v>
      </c>
      <c r="D75" s="195">
        <v>1151</v>
      </c>
      <c r="E75" s="195">
        <v>1132</v>
      </c>
      <c r="F75" s="195">
        <v>1223</v>
      </c>
      <c r="G75" s="195">
        <v>1179</v>
      </c>
      <c r="H75" s="195">
        <v>1189</v>
      </c>
      <c r="I75" s="195">
        <v>1225</v>
      </c>
      <c r="J75" s="195">
        <v>1163</v>
      </c>
      <c r="K75" s="195">
        <v>1209</v>
      </c>
      <c r="L75" s="195">
        <v>1423</v>
      </c>
      <c r="M75" s="195">
        <v>1335</v>
      </c>
      <c r="N75" s="195">
        <v>1262</v>
      </c>
      <c r="O75" s="195">
        <v>1499</v>
      </c>
      <c r="P75" s="195">
        <v>1533</v>
      </c>
      <c r="Q75" s="195">
        <v>1657</v>
      </c>
      <c r="R75" s="195">
        <v>1698</v>
      </c>
      <c r="S75" s="195">
        <v>1602</v>
      </c>
      <c r="T75" s="11"/>
    </row>
    <row r="76" spans="1:20" s="10" customFormat="1" ht="11.25">
      <c r="A76" s="194" t="s">
        <v>101</v>
      </c>
      <c r="B76" s="195">
        <v>6761</v>
      </c>
      <c r="C76" s="195">
        <v>5831</v>
      </c>
      <c r="D76" s="195">
        <v>5575</v>
      </c>
      <c r="E76" s="195">
        <v>4295</v>
      </c>
      <c r="F76" s="195">
        <v>4425</v>
      </c>
      <c r="G76" s="195">
        <v>4120</v>
      </c>
      <c r="H76" s="195">
        <v>4209</v>
      </c>
      <c r="I76" s="195">
        <v>4159</v>
      </c>
      <c r="J76" s="195">
        <v>3810</v>
      </c>
      <c r="K76" s="195">
        <v>3607</v>
      </c>
      <c r="L76" s="195">
        <v>3826</v>
      </c>
      <c r="M76" s="195">
        <v>3939</v>
      </c>
      <c r="N76" s="195">
        <v>4201</v>
      </c>
      <c r="O76" s="195">
        <v>4363</v>
      </c>
      <c r="P76" s="195">
        <v>4383</v>
      </c>
      <c r="Q76" s="195">
        <v>4475</v>
      </c>
      <c r="R76" s="195">
        <v>4521</v>
      </c>
      <c r="S76" s="195">
        <v>4394</v>
      </c>
      <c r="T76" s="11"/>
    </row>
    <row r="77" spans="1:20" s="10" customFormat="1" ht="11.25">
      <c r="A77" s="194" t="s">
        <v>103</v>
      </c>
      <c r="B77" s="195">
        <v>34977</v>
      </c>
      <c r="C77" s="195">
        <v>35633</v>
      </c>
      <c r="D77" s="195">
        <v>33429</v>
      </c>
      <c r="E77" s="195">
        <v>33934</v>
      </c>
      <c r="F77" s="195">
        <v>34717</v>
      </c>
      <c r="G77" s="195">
        <v>35146</v>
      </c>
      <c r="H77" s="195">
        <v>35946</v>
      </c>
      <c r="I77" s="195">
        <v>36096</v>
      </c>
      <c r="J77" s="195">
        <v>35083</v>
      </c>
      <c r="K77" s="195">
        <v>36455</v>
      </c>
      <c r="L77" s="195">
        <v>36424</v>
      </c>
      <c r="M77" s="195">
        <v>36334</v>
      </c>
      <c r="N77" s="195">
        <v>34877</v>
      </c>
      <c r="O77" s="195">
        <v>35580</v>
      </c>
      <c r="P77" s="195">
        <v>34136</v>
      </c>
      <c r="Q77" s="195">
        <v>34423</v>
      </c>
      <c r="R77" s="195">
        <v>33609</v>
      </c>
      <c r="S77" s="195">
        <v>32740</v>
      </c>
      <c r="T77" s="11"/>
    </row>
    <row r="78" spans="1:20" s="10" customFormat="1" ht="11.25">
      <c r="A78" s="194" t="s">
        <v>102</v>
      </c>
      <c r="B78" s="195">
        <v>12028</v>
      </c>
      <c r="C78" s="195">
        <v>12395</v>
      </c>
      <c r="D78" s="195">
        <v>12394</v>
      </c>
      <c r="E78" s="195">
        <v>12748</v>
      </c>
      <c r="F78" s="195">
        <v>12024</v>
      </c>
      <c r="G78" s="195">
        <v>13234</v>
      </c>
      <c r="H78" s="195">
        <v>15895</v>
      </c>
      <c r="I78" s="195">
        <v>17189</v>
      </c>
      <c r="J78" s="195">
        <v>17723</v>
      </c>
      <c r="K78" s="195">
        <v>16335</v>
      </c>
      <c r="L78" s="195">
        <v>21009</v>
      </c>
      <c r="M78" s="195">
        <v>16704</v>
      </c>
      <c r="N78" s="195">
        <v>20231</v>
      </c>
      <c r="O78" s="195">
        <v>22515</v>
      </c>
      <c r="P78" s="195">
        <v>22743</v>
      </c>
      <c r="Q78" s="195">
        <v>22494</v>
      </c>
      <c r="R78" s="195">
        <v>24725</v>
      </c>
      <c r="S78" s="195">
        <v>24856</v>
      </c>
      <c r="T78" s="11"/>
    </row>
    <row r="79" spans="1:20" s="10" customFormat="1" ht="11.25">
      <c r="A79" s="194" t="s">
        <v>88</v>
      </c>
      <c r="B79" s="195">
        <v>417</v>
      </c>
      <c r="C79" s="195">
        <v>388</v>
      </c>
      <c r="D79" s="195">
        <v>389</v>
      </c>
      <c r="E79" s="195">
        <v>412</v>
      </c>
      <c r="F79" s="195">
        <v>430</v>
      </c>
      <c r="G79" s="195">
        <v>435</v>
      </c>
      <c r="H79" s="195">
        <v>474</v>
      </c>
      <c r="I79" s="195">
        <v>511</v>
      </c>
      <c r="J79" s="195">
        <v>559</v>
      </c>
      <c r="K79" s="195">
        <v>636</v>
      </c>
      <c r="L79" s="195">
        <v>720</v>
      </c>
      <c r="M79" s="195">
        <v>753</v>
      </c>
      <c r="N79" s="195">
        <v>786</v>
      </c>
      <c r="O79" s="195">
        <v>775</v>
      </c>
      <c r="P79" s="195">
        <v>797</v>
      </c>
      <c r="Q79" s="195">
        <v>765</v>
      </c>
      <c r="R79" s="195">
        <v>852</v>
      </c>
      <c r="S79" s="217">
        <v>852</v>
      </c>
      <c r="T79" s="11"/>
    </row>
    <row r="80" spans="1:20" s="10" customFormat="1" ht="11.25">
      <c r="A80" s="194" t="s">
        <v>95</v>
      </c>
      <c r="B80" s="195">
        <v>6082</v>
      </c>
      <c r="C80" s="195">
        <v>5657</v>
      </c>
      <c r="D80" s="195">
        <v>5454</v>
      </c>
      <c r="E80" s="195">
        <v>5659</v>
      </c>
      <c r="F80" s="195">
        <v>6039</v>
      </c>
      <c r="G80" s="195">
        <v>6170</v>
      </c>
      <c r="H80" s="195">
        <v>6225</v>
      </c>
      <c r="I80" s="195">
        <v>6050</v>
      </c>
      <c r="J80" s="195">
        <v>6577</v>
      </c>
      <c r="K80" s="195">
        <v>6812</v>
      </c>
      <c r="L80" s="195">
        <v>7002</v>
      </c>
      <c r="M80" s="195">
        <v>6810</v>
      </c>
      <c r="N80" s="195">
        <v>6312</v>
      </c>
      <c r="O80" s="195">
        <v>6354</v>
      </c>
      <c r="P80" s="195">
        <v>6685</v>
      </c>
      <c r="Q80" s="195">
        <v>6574</v>
      </c>
      <c r="R80" s="195">
        <v>6330</v>
      </c>
      <c r="S80" s="195">
        <v>6327</v>
      </c>
      <c r="T80" s="11"/>
    </row>
    <row r="81" spans="1:20" s="10" customFormat="1" ht="11.25">
      <c r="A81" s="194" t="s">
        <v>75</v>
      </c>
      <c r="B81" s="195">
        <v>3364</v>
      </c>
      <c r="C81" s="195">
        <v>3396</v>
      </c>
      <c r="D81" s="195">
        <v>3429</v>
      </c>
      <c r="E81" s="195">
        <v>3384</v>
      </c>
      <c r="F81" s="195">
        <v>3503</v>
      </c>
      <c r="G81" s="195">
        <v>3605</v>
      </c>
      <c r="H81" s="195">
        <v>3549</v>
      </c>
      <c r="I81" s="195">
        <v>3581</v>
      </c>
      <c r="J81" s="195">
        <v>3610</v>
      </c>
      <c r="K81" s="195">
        <v>4044</v>
      </c>
      <c r="L81" s="195">
        <v>3968</v>
      </c>
      <c r="M81" s="195">
        <v>4126</v>
      </c>
      <c r="N81" s="195">
        <v>3968</v>
      </c>
      <c r="O81" s="195">
        <v>4035</v>
      </c>
      <c r="P81" s="195">
        <v>4120</v>
      </c>
      <c r="Q81" s="195">
        <v>4123</v>
      </c>
      <c r="R81" s="195">
        <v>4180</v>
      </c>
      <c r="S81" s="195">
        <v>4093</v>
      </c>
      <c r="T81" s="11"/>
    </row>
    <row r="82" spans="1:19" ht="12.75">
      <c r="A82" s="101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50"/>
    </row>
    <row r="83" spans="1:19" ht="12.75">
      <c r="A83" s="101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50"/>
    </row>
    <row r="84" spans="1:19" ht="12.75">
      <c r="A84" s="101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50"/>
    </row>
    <row r="85" spans="1:19" ht="11.25">
      <c r="A85" s="191" t="s">
        <v>42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</row>
    <row r="86" spans="1:19" ht="11.25">
      <c r="A86" s="192" t="s">
        <v>43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1:19" ht="11.25">
      <c r="A87" s="192" t="s">
        <v>44</v>
      </c>
      <c r="B87" s="193">
        <v>39986.85863425926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1:20" s="1" customFormat="1" ht="11.2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4"/>
    </row>
    <row r="89" spans="1:20" s="1" customFormat="1" ht="11.25">
      <c r="A89" s="192" t="s">
        <v>45</v>
      </c>
      <c r="B89" s="192" t="s">
        <v>46</v>
      </c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4"/>
    </row>
    <row r="90" spans="1:20" s="1" customFormat="1" ht="11.25">
      <c r="A90" s="192" t="s">
        <v>47</v>
      </c>
      <c r="B90" s="192" t="s">
        <v>105</v>
      </c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4"/>
    </row>
    <row r="91" spans="1:20" s="1" customFormat="1" ht="11.25">
      <c r="A91" s="192" t="s">
        <v>49</v>
      </c>
      <c r="B91" s="192" t="s">
        <v>50</v>
      </c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4"/>
    </row>
    <row r="92" spans="1:19" s="1" customFormat="1" ht="11.25">
      <c r="A92" s="192" t="s">
        <v>51</v>
      </c>
      <c r="B92" s="192" t="s">
        <v>52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</row>
    <row r="93" spans="1:19" s="1" customFormat="1" ht="11.25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</row>
    <row r="94" spans="1:19" s="1" customFormat="1" ht="11.25">
      <c r="A94" s="194" t="s">
        <v>82</v>
      </c>
      <c r="B94" s="195">
        <v>51293</v>
      </c>
      <c r="C94" s="195">
        <v>44679</v>
      </c>
      <c r="D94" s="195">
        <v>36130</v>
      </c>
      <c r="E94" s="195">
        <v>35565</v>
      </c>
      <c r="F94" s="195">
        <v>35660</v>
      </c>
      <c r="G94" s="195">
        <v>38808</v>
      </c>
      <c r="H94" s="195">
        <v>42503</v>
      </c>
      <c r="I94" s="195">
        <v>41716</v>
      </c>
      <c r="J94" s="195">
        <v>41323</v>
      </c>
      <c r="K94" s="195">
        <v>38401</v>
      </c>
      <c r="L94" s="195">
        <v>38727</v>
      </c>
      <c r="M94" s="195">
        <v>40577</v>
      </c>
      <c r="N94" s="195">
        <v>40159</v>
      </c>
      <c r="O94" s="195">
        <v>41355</v>
      </c>
      <c r="P94" s="195">
        <v>42252</v>
      </c>
      <c r="Q94" s="195">
        <v>43166</v>
      </c>
      <c r="R94" s="195">
        <v>42505</v>
      </c>
      <c r="S94" s="195">
        <v>42298</v>
      </c>
    </row>
    <row r="95" spans="1:19" s="1" customFormat="1" ht="11.25">
      <c r="A95" s="194" t="s">
        <v>53</v>
      </c>
      <c r="B95" s="194" t="s">
        <v>54</v>
      </c>
      <c r="C95" s="194" t="s">
        <v>55</v>
      </c>
      <c r="D95" s="194" t="s">
        <v>56</v>
      </c>
      <c r="E95" s="194" t="s">
        <v>57</v>
      </c>
      <c r="F95" s="194" t="s">
        <v>58</v>
      </c>
      <c r="G95" s="194" t="s">
        <v>59</v>
      </c>
      <c r="H95" s="194" t="s">
        <v>60</v>
      </c>
      <c r="I95" s="194" t="s">
        <v>61</v>
      </c>
      <c r="J95" s="194" t="s">
        <v>62</v>
      </c>
      <c r="K95" s="194" t="s">
        <v>63</v>
      </c>
      <c r="L95" s="194" t="s">
        <v>64</v>
      </c>
      <c r="M95" s="194" t="s">
        <v>65</v>
      </c>
      <c r="N95" s="194" t="s">
        <v>66</v>
      </c>
      <c r="O95" s="194" t="s">
        <v>67</v>
      </c>
      <c r="P95" s="194" t="s">
        <v>68</v>
      </c>
      <c r="Q95" s="194" t="s">
        <v>69</v>
      </c>
      <c r="R95" s="194" t="s">
        <v>70</v>
      </c>
      <c r="S95" s="194" t="s">
        <v>71</v>
      </c>
    </row>
    <row r="96" spans="1:19" s="1" customFormat="1" ht="11.25">
      <c r="A96" s="194" t="s">
        <v>72</v>
      </c>
      <c r="B96" s="195">
        <v>703</v>
      </c>
      <c r="C96" s="195">
        <v>760</v>
      </c>
      <c r="D96" s="195">
        <v>708</v>
      </c>
      <c r="E96" s="195">
        <v>719</v>
      </c>
      <c r="F96" s="195">
        <v>756</v>
      </c>
      <c r="G96" s="195">
        <v>763</v>
      </c>
      <c r="H96" s="195">
        <v>799</v>
      </c>
      <c r="I96" s="195">
        <v>654</v>
      </c>
      <c r="J96" s="195">
        <v>627</v>
      </c>
      <c r="K96" s="195">
        <v>761</v>
      </c>
      <c r="L96" s="195">
        <v>771</v>
      </c>
      <c r="M96" s="195">
        <v>794</v>
      </c>
      <c r="N96" s="195">
        <v>773</v>
      </c>
      <c r="O96" s="195">
        <v>813</v>
      </c>
      <c r="P96" s="195">
        <v>845</v>
      </c>
      <c r="Q96" s="195">
        <v>1095</v>
      </c>
      <c r="R96" s="195">
        <v>1461</v>
      </c>
      <c r="S96" s="195">
        <v>1508</v>
      </c>
    </row>
    <row r="97" spans="1:19" s="1" customFormat="1" ht="11.25">
      <c r="A97" s="194" t="s">
        <v>73</v>
      </c>
      <c r="B97" s="195">
        <v>1128</v>
      </c>
      <c r="C97" s="195">
        <v>1587</v>
      </c>
      <c r="D97" s="195">
        <v>1579</v>
      </c>
      <c r="E97" s="195">
        <v>1560</v>
      </c>
      <c r="F97" s="195">
        <v>1519</v>
      </c>
      <c r="G97" s="195">
        <v>1508</v>
      </c>
      <c r="H97" s="195">
        <v>1662</v>
      </c>
      <c r="I97" s="195">
        <v>1890</v>
      </c>
      <c r="J97" s="195">
        <v>2262</v>
      </c>
      <c r="K97" s="195">
        <v>2347</v>
      </c>
      <c r="L97" s="195">
        <v>2105</v>
      </c>
      <c r="M97" s="195">
        <v>2629</v>
      </c>
      <c r="N97" s="195">
        <v>2227</v>
      </c>
      <c r="O97" s="195">
        <v>1320</v>
      </c>
      <c r="P97" s="195">
        <v>1053</v>
      </c>
      <c r="Q97" s="195">
        <v>1224</v>
      </c>
      <c r="R97" s="195">
        <v>1463</v>
      </c>
      <c r="S97" s="195">
        <v>1163</v>
      </c>
    </row>
    <row r="98" spans="1:19" s="1" customFormat="1" ht="11.25">
      <c r="A98" s="194" t="s">
        <v>74</v>
      </c>
      <c r="B98" s="195">
        <v>2581</v>
      </c>
      <c r="C98" s="195">
        <v>1653</v>
      </c>
      <c r="D98" s="195">
        <v>425</v>
      </c>
      <c r="E98" s="195">
        <v>285</v>
      </c>
      <c r="F98" s="195">
        <v>268</v>
      </c>
      <c r="G98" s="195">
        <v>243</v>
      </c>
      <c r="H98" s="195">
        <v>220</v>
      </c>
      <c r="I98" s="195">
        <v>149</v>
      </c>
      <c r="J98" s="195">
        <v>226</v>
      </c>
      <c r="K98" s="195">
        <v>166</v>
      </c>
      <c r="L98" s="195">
        <v>146</v>
      </c>
      <c r="M98" s="195">
        <v>149</v>
      </c>
      <c r="N98" s="195">
        <v>145</v>
      </c>
      <c r="O98" s="195">
        <v>171</v>
      </c>
      <c r="P98" s="195">
        <v>200</v>
      </c>
      <c r="Q98" s="195">
        <v>216</v>
      </c>
      <c r="R98" s="195">
        <v>254</v>
      </c>
      <c r="S98" s="195">
        <v>266</v>
      </c>
    </row>
    <row r="99" spans="1:19" s="1" customFormat="1" ht="11.25">
      <c r="A99" s="194" t="s">
        <v>76</v>
      </c>
      <c r="B99" s="195">
        <v>101</v>
      </c>
      <c r="C99" s="195">
        <v>112</v>
      </c>
      <c r="D99" s="195">
        <v>136</v>
      </c>
      <c r="E99" s="195">
        <v>141</v>
      </c>
      <c r="F99" s="195">
        <v>145</v>
      </c>
      <c r="G99" s="195">
        <v>157</v>
      </c>
      <c r="H99" s="195">
        <v>166</v>
      </c>
      <c r="I99" s="195">
        <v>179</v>
      </c>
      <c r="J99" s="195">
        <v>190</v>
      </c>
      <c r="K99" s="195">
        <v>196</v>
      </c>
      <c r="L99" s="195">
        <v>195</v>
      </c>
      <c r="M99" s="195">
        <v>191</v>
      </c>
      <c r="N99" s="195">
        <v>197</v>
      </c>
      <c r="O99" s="195">
        <v>177</v>
      </c>
      <c r="P99" s="195">
        <v>267</v>
      </c>
      <c r="Q99" s="195">
        <v>56</v>
      </c>
      <c r="R99" s="195">
        <v>85</v>
      </c>
      <c r="S99" s="195">
        <v>88</v>
      </c>
    </row>
    <row r="100" spans="1:19" s="1" customFormat="1" ht="11.25">
      <c r="A100" s="194" t="s">
        <v>77</v>
      </c>
      <c r="B100" s="195">
        <v>7177</v>
      </c>
      <c r="C100" s="195">
        <v>5821</v>
      </c>
      <c r="D100" s="195">
        <v>6269</v>
      </c>
      <c r="E100" s="195">
        <v>6458</v>
      </c>
      <c r="F100" s="195">
        <v>4511</v>
      </c>
      <c r="G100" s="195">
        <v>4402</v>
      </c>
      <c r="H100" s="195">
        <v>4185</v>
      </c>
      <c r="I100" s="195">
        <v>4175</v>
      </c>
      <c r="J100" s="195">
        <v>3733</v>
      </c>
      <c r="K100" s="195">
        <v>2173</v>
      </c>
      <c r="L100" s="195">
        <v>1637</v>
      </c>
      <c r="M100" s="195">
        <v>1436</v>
      </c>
      <c r="N100" s="195">
        <v>1351</v>
      </c>
      <c r="O100" s="195">
        <v>1222</v>
      </c>
      <c r="P100" s="195">
        <v>1195</v>
      </c>
      <c r="Q100" s="195">
        <v>831</v>
      </c>
      <c r="R100" s="195">
        <v>871</v>
      </c>
      <c r="S100" s="195">
        <v>1045</v>
      </c>
    </row>
    <row r="101" spans="1:19" s="1" customFormat="1" ht="11.25">
      <c r="A101" s="194" t="s">
        <v>78</v>
      </c>
      <c r="B101" s="195">
        <v>4542</v>
      </c>
      <c r="C101" s="195">
        <v>3001</v>
      </c>
      <c r="D101" s="195">
        <v>2718</v>
      </c>
      <c r="E101" s="195">
        <v>2607</v>
      </c>
      <c r="F101" s="195">
        <v>2705</v>
      </c>
      <c r="G101" s="195">
        <v>5252</v>
      </c>
      <c r="H101" s="195">
        <v>6796</v>
      </c>
      <c r="I101" s="195">
        <v>5931</v>
      </c>
      <c r="J101" s="195">
        <v>5443</v>
      </c>
      <c r="K101" s="195">
        <v>5445</v>
      </c>
      <c r="L101" s="195">
        <v>6681</v>
      </c>
      <c r="M101" s="195">
        <v>7548</v>
      </c>
      <c r="N101" s="195">
        <v>7348</v>
      </c>
      <c r="O101" s="195">
        <v>7413</v>
      </c>
      <c r="P101" s="195">
        <v>7760</v>
      </c>
      <c r="Q101" s="195">
        <v>6943</v>
      </c>
      <c r="R101" s="195">
        <v>7090</v>
      </c>
      <c r="S101" s="195">
        <v>8711</v>
      </c>
    </row>
    <row r="102" spans="1:19" s="1" customFormat="1" ht="11.25">
      <c r="A102" s="194" t="s">
        <v>79</v>
      </c>
      <c r="B102" s="195">
        <v>467</v>
      </c>
      <c r="C102" s="195">
        <v>484</v>
      </c>
      <c r="D102" s="195">
        <v>499</v>
      </c>
      <c r="E102" s="195">
        <v>483</v>
      </c>
      <c r="F102" s="195">
        <v>487</v>
      </c>
      <c r="G102" s="195">
        <v>514</v>
      </c>
      <c r="H102" s="195">
        <v>537</v>
      </c>
      <c r="I102" s="195">
        <v>553</v>
      </c>
      <c r="J102" s="195">
        <v>553</v>
      </c>
      <c r="K102" s="195">
        <v>570</v>
      </c>
      <c r="L102" s="195">
        <v>548</v>
      </c>
      <c r="M102" s="195">
        <v>558</v>
      </c>
      <c r="N102" s="195">
        <v>527</v>
      </c>
      <c r="O102" s="195">
        <v>556</v>
      </c>
      <c r="P102" s="195">
        <v>553</v>
      </c>
      <c r="Q102" s="195">
        <v>546</v>
      </c>
      <c r="R102" s="195">
        <v>550</v>
      </c>
      <c r="S102" s="195">
        <v>553</v>
      </c>
    </row>
    <row r="103" spans="1:19" s="1" customFormat="1" ht="11.25">
      <c r="A103" s="194" t="s">
        <v>80</v>
      </c>
      <c r="B103" s="195">
        <v>1100</v>
      </c>
      <c r="C103" s="195">
        <v>784</v>
      </c>
      <c r="D103" s="195">
        <v>255</v>
      </c>
      <c r="E103" s="195">
        <v>191</v>
      </c>
      <c r="F103" s="195">
        <v>176</v>
      </c>
      <c r="G103" s="195">
        <v>134</v>
      </c>
      <c r="H103" s="195">
        <v>179</v>
      </c>
      <c r="I103" s="195">
        <v>162</v>
      </c>
      <c r="J103" s="195">
        <v>155</v>
      </c>
      <c r="K103" s="195">
        <v>164</v>
      </c>
      <c r="L103" s="195">
        <v>157</v>
      </c>
      <c r="M103" s="195">
        <v>175</v>
      </c>
      <c r="N103" s="195">
        <v>190</v>
      </c>
      <c r="O103" s="195">
        <v>240</v>
      </c>
      <c r="P103" s="195">
        <v>254</v>
      </c>
      <c r="Q103" s="195">
        <v>264</v>
      </c>
      <c r="R103" s="195">
        <v>216</v>
      </c>
      <c r="S103" s="195">
        <v>213</v>
      </c>
    </row>
    <row r="104" spans="1:19" s="1" customFormat="1" ht="11.25">
      <c r="A104" s="194" t="s">
        <v>81</v>
      </c>
      <c r="B104" s="195">
        <v>2507</v>
      </c>
      <c r="C104" s="195">
        <v>2267</v>
      </c>
      <c r="D104" s="195">
        <v>1965</v>
      </c>
      <c r="E104" s="195">
        <v>2421</v>
      </c>
      <c r="F104" s="195">
        <v>2228</v>
      </c>
      <c r="G104" s="195">
        <v>2285</v>
      </c>
      <c r="H104" s="195">
        <v>2206</v>
      </c>
      <c r="I104" s="195">
        <v>2217</v>
      </c>
      <c r="J104" s="195">
        <v>2434</v>
      </c>
      <c r="K104" s="195">
        <v>1618</v>
      </c>
      <c r="L104" s="195">
        <v>2130</v>
      </c>
      <c r="M104" s="195">
        <v>2179</v>
      </c>
      <c r="N104" s="195">
        <v>2511</v>
      </c>
      <c r="O104" s="195">
        <v>2710</v>
      </c>
      <c r="P104" s="195">
        <v>3207</v>
      </c>
      <c r="Q104" s="195">
        <v>4073</v>
      </c>
      <c r="R104" s="195">
        <v>2363</v>
      </c>
      <c r="S104" s="195">
        <v>2399</v>
      </c>
    </row>
    <row r="105" spans="1:19" s="1" customFormat="1" ht="11.25">
      <c r="A105" s="194" t="s">
        <v>83</v>
      </c>
      <c r="B105" s="195">
        <v>1354</v>
      </c>
      <c r="C105" s="195">
        <v>1224</v>
      </c>
      <c r="D105" s="195">
        <v>1149</v>
      </c>
      <c r="E105" s="195">
        <v>1243</v>
      </c>
      <c r="F105" s="195">
        <v>1316</v>
      </c>
      <c r="G105" s="195">
        <v>1455</v>
      </c>
      <c r="H105" s="195">
        <v>1873</v>
      </c>
      <c r="I105" s="195">
        <v>1973</v>
      </c>
      <c r="J105" s="195">
        <v>1712</v>
      </c>
      <c r="K105" s="195">
        <v>2141</v>
      </c>
      <c r="L105" s="195">
        <v>1883</v>
      </c>
      <c r="M105" s="195">
        <v>1725</v>
      </c>
      <c r="N105" s="195">
        <v>1922</v>
      </c>
      <c r="O105" s="195">
        <v>2537</v>
      </c>
      <c r="P105" s="195">
        <v>2373</v>
      </c>
      <c r="Q105" s="195">
        <v>2296</v>
      </c>
      <c r="R105" s="195">
        <v>3108</v>
      </c>
      <c r="S105" s="195">
        <v>1181</v>
      </c>
    </row>
    <row r="106" spans="1:19" s="1" customFormat="1" ht="11.25">
      <c r="A106" s="194" t="s">
        <v>84</v>
      </c>
      <c r="B106" s="195">
        <v>3442</v>
      </c>
      <c r="C106" s="195">
        <v>3814</v>
      </c>
      <c r="D106" s="195">
        <v>4666</v>
      </c>
      <c r="E106" s="195">
        <v>4513</v>
      </c>
      <c r="F106" s="195">
        <v>5900</v>
      </c>
      <c r="G106" s="195">
        <v>6326</v>
      </c>
      <c r="H106" s="195">
        <v>5868</v>
      </c>
      <c r="I106" s="195">
        <v>5639</v>
      </c>
      <c r="J106" s="195">
        <v>5189</v>
      </c>
      <c r="K106" s="195">
        <v>4199</v>
      </c>
      <c r="L106" s="195">
        <v>3390</v>
      </c>
      <c r="M106" s="195">
        <v>4290</v>
      </c>
      <c r="N106" s="195">
        <v>3884</v>
      </c>
      <c r="O106" s="195">
        <v>4022</v>
      </c>
      <c r="P106" s="195">
        <v>4325</v>
      </c>
      <c r="Q106" s="195">
        <v>4841</v>
      </c>
      <c r="R106" s="195">
        <v>4060</v>
      </c>
      <c r="S106" s="195">
        <v>3965</v>
      </c>
    </row>
    <row r="107" spans="1:19" s="1" customFormat="1" ht="11.25">
      <c r="A107" s="194" t="s">
        <v>85</v>
      </c>
      <c r="B107" s="195">
        <v>715</v>
      </c>
      <c r="C107" s="195">
        <v>826</v>
      </c>
      <c r="D107" s="195">
        <v>721</v>
      </c>
      <c r="E107" s="195">
        <v>594</v>
      </c>
      <c r="F107" s="195">
        <v>626</v>
      </c>
      <c r="G107" s="195">
        <v>852</v>
      </c>
      <c r="H107" s="195">
        <v>700</v>
      </c>
      <c r="I107" s="195">
        <v>727</v>
      </c>
      <c r="J107" s="195">
        <v>741</v>
      </c>
      <c r="K107" s="195">
        <v>669</v>
      </c>
      <c r="L107" s="195">
        <v>617</v>
      </c>
      <c r="M107" s="195">
        <v>647</v>
      </c>
      <c r="N107" s="195">
        <v>645</v>
      </c>
      <c r="O107" s="195">
        <v>640</v>
      </c>
      <c r="P107" s="195">
        <v>398</v>
      </c>
      <c r="Q107" s="195">
        <v>610</v>
      </c>
      <c r="R107" s="195">
        <v>697</v>
      </c>
      <c r="S107" s="195">
        <v>665</v>
      </c>
    </row>
    <row r="108" spans="1:19" s="1" customFormat="1" ht="11.25">
      <c r="A108" s="194" t="s">
        <v>86</v>
      </c>
      <c r="B108" s="195">
        <v>237</v>
      </c>
      <c r="C108" s="195">
        <v>169</v>
      </c>
      <c r="D108" s="195">
        <v>143</v>
      </c>
      <c r="E108" s="195">
        <v>134</v>
      </c>
      <c r="F108" s="195">
        <v>118</v>
      </c>
      <c r="G108" s="195">
        <v>112</v>
      </c>
      <c r="H108" s="195">
        <v>109</v>
      </c>
      <c r="I108" s="195">
        <v>88</v>
      </c>
      <c r="J108" s="195">
        <v>114</v>
      </c>
      <c r="K108" s="195">
        <v>105</v>
      </c>
      <c r="L108" s="195">
        <v>122</v>
      </c>
      <c r="M108" s="195">
        <v>149</v>
      </c>
      <c r="N108" s="195">
        <v>140</v>
      </c>
      <c r="O108" s="195">
        <v>177</v>
      </c>
      <c r="P108" s="195">
        <v>157</v>
      </c>
      <c r="Q108" s="195">
        <v>163</v>
      </c>
      <c r="R108" s="195">
        <v>244</v>
      </c>
      <c r="S108" s="195">
        <v>172</v>
      </c>
    </row>
    <row r="109" spans="1:19" s="1" customFormat="1" ht="11.25">
      <c r="A109" s="194" t="s">
        <v>87</v>
      </c>
      <c r="B109" s="195">
        <v>266</v>
      </c>
      <c r="C109" s="195">
        <v>264</v>
      </c>
      <c r="D109" s="195">
        <v>224</v>
      </c>
      <c r="E109" s="195">
        <v>219</v>
      </c>
      <c r="F109" s="195">
        <v>225</v>
      </c>
      <c r="G109" s="195">
        <v>242</v>
      </c>
      <c r="H109" s="195">
        <v>228</v>
      </c>
      <c r="I109" s="195">
        <v>232</v>
      </c>
      <c r="J109" s="195">
        <v>259</v>
      </c>
      <c r="K109" s="195">
        <v>307</v>
      </c>
      <c r="L109" s="195">
        <v>303</v>
      </c>
      <c r="M109" s="195">
        <v>295</v>
      </c>
      <c r="N109" s="195">
        <v>362</v>
      </c>
      <c r="O109" s="195">
        <v>286</v>
      </c>
      <c r="P109" s="195">
        <v>234</v>
      </c>
      <c r="Q109" s="195">
        <v>272</v>
      </c>
      <c r="R109" s="195">
        <v>284</v>
      </c>
      <c r="S109" s="195">
        <v>278</v>
      </c>
    </row>
    <row r="110" spans="1:19" s="1" customFormat="1" ht="11.25">
      <c r="A110" s="194" t="s">
        <v>89</v>
      </c>
      <c r="B110" s="195">
        <v>3467</v>
      </c>
      <c r="C110" s="195">
        <v>1465</v>
      </c>
      <c r="D110" s="195">
        <v>2142</v>
      </c>
      <c r="E110" s="195">
        <v>2096</v>
      </c>
      <c r="F110" s="195">
        <v>2391</v>
      </c>
      <c r="G110" s="195">
        <v>2299</v>
      </c>
      <c r="H110" s="195">
        <v>2628</v>
      </c>
      <c r="I110" s="195">
        <v>2595</v>
      </c>
      <c r="J110" s="195">
        <v>3557</v>
      </c>
      <c r="K110" s="195">
        <v>3041</v>
      </c>
      <c r="L110" s="195">
        <v>3115</v>
      </c>
      <c r="M110" s="195">
        <v>3324</v>
      </c>
      <c r="N110" s="195">
        <v>3456</v>
      </c>
      <c r="O110" s="195">
        <v>3544</v>
      </c>
      <c r="P110" s="195">
        <v>3249</v>
      </c>
      <c r="Q110" s="195">
        <v>3333</v>
      </c>
      <c r="R110" s="195">
        <v>3364</v>
      </c>
      <c r="S110" s="195">
        <v>3939</v>
      </c>
    </row>
    <row r="111" spans="1:19" s="1" customFormat="1" ht="11.25">
      <c r="A111" s="194" t="s">
        <v>90</v>
      </c>
      <c r="B111" s="195">
        <v>447</v>
      </c>
      <c r="C111" s="195">
        <v>509</v>
      </c>
      <c r="D111" s="195">
        <v>349</v>
      </c>
      <c r="E111" s="195">
        <v>179</v>
      </c>
      <c r="F111" s="195">
        <v>186</v>
      </c>
      <c r="G111" s="195">
        <v>174</v>
      </c>
      <c r="H111" s="195">
        <v>141</v>
      </c>
      <c r="I111" s="195">
        <v>116</v>
      </c>
      <c r="J111" s="195">
        <v>118</v>
      </c>
      <c r="K111" s="195">
        <v>102</v>
      </c>
      <c r="L111" s="195">
        <v>97</v>
      </c>
      <c r="M111" s="195">
        <v>111</v>
      </c>
      <c r="N111" s="195">
        <v>165</v>
      </c>
      <c r="O111" s="195">
        <v>190</v>
      </c>
      <c r="P111" s="195">
        <v>207</v>
      </c>
      <c r="Q111" s="195">
        <v>221</v>
      </c>
      <c r="R111" s="195">
        <v>218</v>
      </c>
      <c r="S111" s="195">
        <v>234</v>
      </c>
    </row>
    <row r="112" spans="1:19" s="1" customFormat="1" ht="11.25">
      <c r="A112" s="194" t="s">
        <v>91</v>
      </c>
      <c r="B112" s="195">
        <v>143</v>
      </c>
      <c r="C112" s="195">
        <v>172</v>
      </c>
      <c r="D112" s="195">
        <v>187</v>
      </c>
      <c r="E112" s="195">
        <v>198</v>
      </c>
      <c r="F112" s="195">
        <v>205</v>
      </c>
      <c r="G112" s="195">
        <v>217</v>
      </c>
      <c r="H112" s="195">
        <v>223</v>
      </c>
      <c r="I112" s="195">
        <v>263</v>
      </c>
      <c r="J112" s="195">
        <v>282</v>
      </c>
      <c r="K112" s="195">
        <v>320</v>
      </c>
      <c r="L112" s="195">
        <v>339</v>
      </c>
      <c r="M112" s="195">
        <v>326</v>
      </c>
      <c r="N112" s="195">
        <v>285</v>
      </c>
      <c r="O112" s="195">
        <v>287</v>
      </c>
      <c r="P112" s="195">
        <v>314</v>
      </c>
      <c r="Q112" s="195">
        <v>345</v>
      </c>
      <c r="R112" s="195">
        <v>342</v>
      </c>
      <c r="S112" s="195">
        <v>500</v>
      </c>
    </row>
    <row r="113" spans="1:19" s="1" customFormat="1" ht="11.25">
      <c r="A113" s="194" t="s">
        <v>92</v>
      </c>
      <c r="B113" s="195">
        <v>298</v>
      </c>
      <c r="C113" s="195">
        <v>255</v>
      </c>
      <c r="D113" s="195">
        <v>198</v>
      </c>
      <c r="E113" s="195">
        <v>151</v>
      </c>
      <c r="F113" s="195">
        <v>103</v>
      </c>
      <c r="G113" s="195">
        <v>105</v>
      </c>
      <c r="H113" s="195">
        <v>123</v>
      </c>
      <c r="I113" s="195">
        <v>128</v>
      </c>
      <c r="J113" s="195">
        <v>141</v>
      </c>
      <c r="K113" s="195">
        <v>131</v>
      </c>
      <c r="L113" s="195">
        <v>118</v>
      </c>
      <c r="M113" s="195">
        <v>136</v>
      </c>
      <c r="N113" s="195">
        <v>130</v>
      </c>
      <c r="O113" s="195">
        <v>136</v>
      </c>
      <c r="P113" s="195">
        <v>175</v>
      </c>
      <c r="Q113" s="195">
        <v>197</v>
      </c>
      <c r="R113" s="195">
        <v>235</v>
      </c>
      <c r="S113" s="195">
        <v>233</v>
      </c>
    </row>
    <row r="114" spans="1:19" s="1" customFormat="1" ht="11.25">
      <c r="A114" s="194" t="s">
        <v>94</v>
      </c>
      <c r="B114" s="195">
        <v>391</v>
      </c>
      <c r="C114" s="195">
        <v>402</v>
      </c>
      <c r="D114" s="195">
        <v>410</v>
      </c>
      <c r="E114" s="195">
        <v>665</v>
      </c>
      <c r="F114" s="195">
        <v>608</v>
      </c>
      <c r="G114" s="195">
        <v>614</v>
      </c>
      <c r="H114" s="195">
        <v>587</v>
      </c>
      <c r="I114" s="195">
        <v>602</v>
      </c>
      <c r="J114" s="195">
        <v>622</v>
      </c>
      <c r="K114" s="195">
        <v>646</v>
      </c>
      <c r="L114" s="195">
        <v>675</v>
      </c>
      <c r="M114" s="195">
        <v>650</v>
      </c>
      <c r="N114" s="195">
        <v>649</v>
      </c>
      <c r="O114" s="195">
        <v>822</v>
      </c>
      <c r="P114" s="195">
        <v>804</v>
      </c>
      <c r="Q114" s="195">
        <v>836</v>
      </c>
      <c r="R114" s="195">
        <v>894</v>
      </c>
      <c r="S114" s="195">
        <v>843</v>
      </c>
    </row>
    <row r="115" spans="1:19" s="1" customFormat="1" ht="11.25">
      <c r="A115" s="194" t="s">
        <v>96</v>
      </c>
      <c r="B115" s="195">
        <v>1487</v>
      </c>
      <c r="C115" s="195">
        <v>1293</v>
      </c>
      <c r="D115" s="195">
        <v>1091</v>
      </c>
      <c r="E115" s="195">
        <v>1178</v>
      </c>
      <c r="F115" s="195">
        <v>1043</v>
      </c>
      <c r="G115" s="195">
        <v>959</v>
      </c>
      <c r="H115" s="195">
        <v>1807</v>
      </c>
      <c r="I115" s="195">
        <v>1957</v>
      </c>
      <c r="J115" s="195">
        <v>1489</v>
      </c>
      <c r="K115" s="195">
        <v>1294</v>
      </c>
      <c r="L115" s="195">
        <v>1308</v>
      </c>
      <c r="M115" s="195">
        <v>1316</v>
      </c>
      <c r="N115" s="195">
        <v>1368</v>
      </c>
      <c r="O115" s="195">
        <v>1436</v>
      </c>
      <c r="P115" s="195">
        <v>1553</v>
      </c>
      <c r="Q115" s="195">
        <v>1532</v>
      </c>
      <c r="R115" s="195">
        <v>1566</v>
      </c>
      <c r="S115" s="195">
        <v>1421</v>
      </c>
    </row>
    <row r="116" spans="1:19" s="1" customFormat="1" ht="11.25">
      <c r="A116" s="194" t="s">
        <v>97</v>
      </c>
      <c r="B116" s="195">
        <v>457</v>
      </c>
      <c r="C116" s="195">
        <v>482</v>
      </c>
      <c r="D116" s="195">
        <v>533</v>
      </c>
      <c r="E116" s="195">
        <v>510</v>
      </c>
      <c r="F116" s="195">
        <v>544</v>
      </c>
      <c r="G116" s="195">
        <v>552</v>
      </c>
      <c r="H116" s="195">
        <v>511</v>
      </c>
      <c r="I116" s="195">
        <v>578</v>
      </c>
      <c r="J116" s="195">
        <v>606</v>
      </c>
      <c r="K116" s="195">
        <v>629</v>
      </c>
      <c r="L116" s="195">
        <v>672</v>
      </c>
      <c r="M116" s="195">
        <v>684</v>
      </c>
      <c r="N116" s="195">
        <v>634</v>
      </c>
      <c r="O116" s="195">
        <v>614</v>
      </c>
      <c r="P116" s="195">
        <v>644</v>
      </c>
      <c r="Q116" s="195">
        <v>612</v>
      </c>
      <c r="R116" s="195">
        <v>594</v>
      </c>
      <c r="S116" s="195">
        <v>541</v>
      </c>
    </row>
    <row r="117" spans="1:19" s="1" customFormat="1" ht="11.25">
      <c r="A117" s="194" t="s">
        <v>98</v>
      </c>
      <c r="B117" s="195">
        <v>8272</v>
      </c>
      <c r="C117" s="195">
        <v>6882</v>
      </c>
      <c r="D117" s="195">
        <v>865</v>
      </c>
      <c r="E117" s="195">
        <v>732</v>
      </c>
      <c r="F117" s="195">
        <v>1115</v>
      </c>
      <c r="G117" s="195">
        <v>870</v>
      </c>
      <c r="H117" s="195">
        <v>1075</v>
      </c>
      <c r="I117" s="195">
        <v>963</v>
      </c>
      <c r="J117" s="195">
        <v>984</v>
      </c>
      <c r="K117" s="195">
        <v>830</v>
      </c>
      <c r="L117" s="195">
        <v>879</v>
      </c>
      <c r="M117" s="195">
        <v>744</v>
      </c>
      <c r="N117" s="195">
        <v>965</v>
      </c>
      <c r="O117" s="195">
        <v>941</v>
      </c>
      <c r="P117" s="195">
        <v>983</v>
      </c>
      <c r="Q117" s="195">
        <v>946</v>
      </c>
      <c r="R117" s="195">
        <v>1063</v>
      </c>
      <c r="S117" s="195">
        <v>1095</v>
      </c>
    </row>
    <row r="118" spans="1:19" s="1" customFormat="1" ht="11.25">
      <c r="A118" s="194" t="s">
        <v>99</v>
      </c>
      <c r="B118" s="195">
        <v>1332</v>
      </c>
      <c r="C118" s="195">
        <v>1330</v>
      </c>
      <c r="D118" s="195">
        <v>1318</v>
      </c>
      <c r="E118" s="195">
        <v>1734</v>
      </c>
      <c r="F118" s="195">
        <v>1782</v>
      </c>
      <c r="G118" s="195">
        <v>1924</v>
      </c>
      <c r="H118" s="195">
        <v>2068</v>
      </c>
      <c r="I118" s="195">
        <v>2277</v>
      </c>
      <c r="J118" s="195">
        <v>2253</v>
      </c>
      <c r="K118" s="195">
        <v>2304</v>
      </c>
      <c r="L118" s="195">
        <v>2194</v>
      </c>
      <c r="M118" s="195">
        <v>1615</v>
      </c>
      <c r="N118" s="195">
        <v>1786</v>
      </c>
      <c r="O118" s="195">
        <v>1659</v>
      </c>
      <c r="P118" s="195">
        <v>1777</v>
      </c>
      <c r="Q118" s="195">
        <v>1768</v>
      </c>
      <c r="R118" s="195">
        <v>1708</v>
      </c>
      <c r="S118" s="195">
        <v>1694</v>
      </c>
    </row>
    <row r="119" spans="1:19" s="1" customFormat="1" ht="11.25">
      <c r="A119" s="194" t="s">
        <v>100</v>
      </c>
      <c r="B119" s="195">
        <v>365</v>
      </c>
      <c r="C119" s="195">
        <v>381</v>
      </c>
      <c r="D119" s="195">
        <v>343</v>
      </c>
      <c r="E119" s="195">
        <v>303</v>
      </c>
      <c r="F119" s="195">
        <v>306</v>
      </c>
      <c r="G119" s="195">
        <v>324</v>
      </c>
      <c r="H119" s="195">
        <v>235</v>
      </c>
      <c r="I119" s="195">
        <v>167</v>
      </c>
      <c r="J119" s="195">
        <v>122</v>
      </c>
      <c r="K119" s="195">
        <v>138</v>
      </c>
      <c r="L119" s="195">
        <v>247</v>
      </c>
      <c r="M119" s="195">
        <v>213</v>
      </c>
      <c r="N119" s="195">
        <v>177</v>
      </c>
      <c r="O119" s="195">
        <v>189</v>
      </c>
      <c r="P119" s="195">
        <v>205</v>
      </c>
      <c r="Q119" s="195">
        <v>246</v>
      </c>
      <c r="R119" s="195">
        <v>268</v>
      </c>
      <c r="S119" s="195">
        <v>236</v>
      </c>
    </row>
    <row r="120" spans="1:19" s="1" customFormat="1" ht="11.25">
      <c r="A120" s="194" t="s">
        <v>101</v>
      </c>
      <c r="B120" s="195">
        <v>2812</v>
      </c>
      <c r="C120" s="195">
        <v>2230</v>
      </c>
      <c r="D120" s="195">
        <v>2035</v>
      </c>
      <c r="E120" s="195">
        <v>930</v>
      </c>
      <c r="F120" s="195">
        <v>1085</v>
      </c>
      <c r="G120" s="195">
        <v>370</v>
      </c>
      <c r="H120" s="195">
        <v>245</v>
      </c>
      <c r="I120" s="195">
        <v>229</v>
      </c>
      <c r="J120" s="195">
        <v>227</v>
      </c>
      <c r="K120" s="195">
        <v>198</v>
      </c>
      <c r="L120" s="195">
        <v>194</v>
      </c>
      <c r="M120" s="195">
        <v>195</v>
      </c>
      <c r="N120" s="195">
        <v>226</v>
      </c>
      <c r="O120" s="195">
        <v>241</v>
      </c>
      <c r="P120" s="195">
        <v>222</v>
      </c>
      <c r="Q120" s="195">
        <v>276</v>
      </c>
      <c r="R120" s="195">
        <v>237</v>
      </c>
      <c r="S120" s="195">
        <v>233</v>
      </c>
    </row>
    <row r="121" spans="1:19" s="1" customFormat="1" ht="11.25">
      <c r="A121" s="194" t="s">
        <v>103</v>
      </c>
      <c r="B121" s="195">
        <v>5501</v>
      </c>
      <c r="C121" s="195">
        <v>6494</v>
      </c>
      <c r="D121" s="195">
        <v>5179</v>
      </c>
      <c r="E121" s="195">
        <v>5298</v>
      </c>
      <c r="F121" s="195">
        <v>5269</v>
      </c>
      <c r="G121" s="195">
        <v>6110</v>
      </c>
      <c r="H121" s="195">
        <v>7288</v>
      </c>
      <c r="I121" s="195">
        <v>7233</v>
      </c>
      <c r="J121" s="195">
        <v>7249</v>
      </c>
      <c r="K121" s="195">
        <v>7866</v>
      </c>
      <c r="L121" s="195">
        <v>8158</v>
      </c>
      <c r="M121" s="195">
        <v>8456</v>
      </c>
      <c r="N121" s="195">
        <v>8051</v>
      </c>
      <c r="O121" s="195">
        <v>8964</v>
      </c>
      <c r="P121" s="195">
        <v>9250</v>
      </c>
      <c r="Q121" s="195">
        <v>9378</v>
      </c>
      <c r="R121" s="195">
        <v>9224</v>
      </c>
      <c r="S121" s="195">
        <v>9076</v>
      </c>
    </row>
    <row r="122" spans="1:19" s="1" customFormat="1" ht="11.25">
      <c r="A122" s="194" t="s">
        <v>102</v>
      </c>
      <c r="B122" s="195">
        <v>4286</v>
      </c>
      <c r="C122" s="195">
        <v>4936</v>
      </c>
      <c r="D122" s="195">
        <v>4680</v>
      </c>
      <c r="E122" s="195">
        <v>4821</v>
      </c>
      <c r="F122" s="195">
        <v>4611</v>
      </c>
      <c r="G122" s="195">
        <v>5062</v>
      </c>
      <c r="H122" s="195">
        <v>7082</v>
      </c>
      <c r="I122" s="195">
        <v>7931</v>
      </c>
      <c r="J122" s="195">
        <v>8641</v>
      </c>
      <c r="K122" s="195">
        <v>7249</v>
      </c>
      <c r="L122" s="195">
        <v>11017</v>
      </c>
      <c r="M122" s="195">
        <v>7259</v>
      </c>
      <c r="N122" s="195">
        <v>10590</v>
      </c>
      <c r="O122" s="195">
        <v>11617</v>
      </c>
      <c r="P122" s="195">
        <v>11082</v>
      </c>
      <c r="Q122" s="195">
        <v>10764</v>
      </c>
      <c r="R122" s="195">
        <v>12657</v>
      </c>
      <c r="S122" s="195">
        <v>13030</v>
      </c>
    </row>
    <row r="123" spans="1:19" s="1" customFormat="1" ht="11.25">
      <c r="A123" s="194" t="s">
        <v>88</v>
      </c>
      <c r="B123" s="195">
        <v>41</v>
      </c>
      <c r="C123" s="195">
        <v>37</v>
      </c>
      <c r="D123" s="195">
        <v>35</v>
      </c>
      <c r="E123" s="195">
        <v>34</v>
      </c>
      <c r="F123" s="195">
        <v>36</v>
      </c>
      <c r="G123" s="195">
        <v>41</v>
      </c>
      <c r="H123" s="195">
        <v>50</v>
      </c>
      <c r="I123" s="195">
        <v>54</v>
      </c>
      <c r="J123" s="195">
        <v>51</v>
      </c>
      <c r="K123" s="195">
        <v>49</v>
      </c>
      <c r="L123" s="195">
        <v>60</v>
      </c>
      <c r="M123" s="195">
        <v>60</v>
      </c>
      <c r="N123" s="195">
        <v>58</v>
      </c>
      <c r="O123" s="195">
        <v>60</v>
      </c>
      <c r="P123" s="195">
        <v>81</v>
      </c>
      <c r="Q123" s="195">
        <v>84</v>
      </c>
      <c r="R123" s="195">
        <v>99</v>
      </c>
      <c r="S123" s="217">
        <v>99</v>
      </c>
    </row>
    <row r="124" spans="1:19" s="1" customFormat="1" ht="11.25">
      <c r="A124" s="194" t="s">
        <v>95</v>
      </c>
      <c r="B124" s="195">
        <v>463</v>
      </c>
      <c r="C124" s="195">
        <v>377</v>
      </c>
      <c r="D124" s="195">
        <v>273</v>
      </c>
      <c r="E124" s="195">
        <v>310</v>
      </c>
      <c r="F124" s="195">
        <v>323</v>
      </c>
      <c r="G124" s="195">
        <v>325</v>
      </c>
      <c r="H124" s="195">
        <v>340</v>
      </c>
      <c r="I124" s="195">
        <v>359</v>
      </c>
      <c r="J124" s="195">
        <v>423</v>
      </c>
      <c r="K124" s="195">
        <v>490</v>
      </c>
      <c r="L124" s="195">
        <v>511</v>
      </c>
      <c r="M124" s="195">
        <v>532</v>
      </c>
      <c r="N124" s="195">
        <v>439</v>
      </c>
      <c r="O124" s="195">
        <v>380</v>
      </c>
      <c r="P124" s="195">
        <v>382</v>
      </c>
      <c r="Q124" s="195">
        <v>406</v>
      </c>
      <c r="R124" s="195">
        <v>409</v>
      </c>
      <c r="S124" s="195">
        <v>434</v>
      </c>
    </row>
    <row r="125" spans="1:19" s="1" customFormat="1" ht="11.25">
      <c r="A125" s="194" t="s">
        <v>75</v>
      </c>
      <c r="B125" s="195">
        <v>725</v>
      </c>
      <c r="C125" s="195">
        <v>876</v>
      </c>
      <c r="D125" s="195">
        <v>1076</v>
      </c>
      <c r="E125" s="195">
        <v>1107</v>
      </c>
      <c r="F125" s="195">
        <v>1208</v>
      </c>
      <c r="G125" s="195">
        <v>1346</v>
      </c>
      <c r="H125" s="195">
        <v>1383</v>
      </c>
      <c r="I125" s="195">
        <v>1411</v>
      </c>
      <c r="J125" s="195">
        <v>1394</v>
      </c>
      <c r="K125" s="195">
        <v>1109</v>
      </c>
      <c r="L125" s="195">
        <v>1069</v>
      </c>
      <c r="M125" s="195">
        <v>1182</v>
      </c>
      <c r="N125" s="195">
        <v>859</v>
      </c>
      <c r="O125" s="195">
        <v>843</v>
      </c>
      <c r="P125" s="195">
        <v>872</v>
      </c>
      <c r="Q125" s="195">
        <v>867</v>
      </c>
      <c r="R125" s="195">
        <v>877</v>
      </c>
      <c r="S125" s="195">
        <v>1012</v>
      </c>
    </row>
    <row r="126" spans="1:18" ht="12.75">
      <c r="A126" s="99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54"/>
    </row>
    <row r="127" spans="1:18" ht="12.75">
      <c r="A127" s="99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54"/>
    </row>
    <row r="128" spans="1:18" ht="12.75">
      <c r="A128" s="99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54"/>
    </row>
    <row r="129" spans="1:18" ht="12.75">
      <c r="A129" s="99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54"/>
    </row>
    <row r="130" spans="1:18" s="23" customFormat="1" ht="13.5" thickBot="1">
      <c r="A130" s="10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s="33" customFormat="1" ht="12.75">
      <c r="A131" s="105" t="s">
        <v>1741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7"/>
      <c r="P131" s="107"/>
      <c r="Q131" s="107"/>
      <c r="R131" s="107"/>
    </row>
    <row r="132" spans="1:18" s="23" customFormat="1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3"/>
      <c r="P132" s="33"/>
      <c r="Q132" s="33"/>
      <c r="R132" s="33"/>
    </row>
    <row r="133" s="1" customFormat="1" ht="11.25"/>
    <row r="134" s="23" customFormat="1" ht="12" thickBot="1"/>
    <row r="135" spans="1:21" s="23" customFormat="1" ht="12.75">
      <c r="A135" s="194" t="s">
        <v>53</v>
      </c>
      <c r="B135" s="259">
        <v>1990</v>
      </c>
      <c r="C135" s="259">
        <v>1991</v>
      </c>
      <c r="D135" s="259">
        <v>1992</v>
      </c>
      <c r="E135" s="259">
        <v>1993</v>
      </c>
      <c r="F135" s="259">
        <v>1994</v>
      </c>
      <c r="G135" s="259">
        <v>1995</v>
      </c>
      <c r="H135" s="259">
        <v>1996</v>
      </c>
      <c r="I135" s="259">
        <v>1997</v>
      </c>
      <c r="J135" s="259">
        <v>1998</v>
      </c>
      <c r="K135" s="259">
        <v>1999</v>
      </c>
      <c r="L135" s="259">
        <v>2000</v>
      </c>
      <c r="M135" s="259">
        <v>2001</v>
      </c>
      <c r="N135" s="259">
        <v>2002</v>
      </c>
      <c r="O135" s="259">
        <v>2003</v>
      </c>
      <c r="P135" s="259">
        <v>2004</v>
      </c>
      <c r="Q135" s="259">
        <v>2005</v>
      </c>
      <c r="R135" s="259">
        <v>2006</v>
      </c>
      <c r="S135" s="259">
        <v>2007</v>
      </c>
      <c r="T135" s="25" t="s">
        <v>985</v>
      </c>
      <c r="U135" s="25" t="s">
        <v>987</v>
      </c>
    </row>
    <row r="136" spans="1:21" s="23" customFormat="1" ht="12.75">
      <c r="A136" s="194" t="s">
        <v>82</v>
      </c>
      <c r="B136" s="254">
        <f>GVA_Industry!B92</f>
        <v>1587698.143052656</v>
      </c>
      <c r="C136" s="254">
        <f>GVA_Industry!C92</f>
        <v>1624635.0649999331</v>
      </c>
      <c r="D136" s="254">
        <f>GVA_Industry!D92</f>
        <v>1660869.2929040766</v>
      </c>
      <c r="E136" s="254">
        <f>GVA_Industry!E92</f>
        <v>1695244.1752296863</v>
      </c>
      <c r="F136" s="254">
        <f>GVA_Industry!F92</f>
        <v>1707668.6580486486</v>
      </c>
      <c r="G136" s="254">
        <f>GVA_Industry!G92</f>
        <v>1767635.1462502633</v>
      </c>
      <c r="H136" s="254">
        <f>GVA_Industry!H92</f>
        <v>1802064.183309956</v>
      </c>
      <c r="I136" s="254">
        <f>GVA_Industry!I92</f>
        <v>1818055.8192035425</v>
      </c>
      <c r="J136" s="254">
        <f>GVA_Industry!J92</f>
        <v>1840192.812007355</v>
      </c>
      <c r="K136" s="254">
        <f>GVA_Industry!K92</f>
        <v>1825351.0428616498</v>
      </c>
      <c r="L136" s="254">
        <f>GVA_Industry!L92</f>
        <v>1835320.5</v>
      </c>
      <c r="M136" s="254">
        <f>GVA_Industry!M92</f>
        <v>1856630.5725000002</v>
      </c>
      <c r="N136" s="254">
        <f>GVA_Industry!N92</f>
        <v>1877273.6218678001</v>
      </c>
      <c r="O136" s="254">
        <f>GVA_Industry!O92</f>
        <v>1883726.4144249354</v>
      </c>
      <c r="P136" s="254">
        <f>GVA_Industry!P92</f>
        <v>1902869.4015102678</v>
      </c>
      <c r="Q136" s="254">
        <f>GVA_Industry!Q92</f>
        <v>1930709.734599493</v>
      </c>
      <c r="R136" s="254">
        <f>GVA_Industry!R92</f>
        <v>1966044.437688599</v>
      </c>
      <c r="S136" s="254">
        <f>GVA_Industry!S92</f>
        <v>2007443.1052499162</v>
      </c>
      <c r="T136" s="282">
        <f>S136/B136-1</f>
        <v>0.2643732777757235</v>
      </c>
      <c r="U136" s="282">
        <f>(S136/B136)^(1/17)-1</f>
        <v>0.013894261952073883</v>
      </c>
    </row>
    <row r="137" spans="1:24" s="23" customFormat="1" ht="12.75">
      <c r="A137" s="194" t="s">
        <v>72</v>
      </c>
      <c r="B137" s="254">
        <f>GVA_Industry!B93</f>
        <v>39731.58734423391</v>
      </c>
      <c r="C137" s="254">
        <f>GVA_Industry!C93</f>
        <v>40724.87702783975</v>
      </c>
      <c r="D137" s="254">
        <f>GVA_Industry!D93</f>
        <v>41824.44870759142</v>
      </c>
      <c r="E137" s="254">
        <f>GVA_Industry!E93</f>
        <v>41949.922053714195</v>
      </c>
      <c r="F137" s="254">
        <f>GVA_Industry!F93</f>
        <v>42243.571508090194</v>
      </c>
      <c r="G137" s="254">
        <f>GVA_Industry!G93</f>
        <v>43088.442938251996</v>
      </c>
      <c r="H137" s="254">
        <f>GVA_Industry!H93</f>
        <v>43303.88515294325</v>
      </c>
      <c r="I137" s="254">
        <f>GVA_Industry!I93</f>
        <v>43390.492923249134</v>
      </c>
      <c r="J137" s="254">
        <f>GVA_Industry!J93</f>
        <v>43477.27390909563</v>
      </c>
      <c r="K137" s="254">
        <f>GVA_Industry!K93</f>
        <v>43390.31936127744</v>
      </c>
      <c r="L137" s="254">
        <f>GVA_Industry!L93</f>
        <v>43477.1</v>
      </c>
      <c r="M137" s="254">
        <f>GVA_Industry!M93</f>
        <v>43259.7145</v>
      </c>
      <c r="N137" s="254">
        <f>GVA_Industry!N93</f>
        <v>43389.4936435</v>
      </c>
      <c r="O137" s="254">
        <f>GVA_Industry!O93</f>
        <v>43563.051618074</v>
      </c>
      <c r="P137" s="254">
        <f>GVA_Industry!P93</f>
        <v>43650.17772131015</v>
      </c>
      <c r="Q137" s="254">
        <f>GVA_Industry!Q93</f>
        <v>44304.9303871298</v>
      </c>
      <c r="R137" s="254">
        <f>GVA_Industry!R93</f>
        <v>44659.36983022684</v>
      </c>
      <c r="S137" s="254">
        <f>GVA_Industry!S93</f>
        <v>45284.60100785001</v>
      </c>
      <c r="T137" s="31"/>
      <c r="U137" s="31"/>
      <c r="V137" s="31"/>
      <c r="W137" s="31"/>
      <c r="X137" s="31"/>
    </row>
    <row r="138" spans="1:24" s="23" customFormat="1" ht="12.75">
      <c r="A138" s="194" t="s">
        <v>73</v>
      </c>
      <c r="B138" s="254">
        <f>GVA_Industry!B94</f>
        <v>47552.031944706425</v>
      </c>
      <c r="C138" s="254">
        <f>GVA_Industry!C94</f>
        <v>48440.0843691696</v>
      </c>
      <c r="D138" s="254">
        <f>GVA_Industry!D94</f>
        <v>48971.03144440956</v>
      </c>
      <c r="E138" s="254">
        <f>GVA_Industry!E94</f>
        <v>48212.56872063768</v>
      </c>
      <c r="F138" s="254">
        <f>GVA_Industry!F94</f>
        <v>49610.61350910467</v>
      </c>
      <c r="G138" s="254">
        <f>GVA_Industry!G94</f>
        <v>51007.26818159284</v>
      </c>
      <c r="H138" s="254">
        <f>GVA_Industry!H94</f>
        <v>50395.180963413724</v>
      </c>
      <c r="I138" s="254">
        <f>GVA_Industry!I94</f>
        <v>50092.80987763324</v>
      </c>
      <c r="J138" s="254">
        <f>GVA_Industry!J94</f>
        <v>49742.16020848981</v>
      </c>
      <c r="K138" s="254">
        <f>GVA_Industry!K94</f>
        <v>48996.027805362464</v>
      </c>
      <c r="L138" s="254">
        <f>GVA_Industry!L94</f>
        <v>49339</v>
      </c>
      <c r="M138" s="254">
        <f>GVA_Industry!M94</f>
        <v>49042.966</v>
      </c>
      <c r="N138" s="254">
        <f>GVA_Industry!N94</f>
        <v>49925.739388</v>
      </c>
      <c r="O138" s="254">
        <f>GVA_Industry!O94</f>
        <v>49925.739388</v>
      </c>
      <c r="P138" s="254">
        <f>GVA_Industry!P94</f>
        <v>50424.99678188</v>
      </c>
      <c r="Q138" s="254">
        <f>GVA_Industry!Q94</f>
        <v>51181.3717336082</v>
      </c>
      <c r="R138" s="254">
        <f>GVA_Industry!R94</f>
        <v>52102.63642481314</v>
      </c>
      <c r="S138" s="254">
        <f>GVA_Industry!S94</f>
        <v>51842.12324268908</v>
      </c>
      <c r="T138" s="31"/>
      <c r="U138" s="31"/>
      <c r="V138" s="31"/>
      <c r="W138" s="31"/>
      <c r="X138" s="31"/>
    </row>
    <row r="139" spans="1:24" s="23" customFormat="1" ht="12.75">
      <c r="A139" s="194" t="s">
        <v>74</v>
      </c>
      <c r="B139" s="254">
        <f>GVA_Industry!B95</f>
        <v>112.14389925314761</v>
      </c>
      <c r="C139" s="254">
        <f>GVA_Industry!C95</f>
        <v>112.14389925314761</v>
      </c>
      <c r="D139" s="254">
        <f>GVA_Industry!D95</f>
        <v>102.85635393920886</v>
      </c>
      <c r="E139" s="254">
        <f>GVA_Industry!E95</f>
        <v>98.06568856308783</v>
      </c>
      <c r="F139" s="254">
        <f>GVA_Industry!F95</f>
        <v>98.5460700919698</v>
      </c>
      <c r="G139" s="254">
        <f>GVA_Industry!G95</f>
        <v>100.32134732680159</v>
      </c>
      <c r="H139" s="254">
        <f>GVA_Industry!H95</f>
        <v>225.72303148530358</v>
      </c>
      <c r="I139" s="254">
        <f>GVA_Industry!I95</f>
        <v>2281.6084022534483</v>
      </c>
      <c r="J139" s="254">
        <f>GVA_Industry!J95</f>
        <v>2831.4760271965297</v>
      </c>
      <c r="K139" s="254">
        <f>GVA_Industry!K95</f>
        <v>2927.746212121212</v>
      </c>
      <c r="L139" s="254">
        <f>GVA_Industry!L95</f>
        <v>3091.7</v>
      </c>
      <c r="M139" s="254">
        <f>GVA_Industry!M95</f>
        <v>3246.285</v>
      </c>
      <c r="N139" s="254">
        <f>GVA_Industry!N95</f>
        <v>3275.5015649999996</v>
      </c>
      <c r="O139" s="254">
        <f>GVA_Industry!O95</f>
        <v>3301.7055775199997</v>
      </c>
      <c r="P139" s="254">
        <f>GVA_Industry!P95</f>
        <v>3473.39426755104</v>
      </c>
      <c r="Q139" s="254">
        <f>GVA_Industry!Q95</f>
        <v>3581.0694898451216</v>
      </c>
      <c r="R139" s="254">
        <f>GVA_Industry!R95</f>
        <v>3889.041465971802</v>
      </c>
      <c r="S139" s="254">
        <f>GVA_Industry!S95</f>
        <v>3951.266129427351</v>
      </c>
      <c r="T139" s="31"/>
      <c r="U139" s="31"/>
      <c r="V139" s="31"/>
      <c r="W139" s="31"/>
      <c r="X139" s="31"/>
    </row>
    <row r="140" spans="1:24" s="23" customFormat="1" ht="12.75">
      <c r="A140" s="194" t="s">
        <v>76</v>
      </c>
      <c r="B140" s="254">
        <f>GVA_Industry!B96</f>
        <v>759.7161197114084</v>
      </c>
      <c r="C140" s="254">
        <f>GVA_Industry!C96</f>
        <v>790.1047644998648</v>
      </c>
      <c r="D140" s="254">
        <f>GVA_Industry!D96</f>
        <v>821.7089550798595</v>
      </c>
      <c r="E140" s="254">
        <f>GVA_Industry!E96</f>
        <v>854.5773132830539</v>
      </c>
      <c r="F140" s="254">
        <f>GVA_Industry!F96</f>
        <v>888.760405814376</v>
      </c>
      <c r="G140" s="254">
        <f>GVA_Industry!G96</f>
        <v>988.6976295959449</v>
      </c>
      <c r="H140" s="254">
        <f>GVA_Industry!H96</f>
        <v>1026.268139520591</v>
      </c>
      <c r="I140" s="254">
        <f>GVA_Industry!I96</f>
        <v>1040.6358934738792</v>
      </c>
      <c r="J140" s="254">
        <f>GVA_Industry!J96</f>
        <v>1070.8143343846216</v>
      </c>
      <c r="K140" s="254">
        <f>GVA_Industry!K96</f>
        <v>1093.3014354066986</v>
      </c>
      <c r="L140" s="254">
        <f>GVA_Industry!L96</f>
        <v>1142.5</v>
      </c>
      <c r="M140" s="254">
        <f>GVA_Industry!M96</f>
        <v>1167.635</v>
      </c>
      <c r="N140" s="254">
        <f>GVA_Industry!N96</f>
        <v>1169.97027</v>
      </c>
      <c r="O140" s="254">
        <f>GVA_Industry!O96</f>
        <v>1186.34985378</v>
      </c>
      <c r="P140" s="254">
        <f>GVA_Industry!P96</f>
        <v>1248.04004617656</v>
      </c>
      <c r="Q140" s="254">
        <f>GVA_Industry!Q96</f>
        <v>1275.4969271924444</v>
      </c>
      <c r="R140" s="254">
        <f>GVA_Industry!R96</f>
        <v>1281.8744118284064</v>
      </c>
      <c r="S140" s="254">
        <f>GVA_Industry!S96</f>
        <v>1281.8744118284064</v>
      </c>
      <c r="T140" s="31"/>
      <c r="U140" s="31"/>
      <c r="V140" s="31"/>
      <c r="W140" s="31"/>
      <c r="X140" s="31"/>
    </row>
    <row r="141" spans="1:24" s="23" customFormat="1" ht="12.75">
      <c r="A141" s="194" t="s">
        <v>77</v>
      </c>
      <c r="B141" s="254">
        <f>GVA_Industry!B97</f>
        <v>14729.386687826514</v>
      </c>
      <c r="C141" s="254">
        <f>GVA_Industry!C97</f>
        <v>13142.99016136314</v>
      </c>
      <c r="D141" s="254">
        <f>GVA_Industry!D97</f>
        <v>13050.177986408868</v>
      </c>
      <c r="E141" s="254">
        <f>GVA_Industry!E97</f>
        <v>13088.767206257298</v>
      </c>
      <c r="F141" s="254">
        <f>GVA_Industry!F97</f>
        <v>13319.207263664775</v>
      </c>
      <c r="G141" s="254">
        <f>GVA_Industry!G97</f>
        <v>13963.206129743372</v>
      </c>
      <c r="H141" s="254">
        <f>GVA_Industry!H97</f>
        <v>15541.048422404372</v>
      </c>
      <c r="I141" s="254">
        <f>GVA_Industry!I97</f>
        <v>16722.168102507105</v>
      </c>
      <c r="J141" s="254">
        <f>GVA_Industry!J97</f>
        <v>18862.605619628015</v>
      </c>
      <c r="K141" s="254">
        <f>GVA_Industry!K97</f>
        <v>18428.76569037657</v>
      </c>
      <c r="L141" s="254">
        <f>GVA_Industry!L97</f>
        <v>17617.9</v>
      </c>
      <c r="M141" s="254">
        <f>GVA_Industry!M97</f>
        <v>19080.1857</v>
      </c>
      <c r="N141" s="254">
        <f>GVA_Industry!N97</f>
        <v>18736.742357400002</v>
      </c>
      <c r="O141" s="254">
        <f>GVA_Industry!O97</f>
        <v>19148.9506892628</v>
      </c>
      <c r="P141" s="254">
        <f>GVA_Industry!P97</f>
        <v>19934.057667522575</v>
      </c>
      <c r="Q141" s="254">
        <f>GVA_Industry!Q97</f>
        <v>18917.420726478922</v>
      </c>
      <c r="R141" s="254">
        <f>GVA_Industry!R97</f>
        <v>18349.898104684555</v>
      </c>
      <c r="S141" s="254">
        <f>GVA_Industry!S97</f>
        <v>18826.995455406355</v>
      </c>
      <c r="T141" s="31"/>
      <c r="U141" s="31"/>
      <c r="V141" s="31"/>
      <c r="W141" s="31"/>
      <c r="X141" s="31"/>
    </row>
    <row r="142" spans="1:24" s="23" customFormat="1" ht="12.75">
      <c r="A142" s="194" t="s">
        <v>78</v>
      </c>
      <c r="B142" s="254">
        <f>GVA_Industry!B98</f>
        <v>430390.3768911012</v>
      </c>
      <c r="C142" s="254">
        <f>GVA_Industry!C98</f>
        <v>438998.18442892324</v>
      </c>
      <c r="D142" s="254">
        <f>GVA_Industry!D98</f>
        <v>453046.1263306488</v>
      </c>
      <c r="E142" s="254">
        <f>GVA_Industry!E98</f>
        <v>460294.8643519392</v>
      </c>
      <c r="F142" s="254">
        <f>GVA_Industry!F98</f>
        <v>458913.97975888336</v>
      </c>
      <c r="G142" s="254">
        <f>GVA_Industry!G98</f>
        <v>470845.74323261436</v>
      </c>
      <c r="H142" s="254">
        <f>GVA_Industry!H98</f>
        <v>476025.04640817305</v>
      </c>
      <c r="I142" s="254">
        <f>GVA_Industry!I98</f>
        <v>471740.82099049946</v>
      </c>
      <c r="J142" s="254">
        <f>GVA_Industry!J98</f>
        <v>483062.60069427144</v>
      </c>
      <c r="K142" s="254">
        <f>GVA_Industry!K98</f>
        <v>476782.78688524594</v>
      </c>
      <c r="L142" s="254">
        <f>GVA_Industry!L98</f>
        <v>465340</v>
      </c>
      <c r="M142" s="254">
        <f>GVA_Industry!M98</f>
        <v>468597.37999999995</v>
      </c>
      <c r="N142" s="254">
        <f>GVA_Industry!N98</f>
        <v>476094.93807999993</v>
      </c>
      <c r="O142" s="254">
        <f>GVA_Industry!O98</f>
        <v>476571.0330180799</v>
      </c>
      <c r="P142" s="254">
        <f>GVA_Industry!P98</f>
        <v>478477.3171501522</v>
      </c>
      <c r="Q142" s="254">
        <f>GVA_Industry!Q98</f>
        <v>474171.0212958008</v>
      </c>
      <c r="R142" s="254">
        <f>GVA_Industry!R98</f>
        <v>472274.3372106176</v>
      </c>
      <c r="S142" s="254">
        <f>GVA_Industry!S98</f>
        <v>476524.80624551314</v>
      </c>
      <c r="T142" s="31"/>
      <c r="U142" s="31"/>
      <c r="V142" s="31"/>
      <c r="W142" s="31"/>
      <c r="X142" s="31"/>
    </row>
    <row r="143" spans="1:24" s="23" customFormat="1" ht="12.75">
      <c r="A143" s="194" t="s">
        <v>79</v>
      </c>
      <c r="B143" s="254">
        <f>GVA_Industry!B99</f>
        <v>25379.67710378642</v>
      </c>
      <c r="C143" s="254">
        <f>GVA_Industry!C99</f>
        <v>26166.447094003797</v>
      </c>
      <c r="D143" s="254">
        <f>GVA_Industry!D99</f>
        <v>26977.60695391791</v>
      </c>
      <c r="E143" s="254">
        <f>GVA_Industry!E99</f>
        <v>27382.271058226677</v>
      </c>
      <c r="F143" s="254">
        <f>GVA_Industry!F99</f>
        <v>26998.919263411502</v>
      </c>
      <c r="G143" s="254">
        <f>GVA_Industry!G99</f>
        <v>26971.92034414809</v>
      </c>
      <c r="H143" s="254">
        <f>GVA_Industry!H99</f>
        <v>28617.20748514112</v>
      </c>
      <c r="I143" s="254">
        <f>GVA_Industry!I99</f>
        <v>28703.05910759654</v>
      </c>
      <c r="J143" s="254">
        <f>GVA_Industry!J99</f>
        <v>28645.652989381346</v>
      </c>
      <c r="K143" s="254">
        <f>GVA_Industry!K99</f>
        <v>29333.1486611265</v>
      </c>
      <c r="L143" s="254">
        <f>GVA_Industry!L99</f>
        <v>31767.8</v>
      </c>
      <c r="M143" s="254">
        <f>GVA_Industry!M99</f>
        <v>31767.8</v>
      </c>
      <c r="N143" s="254">
        <f>GVA_Industry!N99</f>
        <v>32974.9764</v>
      </c>
      <c r="O143" s="254">
        <f>GVA_Industry!O99</f>
        <v>33106.8763056</v>
      </c>
      <c r="P143" s="254">
        <f>GVA_Industry!P99</f>
        <v>33404.8381923504</v>
      </c>
      <c r="Q143" s="254">
        <f>GVA_Industry!Q99</f>
        <v>36110.63008593078</v>
      </c>
      <c r="R143" s="254">
        <f>GVA_Industry!R99</f>
        <v>38963.36986271931</v>
      </c>
      <c r="S143" s="254">
        <f>GVA_Industry!S99</f>
        <v>39820.56399969913</v>
      </c>
      <c r="T143" s="31"/>
      <c r="U143" s="31"/>
      <c r="V143" s="31"/>
      <c r="W143" s="31"/>
      <c r="X143" s="31"/>
    </row>
    <row r="144" spans="1:24" s="23" customFormat="1" ht="12.75">
      <c r="A144" s="194" t="s">
        <v>80</v>
      </c>
      <c r="B144" s="254">
        <f>GVA_Industry!B100</f>
        <v>463.31240263726744</v>
      </c>
      <c r="C144" s="254">
        <f>GVA_Industry!C100</f>
        <v>463.31240263726744</v>
      </c>
      <c r="D144" s="254">
        <f>GVA_Industry!D100</f>
        <v>463.31240263726744</v>
      </c>
      <c r="E144" s="254">
        <f>GVA_Industry!E100</f>
        <v>463.31240263726744</v>
      </c>
      <c r="F144" s="254">
        <f>GVA_Industry!F100</f>
        <v>619.4486823260265</v>
      </c>
      <c r="G144" s="254">
        <f>GVA_Industry!G100</f>
        <v>791.6554160126619</v>
      </c>
      <c r="H144" s="254">
        <f>GVA_Industry!H100</f>
        <v>1001.4441012560175</v>
      </c>
      <c r="I144" s="254">
        <f>GVA_Industry!I100</f>
        <v>1097.5827349765952</v>
      </c>
      <c r="J144" s="254">
        <f>GVA_Industry!J100</f>
        <v>1122.8271378810568</v>
      </c>
      <c r="K144" s="254">
        <f>GVA_Industry!K100</f>
        <v>1196.9337289812067</v>
      </c>
      <c r="L144" s="254">
        <f>GVA_Industry!L100</f>
        <v>1210.1</v>
      </c>
      <c r="M144" s="254">
        <f>GVA_Industry!M100</f>
        <v>1273.0252</v>
      </c>
      <c r="N144" s="254">
        <f>GVA_Industry!N100</f>
        <v>1317.581082</v>
      </c>
      <c r="O144" s="254">
        <f>GVA_Industry!O100</f>
        <v>1357.10851446</v>
      </c>
      <c r="P144" s="254">
        <f>GVA_Industry!P100</f>
        <v>1334.0376697141799</v>
      </c>
      <c r="Q144" s="254">
        <f>GVA_Industry!Q100</f>
        <v>1359.3843854387492</v>
      </c>
      <c r="R144" s="254">
        <f>GVA_Industry!R100</f>
        <v>1425.9942203252479</v>
      </c>
      <c r="S144" s="254">
        <f>GVA_Industry!S100</f>
        <v>1535.7957752902919</v>
      </c>
      <c r="T144" s="31"/>
      <c r="U144" s="31"/>
      <c r="V144" s="31"/>
      <c r="W144" s="31"/>
      <c r="X144" s="31"/>
    </row>
    <row r="145" spans="1:24" s="23" customFormat="1" ht="12.75">
      <c r="A145" s="194" t="s">
        <v>81</v>
      </c>
      <c r="B145" s="254">
        <f>GVA_Industry!B101</f>
        <v>93622.54503134481</v>
      </c>
      <c r="C145" s="254">
        <f>GVA_Industry!C101</f>
        <v>97554.6919226613</v>
      </c>
      <c r="D145" s="254">
        <f>GVA_Industry!D101</f>
        <v>100481.33268034113</v>
      </c>
      <c r="E145" s="254">
        <f>GVA_Industry!E101</f>
        <v>104199.14198951375</v>
      </c>
      <c r="F145" s="254">
        <f>GVA_Industry!F101</f>
        <v>106387.32397129353</v>
      </c>
      <c r="G145" s="254">
        <f>GVA_Industry!G101</f>
        <v>111919.4648178008</v>
      </c>
      <c r="H145" s="254">
        <f>GVA_Industry!H101</f>
        <v>115500.88769197043</v>
      </c>
      <c r="I145" s="254">
        <f>GVA_Industry!I101</f>
        <v>117233.40100734998</v>
      </c>
      <c r="J145" s="254">
        <f>GVA_Industry!J101</f>
        <v>116998.93420533527</v>
      </c>
      <c r="K145" s="254">
        <f>GVA_Industry!K101</f>
        <v>116764.9363369246</v>
      </c>
      <c r="L145" s="254">
        <f>GVA_Industry!L101</f>
        <v>119217</v>
      </c>
      <c r="M145" s="254">
        <f>GVA_Industry!M101</f>
        <v>121482.12299999999</v>
      </c>
      <c r="N145" s="254">
        <f>GVA_Industry!N101</f>
        <v>125005.10456699999</v>
      </c>
      <c r="O145" s="254">
        <f>GVA_Industry!O101</f>
        <v>127755.216867474</v>
      </c>
      <c r="P145" s="254">
        <f>GVA_Industry!P101</f>
        <v>131971.13902410062</v>
      </c>
      <c r="Q145" s="254">
        <f>GVA_Industry!Q101</f>
        <v>137909.84028018513</v>
      </c>
      <c r="R145" s="254">
        <f>GVA_Industry!R101</f>
        <v>142874.5945302718</v>
      </c>
      <c r="S145" s="254">
        <f>GVA_Industry!S101</f>
        <v>147732.33074430106</v>
      </c>
      <c r="T145" s="31"/>
      <c r="U145" s="31"/>
      <c r="V145" s="31"/>
      <c r="W145" s="31"/>
      <c r="X145" s="31"/>
    </row>
    <row r="146" spans="1:24" s="23" customFormat="1" ht="12.75">
      <c r="A146" s="194" t="s">
        <v>83</v>
      </c>
      <c r="B146" s="254">
        <f>GVA_Industry!B102</f>
        <v>31881.074731537232</v>
      </c>
      <c r="C146" s="254">
        <f>GVA_Industry!C102</f>
        <v>30637.71281700728</v>
      </c>
      <c r="D146" s="254">
        <f>GVA_Industry!D102</f>
        <v>31373.017924615455</v>
      </c>
      <c r="E146" s="254">
        <f>GVA_Industry!E102</f>
        <v>32471.073551976995</v>
      </c>
      <c r="F146" s="254">
        <f>GVA_Industry!F102</f>
        <v>32341.18925776909</v>
      </c>
      <c r="G146" s="254">
        <f>GVA_Industry!G102</f>
        <v>34960.82558764838</v>
      </c>
      <c r="H146" s="254">
        <f>GVA_Industry!H102</f>
        <v>33282.70595944126</v>
      </c>
      <c r="I146" s="254">
        <f>GVA_Industry!I102</f>
        <v>33216.14054752237</v>
      </c>
      <c r="J146" s="254">
        <f>GVA_Industry!J102</f>
        <v>34744.083012708405</v>
      </c>
      <c r="K146" s="254">
        <f>GVA_Industry!K102</f>
        <v>33111.11111111111</v>
      </c>
      <c r="L146" s="254">
        <f>GVA_Industry!L102</f>
        <v>32482</v>
      </c>
      <c r="M146" s="254">
        <f>GVA_Industry!M102</f>
        <v>32449.518</v>
      </c>
      <c r="N146" s="254">
        <f>GVA_Industry!N102</f>
        <v>31508.481978</v>
      </c>
      <c r="O146" s="254">
        <f>GVA_Industry!O102</f>
        <v>30311.159662836</v>
      </c>
      <c r="P146" s="254">
        <f>GVA_Industry!P102</f>
        <v>29553.3806712651</v>
      </c>
      <c r="Q146" s="254">
        <f>GVA_Industry!Q102</f>
        <v>28637.22587045588</v>
      </c>
      <c r="R146" s="254">
        <f>GVA_Industry!R102</f>
        <v>28494.039741103603</v>
      </c>
      <c r="S146" s="254">
        <f>GVA_Industry!S102</f>
        <v>28266.087423174773</v>
      </c>
      <c r="T146" s="31"/>
      <c r="U146" s="31"/>
      <c r="V146" s="31"/>
      <c r="W146" s="31"/>
      <c r="X146" s="31"/>
    </row>
    <row r="147" spans="1:24" s="23" customFormat="1" ht="12.75">
      <c r="A147" s="194" t="s">
        <v>84</v>
      </c>
      <c r="B147" s="254">
        <f>GVA_Industry!B103</f>
        <v>231065.56414170374</v>
      </c>
      <c r="C147" s="254">
        <f>GVA_Industry!C103</f>
        <v>235917.9409886795</v>
      </c>
      <c r="D147" s="254">
        <f>GVA_Industry!D103</f>
        <v>239692.6280444984</v>
      </c>
      <c r="E147" s="254">
        <f>GVA_Industry!E103</f>
        <v>239692.6280444984</v>
      </c>
      <c r="F147" s="254">
        <f>GVA_Industry!F103</f>
        <v>235378.1607396974</v>
      </c>
      <c r="G147" s="254">
        <f>GVA_Industry!G103</f>
        <v>237025.80786487527</v>
      </c>
      <c r="H147" s="254">
        <f>GVA_Industry!H103</f>
        <v>235840.6788255509</v>
      </c>
      <c r="I147" s="254">
        <f>GVA_Industry!I103</f>
        <v>235133.15678907424</v>
      </c>
      <c r="J147" s="254">
        <f>GVA_Industry!J103</f>
        <v>234192.62416191795</v>
      </c>
      <c r="K147" s="254">
        <f>GVA_Industry!K103</f>
        <v>228806.19380619383</v>
      </c>
      <c r="L147" s="254">
        <f>GVA_Industry!L103</f>
        <v>229035</v>
      </c>
      <c r="M147" s="254">
        <f>GVA_Industry!M103</f>
        <v>226057.54499999998</v>
      </c>
      <c r="N147" s="254">
        <f>GVA_Industry!N103</f>
        <v>224475.14218499998</v>
      </c>
      <c r="O147" s="254">
        <f>GVA_Industry!O103</f>
        <v>218638.78848818998</v>
      </c>
      <c r="P147" s="254">
        <f>GVA_Industry!P103</f>
        <v>217545.59454574902</v>
      </c>
      <c r="Q147" s="254">
        <f>GVA_Industry!Q103</f>
        <v>217110.50335665751</v>
      </c>
      <c r="R147" s="254">
        <f>GVA_Industry!R103</f>
        <v>217544.72436337083</v>
      </c>
      <c r="S147" s="254">
        <f>GVA_Industry!S103</f>
        <v>221678.07412627485</v>
      </c>
      <c r="T147" s="31"/>
      <c r="U147" s="31"/>
      <c r="V147" s="31"/>
      <c r="W147" s="31"/>
      <c r="X147" s="31"/>
    </row>
    <row r="148" spans="1:24" s="23" customFormat="1" ht="12.75">
      <c r="A148" s="194" t="s">
        <v>85</v>
      </c>
      <c r="B148" s="254">
        <f>GVA_Industry!B104</f>
        <v>11782.311049899428</v>
      </c>
      <c r="C148" s="254">
        <f>GVA_Industry!C104</f>
        <v>12253.603491895406</v>
      </c>
      <c r="D148" s="254">
        <f>GVA_Industry!D104</f>
        <v>12743.747631571223</v>
      </c>
      <c r="E148" s="254">
        <f>GVA_Industry!E104</f>
        <v>13253.497536834073</v>
      </c>
      <c r="F148" s="254">
        <f>GVA_Industry!F104</f>
        <v>13783.637438307436</v>
      </c>
      <c r="G148" s="254">
        <f>GVA_Industry!G104</f>
        <v>14334.982935839735</v>
      </c>
      <c r="H148" s="254">
        <f>GVA_Industry!H104</f>
        <v>14908.382253273325</v>
      </c>
      <c r="I148" s="254">
        <f>GVA_Industry!I104</f>
        <v>15401.57721257794</v>
      </c>
      <c r="J148" s="254">
        <f>GVA_Industry!J104</f>
        <v>15950.707886714148</v>
      </c>
      <c r="K148" s="254">
        <f>GVA_Industry!K104</f>
        <v>16286.78701543916</v>
      </c>
      <c r="L148" s="254">
        <f>GVA_Industry!L104</f>
        <v>16957.1</v>
      </c>
      <c r="M148" s="254">
        <f>GVA_Industry!M104</f>
        <v>17160.585199999998</v>
      </c>
      <c r="N148" s="254">
        <f>GVA_Industry!N104</f>
        <v>18790.840793999996</v>
      </c>
      <c r="O148" s="254">
        <f>GVA_Industry!O104</f>
        <v>19129.075928291997</v>
      </c>
      <c r="P148" s="254">
        <f>GVA_Industry!P104</f>
        <v>20410.72401548756</v>
      </c>
      <c r="Q148" s="254">
        <f>GVA_Industry!Q104</f>
        <v>19614.705778883545</v>
      </c>
      <c r="R148" s="254">
        <f>GVA_Industry!R104</f>
        <v>20634.67047938549</v>
      </c>
      <c r="S148" s="254">
        <f>GVA_Industry!S104</f>
        <v>21150.537241370126</v>
      </c>
      <c r="T148" s="31"/>
      <c r="U148" s="31"/>
      <c r="V148" s="31"/>
      <c r="W148" s="31"/>
      <c r="X148" s="31"/>
    </row>
    <row r="149" spans="1:24" s="23" customFormat="1" ht="12.75">
      <c r="A149" s="194" t="s">
        <v>86</v>
      </c>
      <c r="B149" s="254">
        <f>GVA_Industry!B105</f>
        <v>4084.8815745944</v>
      </c>
      <c r="C149" s="254">
        <f>GVA_Industry!C105</f>
        <v>4084.8815745944</v>
      </c>
      <c r="D149" s="254">
        <f>GVA_Industry!D105</f>
        <v>4709.868455507343</v>
      </c>
      <c r="E149" s="254">
        <f>GVA_Industry!E105</f>
        <v>5256.213196346195</v>
      </c>
      <c r="F149" s="254">
        <f>GVA_Industry!F105</f>
        <v>5976.314404245624</v>
      </c>
      <c r="G149" s="254">
        <f>GVA_Industry!G105</f>
        <v>7285.127258775415</v>
      </c>
      <c r="H149" s="254">
        <f>GVA_Industry!H105</f>
        <v>8662.016310683968</v>
      </c>
      <c r="I149" s="254">
        <f>GVA_Industry!I105</f>
        <v>10377.095540199392</v>
      </c>
      <c r="J149" s="254">
        <f>GVA_Industry!J105</f>
        <v>11300.657043277139</v>
      </c>
      <c r="K149" s="254">
        <f>GVA_Industry!K105</f>
        <v>11605.77478344562</v>
      </c>
      <c r="L149" s="254">
        <f>GVA_Industry!L105</f>
        <v>12058.4</v>
      </c>
      <c r="M149" s="254">
        <f>GVA_Industry!M105</f>
        <v>12818.079199999998</v>
      </c>
      <c r="N149" s="254">
        <f>GVA_Industry!N105</f>
        <v>13664.072427199999</v>
      </c>
      <c r="O149" s="254">
        <f>GVA_Industry!O105</f>
        <v>14401.9323382688</v>
      </c>
      <c r="P149" s="254">
        <f>GVA_Industry!P105</f>
        <v>15266.04827856493</v>
      </c>
      <c r="Q149" s="254">
        <f>GVA_Industry!Q105</f>
        <v>15708.76367864331</v>
      </c>
      <c r="R149" s="254">
        <f>GVA_Industry!R105</f>
        <v>16180.02658900261</v>
      </c>
      <c r="S149" s="254">
        <f>GVA_Industry!S105</f>
        <v>15985.866269934579</v>
      </c>
      <c r="T149" s="31"/>
      <c r="U149" s="31"/>
      <c r="V149" s="31"/>
      <c r="W149" s="31"/>
      <c r="X149" s="31"/>
    </row>
    <row r="150" spans="1:24" s="23" customFormat="1" ht="12.75">
      <c r="A150" s="194" t="s">
        <v>87</v>
      </c>
      <c r="B150" s="254">
        <f>GVA_Industry!B106</f>
        <v>21864.948607888393</v>
      </c>
      <c r="C150" s="254">
        <f>GVA_Industry!C106</f>
        <v>22103.76335854865</v>
      </c>
      <c r="D150" s="254">
        <f>GVA_Industry!D106</f>
        <v>22718.885368250823</v>
      </c>
      <c r="E150" s="254">
        <f>GVA_Industry!E106</f>
        <v>23403.254101234557</v>
      </c>
      <c r="F150" s="254">
        <f>GVA_Industry!F106</f>
        <v>24658.06660327494</v>
      </c>
      <c r="G150" s="254">
        <f>GVA_Industry!G106</f>
        <v>27086.342631516392</v>
      </c>
      <c r="H150" s="254">
        <f>GVA_Industry!H106</f>
        <v>27600.9831415152</v>
      </c>
      <c r="I150" s="254">
        <f>GVA_Industry!I106</f>
        <v>28594.618534609748</v>
      </c>
      <c r="J150" s="254">
        <f>GVA_Industry!J106</f>
        <v>30824.99878030931</v>
      </c>
      <c r="K150" s="254">
        <f>GVA_Industry!K106</f>
        <v>31749.748743718592</v>
      </c>
      <c r="L150" s="254">
        <f>GVA_Industry!L106</f>
        <v>31591</v>
      </c>
      <c r="M150" s="254">
        <f>GVA_Industry!M106</f>
        <v>32286.002</v>
      </c>
      <c r="N150" s="254">
        <f>GVA_Industry!N106</f>
        <v>32673.434024000002</v>
      </c>
      <c r="O150" s="254">
        <f>GVA_Industry!O106</f>
        <v>30615.007680488005</v>
      </c>
      <c r="P150" s="254">
        <f>GVA_Industry!P106</f>
        <v>28808.72222733921</v>
      </c>
      <c r="Q150" s="254">
        <f>GVA_Industry!Q106</f>
        <v>28059.69544942839</v>
      </c>
      <c r="R150" s="254">
        <f>GVA_Industry!R106</f>
        <v>27638.800017686965</v>
      </c>
      <c r="S150" s="254">
        <f>GVA_Industry!S106</f>
        <v>26809.636017156354</v>
      </c>
      <c r="T150" s="31"/>
      <c r="U150" s="31"/>
      <c r="V150" s="31"/>
      <c r="W150" s="31"/>
      <c r="X150" s="31"/>
    </row>
    <row r="151" spans="1:24" s="23" customFormat="1" ht="12.75">
      <c r="A151" s="194" t="s">
        <v>89</v>
      </c>
      <c r="B151" s="254">
        <f>GVA_Industry!B107</f>
        <v>189370.04248291688</v>
      </c>
      <c r="C151" s="254">
        <f>GVA_Industry!C107</f>
        <v>197891.69439464813</v>
      </c>
      <c r="D151" s="254">
        <f>GVA_Industry!D107</f>
        <v>203630.55353209292</v>
      </c>
      <c r="E151" s="254">
        <f>GVA_Industry!E107</f>
        <v>213812.08120869758</v>
      </c>
      <c r="F151" s="254">
        <f>GVA_Industry!F107</f>
        <v>215308.76577715843</v>
      </c>
      <c r="G151" s="254">
        <f>GVA_Industry!G107</f>
        <v>225212.96900290775</v>
      </c>
      <c r="H151" s="254">
        <f>GVA_Industry!H107</f>
        <v>234897.12667003277</v>
      </c>
      <c r="I151" s="254">
        <f>GVA_Industry!I107</f>
        <v>240769.55483678356</v>
      </c>
      <c r="J151" s="254">
        <f>GVA_Industry!J107</f>
        <v>247511.1023722135</v>
      </c>
      <c r="K151" s="254">
        <f>GVA_Industry!K107</f>
        <v>247263.59126984127</v>
      </c>
      <c r="L151" s="254">
        <f>GVA_Industry!L107</f>
        <v>249241.7</v>
      </c>
      <c r="M151" s="254">
        <f>GVA_Industry!M107</f>
        <v>257217.43440000003</v>
      </c>
      <c r="N151" s="254">
        <f>GVA_Industry!N107</f>
        <v>262104.5656536</v>
      </c>
      <c r="O151" s="254">
        <f>GVA_Industry!O107</f>
        <v>266822.4478353648</v>
      </c>
      <c r="P151" s="254">
        <f>GVA_Industry!P107</f>
        <v>271358.42944856593</v>
      </c>
      <c r="Q151" s="254">
        <f>GVA_Industry!Q107</f>
        <v>274614.73060194874</v>
      </c>
      <c r="R151" s="254">
        <f>GVA_Industry!R107</f>
        <v>277910.10736917215</v>
      </c>
      <c r="S151" s="254">
        <f>GVA_Industry!S107</f>
        <v>289026.51166393905</v>
      </c>
      <c r="T151" s="31"/>
      <c r="U151" s="31"/>
      <c r="V151" s="31"/>
      <c r="W151" s="31"/>
      <c r="X151" s="31"/>
    </row>
    <row r="152" spans="1:24" s="23" customFormat="1" ht="12.75">
      <c r="A152" s="194" t="s">
        <v>90</v>
      </c>
      <c r="B152" s="254">
        <f>GVA_Industry!B108</f>
        <v>3.73282719703456</v>
      </c>
      <c r="C152" s="254">
        <f>GVA_Industry!C108</f>
        <v>24.565735783684442</v>
      </c>
      <c r="D152" s="254">
        <f>GVA_Industry!D108</f>
        <v>246.63998726819176</v>
      </c>
      <c r="E152" s="254">
        <f>GVA_Industry!E108</f>
        <v>1122.2119420702725</v>
      </c>
      <c r="F152" s="254">
        <f>GVA_Industry!F108</f>
        <v>1528.4526650997113</v>
      </c>
      <c r="G152" s="254">
        <f>GVA_Industry!G108</f>
        <v>2074.110266540308</v>
      </c>
      <c r="H152" s="254">
        <f>GVA_Industry!H108</f>
        <v>2356.1892627897905</v>
      </c>
      <c r="I152" s="254">
        <f>GVA_Industry!I108</f>
        <v>2584.7396212804</v>
      </c>
      <c r="J152" s="254">
        <f>GVA_Industry!J108</f>
        <v>2525.290609990951</v>
      </c>
      <c r="K152" s="254">
        <f>GVA_Industry!K108</f>
        <v>2492.4618320610684</v>
      </c>
      <c r="L152" s="254">
        <f>GVA_Industry!L108</f>
        <v>2612.1</v>
      </c>
      <c r="M152" s="254">
        <f>GVA_Industry!M108</f>
        <v>2544.1854</v>
      </c>
      <c r="N152" s="254">
        <f>GVA_Industry!N108</f>
        <v>2465.3156526</v>
      </c>
      <c r="O152" s="254">
        <f>GVA_Industry!O108</f>
        <v>2452.9890743369997</v>
      </c>
      <c r="P152" s="254">
        <f>GVA_Industry!P108</f>
        <v>2600.1684187972196</v>
      </c>
      <c r="Q152" s="254">
        <f>GVA_Industry!Q108</f>
        <v>2743.1776818310664</v>
      </c>
      <c r="R152" s="254">
        <f>GVA_Industry!R108</f>
        <v>2773.352636331208</v>
      </c>
      <c r="S152" s="254">
        <f>GVA_Industry!S108</f>
        <v>2875.9666838754624</v>
      </c>
      <c r="T152" s="31"/>
      <c r="U152" s="31"/>
      <c r="V152" s="31"/>
      <c r="W152" s="31"/>
      <c r="X152" s="31"/>
    </row>
    <row r="153" spans="1:24" s="23" customFormat="1" ht="12.75">
      <c r="A153" s="194" t="s">
        <v>91</v>
      </c>
      <c r="B153" s="254">
        <f>GVA_Industry!B109</f>
        <v>2923.722754275191</v>
      </c>
      <c r="C153" s="254">
        <f>GVA_Industry!C109</f>
        <v>2733.6807752473037</v>
      </c>
      <c r="D153" s="254">
        <f>GVA_Industry!D109</f>
        <v>2668.0724366413683</v>
      </c>
      <c r="E153" s="254">
        <f>GVA_Industry!E109</f>
        <v>2593.3664084154098</v>
      </c>
      <c r="F153" s="254">
        <f>GVA_Industry!F109</f>
        <v>2619.300072499564</v>
      </c>
      <c r="G153" s="254">
        <f>GVA_Industry!G109</f>
        <v>2655.970273514558</v>
      </c>
      <c r="H153" s="254">
        <f>GVA_Industry!H109</f>
        <v>2568.3232544885773</v>
      </c>
      <c r="I153" s="254">
        <f>GVA_Industry!I109</f>
        <v>2622.258042832837</v>
      </c>
      <c r="J153" s="254">
        <f>GVA_Industry!J109</f>
        <v>2630.124816961335</v>
      </c>
      <c r="K153" s="254">
        <f>GVA_Industry!K109</f>
        <v>2477.5775775775774</v>
      </c>
      <c r="L153" s="254">
        <f>GVA_Industry!L109</f>
        <v>2475.1</v>
      </c>
      <c r="M153" s="254">
        <f>GVA_Industry!M109</f>
        <v>2569.1538</v>
      </c>
      <c r="N153" s="254">
        <f>GVA_Industry!N109</f>
        <v>2489.5100322</v>
      </c>
      <c r="O153" s="254">
        <f>GVA_Industry!O109</f>
        <v>2589.090433488</v>
      </c>
      <c r="P153" s="254">
        <f>GVA_Industry!P109</f>
        <v>2573.555890887072</v>
      </c>
      <c r="Q153" s="254">
        <f>GVA_Industry!Q109</f>
        <v>2614.732785141265</v>
      </c>
      <c r="R153" s="254">
        <f>GVA_Industry!R109</f>
        <v>2850.0587358039793</v>
      </c>
      <c r="S153" s="254">
        <f>GVA_Industry!S109</f>
        <v>3100.8639045547297</v>
      </c>
      <c r="T153" s="31"/>
      <c r="U153" s="31"/>
      <c r="V153" s="31"/>
      <c r="W153" s="31"/>
      <c r="X153" s="31"/>
    </row>
    <row r="154" spans="1:24" s="23" customFormat="1" ht="12.75">
      <c r="A154" s="194" t="s">
        <v>92</v>
      </c>
      <c r="B154" s="254">
        <f>GVA_Industry!B110</f>
        <v>17.4934556715127</v>
      </c>
      <c r="C154" s="254">
        <f>GVA_Industry!C110</f>
        <v>42.369149636403755</v>
      </c>
      <c r="D154" s="254">
        <f>GVA_Industry!D110</f>
        <v>408.43860249493224</v>
      </c>
      <c r="E154" s="254">
        <f>GVA_Industry!E110</f>
        <v>842.6088369470451</v>
      </c>
      <c r="F154" s="254">
        <f>GVA_Industry!F110</f>
        <v>1015.3436485211894</v>
      </c>
      <c r="G154" s="254">
        <f>GVA_Industry!G110</f>
        <v>1244.811313086978</v>
      </c>
      <c r="H154" s="254">
        <f>GVA_Industry!H110</f>
        <v>1386.7198027788938</v>
      </c>
      <c r="I154" s="254">
        <f>GVA_Industry!I110</f>
        <v>1481.0167493678587</v>
      </c>
      <c r="J154" s="254">
        <f>GVA_Industry!J110</f>
        <v>1318.1049069373942</v>
      </c>
      <c r="K154" s="254">
        <f>GVA_Industry!K110</f>
        <v>1298.3333333333333</v>
      </c>
      <c r="L154" s="254">
        <f>GVA_Industry!L110</f>
        <v>1324.3</v>
      </c>
      <c r="M154" s="254">
        <f>GVA_Industry!M110</f>
        <v>1341.5158999999999</v>
      </c>
      <c r="N154" s="254">
        <f>GVA_Industry!N110</f>
        <v>1344.1989317999999</v>
      </c>
      <c r="O154" s="254">
        <f>GVA_Industry!O110</f>
        <v>1358.9851200497997</v>
      </c>
      <c r="P154" s="254">
        <f>GVA_Industry!P110</f>
        <v>1464.9859594136842</v>
      </c>
      <c r="Q154" s="254">
        <f>GVA_Industry!Q110</f>
        <v>1573.394920410297</v>
      </c>
      <c r="R154" s="254">
        <f>GVA_Industry!R110</f>
        <v>1711.8536734064032</v>
      </c>
      <c r="S154" s="254">
        <f>GVA_Industry!S110</f>
        <v>2189.4608482867898</v>
      </c>
      <c r="T154" s="31"/>
      <c r="U154" s="31"/>
      <c r="V154" s="31"/>
      <c r="W154" s="31"/>
      <c r="X154" s="31"/>
    </row>
    <row r="155" spans="1:24" s="23" customFormat="1" ht="12.75">
      <c r="A155" s="194" t="s">
        <v>94</v>
      </c>
      <c r="B155" s="254">
        <f>GVA_Industry!B111</f>
        <v>65623.84023568468</v>
      </c>
      <c r="C155" s="254">
        <f>GVA_Industry!C111</f>
        <v>66936.31704039837</v>
      </c>
      <c r="D155" s="254">
        <f>GVA_Industry!D111</f>
        <v>66333.89018703478</v>
      </c>
      <c r="E155" s="254">
        <f>GVA_Industry!E111</f>
        <v>67063.56297909215</v>
      </c>
      <c r="F155" s="254">
        <f>GVA_Industry!F111</f>
        <v>66459.99091228032</v>
      </c>
      <c r="G155" s="254">
        <f>GVA_Industry!G111</f>
        <v>68187.95067599961</v>
      </c>
      <c r="H155" s="254">
        <f>GVA_Industry!H111</f>
        <v>67983.38682397161</v>
      </c>
      <c r="I155" s="254">
        <f>GVA_Industry!I111</f>
        <v>69682.9714945709</v>
      </c>
      <c r="J155" s="254">
        <f>GVA_Industry!J111</f>
        <v>70101.06932353832</v>
      </c>
      <c r="K155" s="254">
        <f>GVA_Industry!K111</f>
        <v>68909.35114503816</v>
      </c>
      <c r="L155" s="254">
        <f>GVA_Industry!L111</f>
        <v>72217</v>
      </c>
      <c r="M155" s="254">
        <f>GVA_Industry!M111</f>
        <v>74527.944</v>
      </c>
      <c r="N155" s="254">
        <f>GVA_Industry!N111</f>
        <v>74602.47194399999</v>
      </c>
      <c r="O155" s="254">
        <f>GVA_Industry!O111</f>
        <v>77437.365877872</v>
      </c>
      <c r="P155" s="254">
        <f>GVA_Industry!P111</f>
        <v>77050.17904848263</v>
      </c>
      <c r="Q155" s="254">
        <f>GVA_Industry!Q111</f>
        <v>81519.08943329463</v>
      </c>
      <c r="R155" s="254">
        <f>GVA_Industry!R111</f>
        <v>84861.37210005971</v>
      </c>
      <c r="S155" s="254">
        <f>GVA_Industry!S111</f>
        <v>86728.32228626103</v>
      </c>
      <c r="T155" s="31"/>
      <c r="U155" s="31"/>
      <c r="V155" s="31"/>
      <c r="W155" s="31"/>
      <c r="X155" s="31"/>
    </row>
    <row r="156" spans="1:24" s="23" customFormat="1" ht="12.75">
      <c r="A156" s="194" t="s">
        <v>96</v>
      </c>
      <c r="B156" s="254">
        <f>GVA_Industry!B112</f>
        <v>25757.152839068676</v>
      </c>
      <c r="C156" s="254">
        <f>GVA_Industry!C112</f>
        <v>23780.17220816667</v>
      </c>
      <c r="D156" s="254">
        <f>GVA_Industry!D112</f>
        <v>24373.263126655173</v>
      </c>
      <c r="E156" s="254">
        <f>GVA_Industry!E112</f>
        <v>25248.78607961939</v>
      </c>
      <c r="F156" s="254">
        <f>GVA_Industry!F112</f>
        <v>26463.211120043965</v>
      </c>
      <c r="G156" s="254">
        <f>GVA_Industry!G112</f>
        <v>28242.483875509468</v>
      </c>
      <c r="H156" s="254">
        <f>GVA_Industry!H112</f>
        <v>30812.54990818083</v>
      </c>
      <c r="I156" s="254">
        <f>GVA_Industry!I112</f>
        <v>33616.491949825286</v>
      </c>
      <c r="J156" s="254">
        <f>GVA_Industry!J112</f>
        <v>36305.81130581131</v>
      </c>
      <c r="K156" s="254">
        <f>GVA_Industry!K112</f>
        <v>38230.019305019305</v>
      </c>
      <c r="L156" s="254">
        <f>GVA_Industry!L112</f>
        <v>39606.3</v>
      </c>
      <c r="M156" s="254">
        <f>GVA_Industry!M112</f>
        <v>39329.0559</v>
      </c>
      <c r="N156" s="254">
        <f>GVA_Industry!N112</f>
        <v>40390.9404093</v>
      </c>
      <c r="O156" s="254">
        <f>GVA_Industry!O112</f>
        <v>41360.3229791232</v>
      </c>
      <c r="P156" s="254">
        <f>GVA_Industry!P112</f>
        <v>43966.02332680796</v>
      </c>
      <c r="Q156" s="254">
        <f>GVA_Industry!Q112</f>
        <v>43834.12525682754</v>
      </c>
      <c r="R156" s="254">
        <f>GVA_Industry!R112</f>
        <v>42869.77450117733</v>
      </c>
      <c r="S156" s="254">
        <f>GVA_Industry!S112</f>
        <v>43684.300216699696</v>
      </c>
      <c r="T156" s="31"/>
      <c r="U156" s="31"/>
      <c r="V156" s="31"/>
      <c r="W156" s="31"/>
      <c r="X156" s="31"/>
    </row>
    <row r="157" spans="1:24" s="23" customFormat="1" ht="12.75">
      <c r="A157" s="194" t="s">
        <v>97</v>
      </c>
      <c r="B157" s="254">
        <f>GVA_Industry!B113</f>
        <v>18838.33672863263</v>
      </c>
      <c r="C157" s="254">
        <f>GVA_Industry!C113</f>
        <v>19397.401449855104</v>
      </c>
      <c r="D157" s="254">
        <f>GVA_Industry!D113</f>
        <v>19652.219927526396</v>
      </c>
      <c r="E157" s="254">
        <f>GVA_Industry!E113</f>
        <v>19485.409763284413</v>
      </c>
      <c r="F157" s="254">
        <f>GVA_Industry!F113</f>
        <v>19660.104670262426</v>
      </c>
      <c r="G157" s="254">
        <f>GVA_Industry!G113</f>
        <v>20200.756466251634</v>
      </c>
      <c r="H157" s="254">
        <f>GVA_Industry!H113</f>
        <v>20160.354953319133</v>
      </c>
      <c r="I157" s="254">
        <f>GVA_Industry!I113</f>
        <v>20200.67566322577</v>
      </c>
      <c r="J157" s="254">
        <f>GVA_Industry!J113</f>
        <v>20746.093906132865</v>
      </c>
      <c r="K157" s="254">
        <f>GVA_Industry!K113</f>
        <v>21430.715005035247</v>
      </c>
      <c r="L157" s="254">
        <f>GVA_Industry!L113</f>
        <v>21280.7</v>
      </c>
      <c r="M157" s="254">
        <f>GVA_Industry!M113</f>
        <v>21642.4719</v>
      </c>
      <c r="N157" s="254">
        <f>GVA_Industry!N113</f>
        <v>22335.0310008</v>
      </c>
      <c r="O157" s="254">
        <f>GVA_Industry!O113</f>
        <v>22312.695969799202</v>
      </c>
      <c r="P157" s="254">
        <f>GVA_Industry!P113</f>
        <v>22513.51023352739</v>
      </c>
      <c r="Q157" s="254">
        <f>GVA_Industry!Q113</f>
        <v>22536.023743760918</v>
      </c>
      <c r="R157" s="254">
        <f>GVA_Industry!R113</f>
        <v>22828.992052429807</v>
      </c>
      <c r="S157" s="254">
        <f>GVA_Industry!S113</f>
        <v>23673.66475836971</v>
      </c>
      <c r="T157" s="31"/>
      <c r="U157" s="31"/>
      <c r="V157" s="31"/>
      <c r="W157" s="31"/>
      <c r="X157" s="31"/>
    </row>
    <row r="158" spans="1:24" s="23" customFormat="1" ht="12.75">
      <c r="A158" s="194" t="s">
        <v>98</v>
      </c>
      <c r="B158" s="254">
        <f>GVA_Industry!B114</f>
        <v>6203.515260316557</v>
      </c>
      <c r="C158" s="254">
        <f>GVA_Industry!C114</f>
        <v>5460.459498333326</v>
      </c>
      <c r="D158" s="254">
        <f>GVA_Industry!D114</f>
        <v>4989.89674524369</v>
      </c>
      <c r="E158" s="254">
        <f>GVA_Industry!E114</f>
        <v>5070.233857027305</v>
      </c>
      <c r="F158" s="254">
        <f>GVA_Industry!F114</f>
        <v>5284.640236022051</v>
      </c>
      <c r="G158" s="254">
        <f>GVA_Industry!G114</f>
        <v>5643.803469063817</v>
      </c>
      <c r="H158" s="254">
        <f>GVA_Industry!H114</f>
        <v>5864.704782109554</v>
      </c>
      <c r="I158" s="254">
        <f>GVA_Industry!I114</f>
        <v>5438.973991693524</v>
      </c>
      <c r="J158" s="254">
        <f>GVA_Industry!J114</f>
        <v>5144.833654473692</v>
      </c>
      <c r="K158" s="254">
        <f>GVA_Industry!K114</f>
        <v>7197.622282608696</v>
      </c>
      <c r="L158" s="254">
        <f>GVA_Industry!L114</f>
        <v>10594.9</v>
      </c>
      <c r="M158" s="254">
        <f>GVA_Industry!M114</f>
        <v>14970.5937</v>
      </c>
      <c r="N158" s="254">
        <f>GVA_Industry!N114</f>
        <v>18653.359750199998</v>
      </c>
      <c r="O158" s="254">
        <f>GVA_Industry!O114</f>
        <v>21208.870035977397</v>
      </c>
      <c r="P158" s="254">
        <f>GVA_Industry!P114</f>
        <v>24899.213422237463</v>
      </c>
      <c r="Q158" s="254">
        <f>GVA_Industry!Q114</f>
        <v>28260.60723423952</v>
      </c>
      <c r="R158" s="254">
        <f>GVA_Industry!R114</f>
        <v>31086.667957663474</v>
      </c>
      <c r="S158" s="254">
        <f>GVA_Industry!S114</f>
        <v>34444.02809709113</v>
      </c>
      <c r="T158" s="31"/>
      <c r="U158" s="31"/>
      <c r="V158" s="31"/>
      <c r="W158" s="31"/>
      <c r="X158" s="31"/>
    </row>
    <row r="159" spans="1:24" s="23" customFormat="1" ht="12.75">
      <c r="A159" s="194" t="s">
        <v>99</v>
      </c>
      <c r="B159" s="254">
        <f>GVA_Industry!B115</f>
        <v>58581.96257590872</v>
      </c>
      <c r="C159" s="254">
        <f>GVA_Industry!C115</f>
        <v>60515.16734091371</v>
      </c>
      <c r="D159" s="254">
        <f>GVA_Industry!D115</f>
        <v>60817.74317761827</v>
      </c>
      <c r="E159" s="254">
        <f>GVA_Industry!E115</f>
        <v>61973.28029799301</v>
      </c>
      <c r="F159" s="254">
        <f>GVA_Industry!F115</f>
        <v>62716.95966156893</v>
      </c>
      <c r="G159" s="254">
        <f>GVA_Industry!G115</f>
        <v>66166.39244295521</v>
      </c>
      <c r="H159" s="254">
        <f>GVA_Industry!H115</f>
        <v>63652.069530122906</v>
      </c>
      <c r="I159" s="254">
        <f>GVA_Industry!I115</f>
        <v>62188.07193093008</v>
      </c>
      <c r="J159" s="254">
        <f>GVA_Industry!J115</f>
        <v>60633.370132656826</v>
      </c>
      <c r="K159" s="254">
        <f>GVA_Industry!K115</f>
        <v>58026.13521695258</v>
      </c>
      <c r="L159" s="254">
        <f>GVA_Industry!L115</f>
        <v>57503.9</v>
      </c>
      <c r="M159" s="254">
        <f>GVA_Industry!M115</f>
        <v>57791.419499999996</v>
      </c>
      <c r="N159" s="254">
        <f>GVA_Industry!N115</f>
        <v>56115.468334499994</v>
      </c>
      <c r="O159" s="254">
        <f>GVA_Industry!O115</f>
        <v>55666.54458782399</v>
      </c>
      <c r="P159" s="254">
        <f>GVA_Industry!P115</f>
        <v>53718.21552725015</v>
      </c>
      <c r="Q159" s="254">
        <f>GVA_Industry!Q115</f>
        <v>53503.34266514115</v>
      </c>
      <c r="R159" s="254">
        <f>GVA_Industry!R115</f>
        <v>54359.39614778341</v>
      </c>
      <c r="S159" s="254">
        <f>GVA_Industry!S115</f>
        <v>56588.13138984252</v>
      </c>
      <c r="T159" s="31"/>
      <c r="U159" s="31"/>
      <c r="V159" s="31"/>
      <c r="W159" s="31"/>
      <c r="X159" s="31"/>
    </row>
    <row r="160" spans="1:24" s="23" customFormat="1" ht="12.75">
      <c r="A160" s="194" t="s">
        <v>100</v>
      </c>
      <c r="B160" s="254">
        <f>GVA_Industry!B116</f>
        <v>334.398900741136</v>
      </c>
      <c r="C160" s="254">
        <f>GVA_Industry!C116</f>
        <v>723.6392212038184</v>
      </c>
      <c r="D160" s="254">
        <f>GVA_Industry!D116</f>
        <v>2146.3139300905254</v>
      </c>
      <c r="E160" s="254">
        <f>GVA_Industry!E116</f>
        <v>2837.427015579675</v>
      </c>
      <c r="F160" s="254">
        <f>GVA_Industry!F116</f>
        <v>3543.946342459014</v>
      </c>
      <c r="G160" s="254">
        <f>GVA_Industry!G116</f>
        <v>3788.478640088686</v>
      </c>
      <c r="H160" s="254">
        <f>GVA_Industry!H116</f>
        <v>4167.326504097555</v>
      </c>
      <c r="I160" s="254">
        <f>GVA_Industry!I116</f>
        <v>4504.879950929457</v>
      </c>
      <c r="J160" s="254">
        <f>GVA_Industry!J116</f>
        <v>4964.377705924262</v>
      </c>
      <c r="K160" s="254">
        <f>GVA_Industry!K116</f>
        <v>5287.062256809339</v>
      </c>
      <c r="L160" s="254">
        <f>GVA_Industry!L116</f>
        <v>5435.1</v>
      </c>
      <c r="M160" s="254">
        <f>GVA_Industry!M116</f>
        <v>5918.8239</v>
      </c>
      <c r="N160" s="254">
        <f>GVA_Industry!N116</f>
        <v>6149.6580321</v>
      </c>
      <c r="O160" s="254">
        <f>GVA_Industry!O116</f>
        <v>6401.794011416099</v>
      </c>
      <c r="P160" s="254">
        <f>GVA_Industry!P116</f>
        <v>6433.802981473179</v>
      </c>
      <c r="Q160" s="254">
        <f>GVA_Industry!Q116</f>
        <v>6356.597345695501</v>
      </c>
      <c r="R160" s="254">
        <f>GVA_Industry!R116</f>
        <v>6350.2407483498055</v>
      </c>
      <c r="S160" s="254">
        <f>GVA_Industry!S116</f>
        <v>6496.296285561851</v>
      </c>
      <c r="T160" s="31"/>
      <c r="U160" s="31"/>
      <c r="V160" s="31"/>
      <c r="W160" s="31"/>
      <c r="X160" s="31"/>
    </row>
    <row r="161" spans="1:24" s="23" customFormat="1" ht="12.75">
      <c r="A161" s="194" t="s">
        <v>101</v>
      </c>
      <c r="B161" s="254">
        <f>GVA_Industry!B117</f>
        <v>3077.7030589596015</v>
      </c>
      <c r="C161" s="254">
        <f>GVA_Industry!C117</f>
        <v>3231.588211907582</v>
      </c>
      <c r="D161" s="254">
        <f>GVA_Industry!D117</f>
        <v>3393.167622502961</v>
      </c>
      <c r="E161" s="254">
        <f>GVA_Industry!E117</f>
        <v>3562.826003628109</v>
      </c>
      <c r="F161" s="254">
        <f>GVA_Industry!F117</f>
        <v>4093.6870781686976</v>
      </c>
      <c r="G161" s="254">
        <f>GVA_Industry!G117</f>
        <v>4580.835840470772</v>
      </c>
      <c r="H161" s="254">
        <f>GVA_Industry!H117</f>
        <v>4447.99160109712</v>
      </c>
      <c r="I161" s="254">
        <f>GVA_Industry!I117</f>
        <v>4674.839172753073</v>
      </c>
      <c r="J161" s="254">
        <f>GVA_Industry!J117</f>
        <v>4632.765620198295</v>
      </c>
      <c r="K161" s="254">
        <f>GVA_Industry!K117</f>
        <v>5142.369838420108</v>
      </c>
      <c r="L161" s="254">
        <f>GVA_Industry!L117</f>
        <v>5728.6</v>
      </c>
      <c r="M161" s="254">
        <f>GVA_Industry!M117</f>
        <v>5808.8004</v>
      </c>
      <c r="N161" s="254">
        <f>GVA_Industry!N117</f>
        <v>5593.8747852</v>
      </c>
      <c r="O161" s="254">
        <f>GVA_Industry!O117</f>
        <v>5700.1584061188</v>
      </c>
      <c r="P161" s="254">
        <f>GVA_Industry!P117</f>
        <v>5648.85698046373</v>
      </c>
      <c r="Q161" s="254">
        <f>GVA_Industry!Q117</f>
        <v>5575.421839717701</v>
      </c>
      <c r="R161" s="254">
        <f>GVA_Industry!R117</f>
        <v>5681.354854672337</v>
      </c>
      <c r="S161" s="254">
        <f>GVA_Industry!S117</f>
        <v>5607.497241561597</v>
      </c>
      <c r="T161" s="31"/>
      <c r="U161" s="31"/>
      <c r="V161" s="31"/>
      <c r="W161" s="31"/>
      <c r="X161" s="31"/>
    </row>
    <row r="162" spans="1:24" s="23" customFormat="1" ht="12.75">
      <c r="A162" s="194" t="s">
        <v>103</v>
      </c>
      <c r="B162" s="254">
        <f>GVA_Industry!B118</f>
        <v>263546.68440305867</v>
      </c>
      <c r="C162" s="254">
        <f>GVA_Industry!C118</f>
        <v>272507.2716727627</v>
      </c>
      <c r="D162" s="254">
        <f>GVA_Industry!D118</f>
        <v>275232.3443894903</v>
      </c>
      <c r="E162" s="254">
        <f>GVA_Industry!E118</f>
        <v>281012.2236216696</v>
      </c>
      <c r="F162" s="254">
        <f>GVA_Industry!F118</f>
        <v>287756.51698858966</v>
      </c>
      <c r="G162" s="254">
        <f>GVA_Industry!G118</f>
        <v>299266.77766813326</v>
      </c>
      <c r="H162" s="254">
        <f>GVA_Industry!H118</f>
        <v>311835.98233019485</v>
      </c>
      <c r="I162" s="254">
        <f>GVA_Industry!I118</f>
        <v>315266.17813582695</v>
      </c>
      <c r="J162" s="254">
        <f>GVA_Industry!J118</f>
        <v>310852.4516419254</v>
      </c>
      <c r="K162" s="254">
        <f>GVA_Industry!K118</f>
        <v>307122.22222222225</v>
      </c>
      <c r="L162" s="254">
        <f>GVA_Industry!L118</f>
        <v>312343.3</v>
      </c>
      <c r="M162" s="254">
        <f>GVA_Industry!M118</f>
        <v>313280.32989999995</v>
      </c>
      <c r="N162" s="254">
        <f>GVA_Industry!N118</f>
        <v>312027.2085804</v>
      </c>
      <c r="O162" s="254">
        <f>GVA_Industry!O118</f>
        <v>311403.1541632392</v>
      </c>
      <c r="P162" s="254">
        <f>GVA_Industry!P118</f>
        <v>315139.99201319803</v>
      </c>
      <c r="Q162" s="254">
        <f>GVA_Industry!Q118</f>
        <v>329636.43164580513</v>
      </c>
      <c r="R162" s="254">
        <f>GVA_Industry!R118</f>
        <v>346447.8896597412</v>
      </c>
      <c r="S162" s="254">
        <f>GVA_Industry!S118</f>
        <v>352337.50378395675</v>
      </c>
      <c r="T162" s="31"/>
      <c r="U162" s="31"/>
      <c r="V162" s="31"/>
      <c r="W162" s="31"/>
      <c r="X162" s="31"/>
    </row>
    <row r="163" spans="1:24" s="23" customFormat="1" ht="12.75">
      <c r="A163" s="194" t="s">
        <v>102</v>
      </c>
      <c r="B163" s="254">
        <f>GVA_Industry!B119</f>
        <v>348.99405834986976</v>
      </c>
      <c r="C163" s="254">
        <f>GVA_Industry!C119</f>
        <v>553.1555824845435</v>
      </c>
      <c r="D163" s="254">
        <f>GVA_Industry!D119</f>
        <v>895.5588880424759</v>
      </c>
      <c r="E163" s="254">
        <f>GVA_Industry!E119</f>
        <v>1434.6853386440464</v>
      </c>
      <c r="F163" s="254">
        <f>GVA_Industry!F119</f>
        <v>3193.609563821647</v>
      </c>
      <c r="G163" s="254">
        <f>GVA_Industry!G119</f>
        <v>5706.980290549283</v>
      </c>
      <c r="H163" s="254">
        <f>GVA_Industry!H119</f>
        <v>9696.159513643233</v>
      </c>
      <c r="I163" s="254">
        <f>GVA_Industry!I119</f>
        <v>17239.77161525767</v>
      </c>
      <c r="J163" s="254">
        <f>GVA_Industry!J119</f>
        <v>33186.56035937101</v>
      </c>
      <c r="K163" s="254">
        <f>GVA_Industry!K119</f>
        <v>48220.07220216607</v>
      </c>
      <c r="L163" s="254">
        <f>GVA_Industry!L119</f>
        <v>66784.8</v>
      </c>
      <c r="M163" s="254">
        <f>GVA_Industry!M119</f>
        <v>101045.40239999999</v>
      </c>
      <c r="N163" s="254">
        <f>GVA_Industry!N119</f>
        <v>134390.385192</v>
      </c>
      <c r="O163" s="254">
        <f>GVA_Industry!O119</f>
        <v>160999.68146001597</v>
      </c>
      <c r="P163" s="254">
        <f>GVA_Industry!P119</f>
        <v>173235.6572509772</v>
      </c>
      <c r="Q163" s="254">
        <f>GVA_Industry!Q119</f>
        <v>184669.21062954172</v>
      </c>
      <c r="R163" s="254">
        <f>GVA_Industry!R119</f>
        <v>197965.39379486872</v>
      </c>
      <c r="S163" s="254">
        <f>GVA_Industry!S119</f>
        <v>206873.8365156378</v>
      </c>
      <c r="T163" s="31"/>
      <c r="U163" s="31"/>
      <c r="V163" s="31"/>
      <c r="W163" s="31"/>
      <c r="X163" s="31"/>
    </row>
    <row r="164" spans="1:24" s="23" customFormat="1" ht="12.75">
      <c r="A164" s="194" t="s">
        <v>88</v>
      </c>
      <c r="B164" s="254">
        <f>GVA_Industry!B120</f>
        <v>1170.5578409410018</v>
      </c>
      <c r="C164" s="254">
        <f>GVA_Industry!C120</f>
        <v>1193.9689977598218</v>
      </c>
      <c r="D164" s="254">
        <f>GVA_Industry!D120</f>
        <v>1190.3870907665423</v>
      </c>
      <c r="E164" s="254">
        <f>GVA_Industry!E120</f>
        <v>1234.4314131249043</v>
      </c>
      <c r="F164" s="254">
        <f>GVA_Industry!F120</f>
        <v>1319.6071806305226</v>
      </c>
      <c r="G164" s="254">
        <f>GVA_Industry!G120</f>
        <v>1336.7620739787194</v>
      </c>
      <c r="H164" s="254">
        <f>GVA_Industry!H120</f>
        <v>1332.7517877567832</v>
      </c>
      <c r="I164" s="254">
        <f>GVA_Industry!I120</f>
        <v>1451.3666968671369</v>
      </c>
      <c r="J164" s="254">
        <f>GVA_Industry!J120</f>
        <v>1503.6158979543538</v>
      </c>
      <c r="K164" s="254">
        <f>GVA_Industry!K120</f>
        <v>1396.8591691995948</v>
      </c>
      <c r="L164" s="254">
        <f>GVA_Industry!L120</f>
        <v>1378.7</v>
      </c>
      <c r="M164" s="254">
        <f>GVA_Industry!M120</f>
        <v>1706.8306</v>
      </c>
      <c r="N164" s="254">
        <f>GVA_Industry!N120</f>
        <v>1566.8704908</v>
      </c>
      <c r="O164" s="254">
        <f>GVA_Industry!O120</f>
        <v>1508.8962826404</v>
      </c>
      <c r="P164" s="254">
        <f>GVA_Industry!P120</f>
        <v>1489.2806309660748</v>
      </c>
      <c r="Q164" s="254">
        <f>GVA_Industry!Q120</f>
        <v>1597.4093315397379</v>
      </c>
      <c r="R164" s="254">
        <f>GVA_Industry!R120</f>
        <v>1645.3316114859301</v>
      </c>
      <c r="S164" s="254">
        <f>GVA_Industry!S120</f>
        <v>1694.6915598305081</v>
      </c>
      <c r="T164" s="31"/>
      <c r="U164" s="31"/>
      <c r="V164" s="31"/>
      <c r="W164" s="31"/>
      <c r="X164" s="31"/>
    </row>
    <row r="165" spans="1:24" s="23" customFormat="1" ht="12.75">
      <c r="A165" s="194" t="s">
        <v>95</v>
      </c>
      <c r="B165" s="254">
        <f>GVA_Industry!B121</f>
        <v>34511.26578453728</v>
      </c>
      <c r="C165" s="254">
        <f>GVA_Industry!C121</f>
        <v>33959.08553198468</v>
      </c>
      <c r="D165" s="254">
        <f>GVA_Industry!D121</f>
        <v>32329.049426449415</v>
      </c>
      <c r="E165" s="254">
        <f>GVA_Industry!E121</f>
        <v>33234.26281039</v>
      </c>
      <c r="F165" s="254">
        <f>GVA_Industry!F121</f>
        <v>32204.000663267907</v>
      </c>
      <c r="G165" s="254">
        <f>GVA_Industry!G121</f>
        <v>33620.976692451695</v>
      </c>
      <c r="H165" s="254">
        <f>GVA_Industry!H121</f>
        <v>37756.356825623254</v>
      </c>
      <c r="I165" s="254">
        <f>GVA_Industry!I121</f>
        <v>39153.34202817131</v>
      </c>
      <c r="J165" s="254">
        <f>GVA_Industry!J121</f>
        <v>34572.40101087527</v>
      </c>
      <c r="K165" s="254">
        <f>GVA_Industry!K121</f>
        <v>41244.8744059742</v>
      </c>
      <c r="L165" s="254">
        <f>GVA_Industry!L121</f>
        <v>60753.7</v>
      </c>
      <c r="M165" s="254">
        <f>GVA_Industry!M121</f>
        <v>59052.596399999995</v>
      </c>
      <c r="N165" s="254">
        <f>GVA_Industry!N121</f>
        <v>54033.125706</v>
      </c>
      <c r="O165" s="254">
        <f>GVA_Industry!O121</f>
        <v>56194.45073424</v>
      </c>
      <c r="P165" s="254">
        <f>GVA_Industry!P121</f>
        <v>63668.31268189393</v>
      </c>
      <c r="Q165" s="254">
        <f>GVA_Industry!Q121</f>
        <v>77356.99990850112</v>
      </c>
      <c r="R165" s="254">
        <f>GVA_Industry!R121</f>
        <v>93447.25588946935</v>
      </c>
      <c r="S165" s="254">
        <f>GVA_Industry!S121</f>
        <v>93260.36137769041</v>
      </c>
      <c r="T165" s="31"/>
      <c r="U165" s="31"/>
      <c r="V165" s="31"/>
      <c r="W165" s="31"/>
      <c r="X165" s="31"/>
    </row>
    <row r="166" spans="1:24" s="23" customFormat="1" ht="13.5" thickBot="1">
      <c r="A166" s="194" t="s">
        <v>75</v>
      </c>
      <c r="B166" s="257">
        <f>GVA_Industry!B122</f>
        <v>53460.11489200619</v>
      </c>
      <c r="C166" s="257">
        <f>GVA_Industry!C122</f>
        <v>55224.29868344239</v>
      </c>
      <c r="D166" s="257">
        <f>GVA_Industry!D122</f>
        <v>55500.420176859596</v>
      </c>
      <c r="E166" s="257">
        <f>GVA_Industry!E122</f>
        <v>56110.92479880505</v>
      </c>
      <c r="F166" s="257">
        <f>GVA_Industry!F122</f>
        <v>56896.47774598832</v>
      </c>
      <c r="G166" s="257">
        <f>GVA_Industry!G122</f>
        <v>56270.61649078245</v>
      </c>
      <c r="H166" s="257">
        <f>GVA_Industry!H122</f>
        <v>55707.910325874625</v>
      </c>
      <c r="I166" s="257">
        <f>GVA_Industry!I122</f>
        <v>55150.83122261588</v>
      </c>
      <c r="J166" s="257">
        <f>GVA_Industry!J122</f>
        <v>55150.83122261588</v>
      </c>
      <c r="K166" s="257">
        <f>GVA_Industry!K122</f>
        <v>55205.98205383849</v>
      </c>
      <c r="L166" s="257">
        <f>GVA_Industry!L122</f>
        <v>55371.6</v>
      </c>
      <c r="M166" s="257">
        <f>GVA_Industry!M122</f>
        <v>55925.316</v>
      </c>
      <c r="N166" s="257">
        <f>GVA_Industry!N122</f>
        <v>55477.913472</v>
      </c>
      <c r="O166" s="257">
        <f>GVA_Industry!O122</f>
        <v>55256.001818112</v>
      </c>
      <c r="P166" s="257">
        <f>GVA_Industry!P122</f>
        <v>55698.0498326569</v>
      </c>
      <c r="Q166" s="257">
        <f>GVA_Industry!Q122</f>
        <v>55920.84203198753</v>
      </c>
      <c r="R166" s="257">
        <f>GVA_Industry!R122</f>
        <v>56871.49634653131</v>
      </c>
      <c r="S166" s="257">
        <f>GVA_Industry!S122</f>
        <v>58065.797769808465</v>
      </c>
      <c r="T166" s="31"/>
      <c r="U166" s="31"/>
      <c r="V166" s="31"/>
      <c r="W166" s="31"/>
      <c r="X166" s="31"/>
    </row>
    <row r="167" spans="1:24" s="23" customFormat="1" ht="12.75">
      <c r="A167" s="27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31"/>
      <c r="T167" s="31"/>
      <c r="U167" s="31"/>
      <c r="V167" s="31"/>
      <c r="W167" s="31"/>
      <c r="X167" s="31"/>
    </row>
    <row r="168" spans="1:19" s="23" customFormat="1" ht="11.25">
      <c r="A168" s="27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2"/>
      <c r="S168" s="28"/>
    </row>
    <row r="169" spans="1:19" s="23" customFormat="1" ht="11.25">
      <c r="A169" s="27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s="23" customFormat="1" ht="11.25">
      <c r="A170" s="27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s="23" customFormat="1" ht="11.25">
      <c r="A171" s="27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s="23" customFormat="1" ht="11.25">
      <c r="A172" s="27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s="23" customFormat="1" ht="11.25">
      <c r="A173" s="27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s="23" customFormat="1" ht="11.25">
      <c r="A174" s="3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s="23" customFormat="1" ht="11.25">
      <c r="A175" s="22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4" s="23" customFormat="1" ht="11.25">
      <c r="A176" s="22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="23" customFormat="1" ht="11.25">
      <c r="A177" s="29"/>
    </row>
    <row r="178" s="23" customFormat="1" ht="11.25">
      <c r="A178" s="29"/>
    </row>
    <row r="179" spans="1:14" s="23" customFormat="1" ht="11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</row>
    <row r="180" spans="1:14" s="23" customFormat="1" ht="11.25">
      <c r="A180" s="24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4" s="23" customFormat="1" ht="11.25">
      <c r="A181" s="27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</row>
    <row r="182" spans="1:19" s="23" customFormat="1" ht="11.25">
      <c r="A182" s="27"/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</row>
    <row r="183" spans="1:19" s="23" customFormat="1" ht="11.25">
      <c r="A183" s="27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s="23" customFormat="1" ht="11.25">
      <c r="A184" s="27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s="23" customFormat="1" ht="11.25">
      <c r="A185" s="27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s="23" customFormat="1" ht="11.25">
      <c r="A186" s="27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s="23" customFormat="1" ht="11.25">
      <c r="A187" s="27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s="23" customFormat="1" ht="11.25">
      <c r="A188" s="27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s="23" customFormat="1" ht="11.25">
      <c r="A189" s="27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s="23" customFormat="1" ht="11.25">
      <c r="A190" s="27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s="23" customFormat="1" ht="11.25">
      <c r="A191" s="27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s="23" customFormat="1" ht="11.25">
      <c r="A192" s="27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s="23" customFormat="1" ht="11.25">
      <c r="A193" s="27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s="23" customFormat="1" ht="11.25">
      <c r="A194" s="27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s="23" customFormat="1" ht="11.25">
      <c r="A195" s="27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s="23" customFormat="1" ht="11.25">
      <c r="A196" s="27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s="23" customFormat="1" ht="11.25">
      <c r="A197" s="27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s="23" customFormat="1" ht="11.25">
      <c r="A198" s="27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s="23" customFormat="1" ht="11.25">
      <c r="A199" s="27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s="23" customFormat="1" ht="11.25">
      <c r="A200" s="27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s="23" customFormat="1" ht="11.25">
      <c r="A201" s="27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s="23" customFormat="1" ht="11.25">
      <c r="A202" s="27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s="23" customFormat="1" ht="11.25">
      <c r="A203" s="27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s="23" customFormat="1" ht="11.25">
      <c r="A204" s="27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s="23" customFormat="1" ht="11.25">
      <c r="A205" s="27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s="23" customFormat="1" ht="11.25">
      <c r="A206" s="27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s="23" customFormat="1" ht="11.25">
      <c r="A207" s="27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s="23" customFormat="1" ht="11.25">
      <c r="A208" s="27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s="23" customFormat="1" ht="11.25">
      <c r="A209" s="27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s="23" customFormat="1" ht="11.25">
      <c r="A210" s="27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s="23" customFormat="1" ht="11.25">
      <c r="A211" s="27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s="23" customFormat="1" ht="11.25">
      <c r="A212" s="27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s="23" customFormat="1" ht="11.25">
      <c r="A213" s="27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s="23" customFormat="1" ht="11.25">
      <c r="A214" s="27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s="23" customFormat="1" ht="11.25">
      <c r="A215" s="27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s="23" customFormat="1" ht="11.25">
      <c r="A216" s="27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s="23" customFormat="1" ht="11.25">
      <c r="A217" s="27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s="23" customFormat="1" ht="11.25">
      <c r="A218" s="27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s="23" customFormat="1" ht="11.25">
      <c r="A219" s="27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s="23" customFormat="1" ht="11.25">
      <c r="A220" s="27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s="23" customFormat="1" ht="11.25">
      <c r="A221" s="22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s="23" customFormat="1" ht="11.25">
      <c r="A222" s="22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  <row r="223" s="23" customFormat="1" ht="11.25">
      <c r="A223" s="22"/>
    </row>
    <row r="224" s="23" customFormat="1" ht="11.25">
      <c r="A224" s="22"/>
    </row>
    <row r="225" s="23" customFormat="1" ht="11.25">
      <c r="A225" s="22"/>
    </row>
    <row r="226" s="23" customFormat="1" ht="11.25">
      <c r="A226" s="5"/>
    </row>
    <row r="227" s="23" customFormat="1" ht="11.25">
      <c r="A227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22"/>
  <sheetViews>
    <sheetView workbookViewId="0" topLeftCell="A10">
      <selection activeCell="M46" sqref="M46"/>
    </sheetView>
  </sheetViews>
  <sheetFormatPr defaultColWidth="9.140625" defaultRowHeight="12.75"/>
  <cols>
    <col min="1" max="1" width="30.28125" style="54" customWidth="1"/>
    <col min="2" max="18" width="8.00390625" style="54" customWidth="1"/>
    <col min="19" max="19" width="8.7109375" style="54" customWidth="1"/>
    <col min="20" max="16384" width="9.140625" style="54" customWidth="1"/>
  </cols>
  <sheetData>
    <row r="1" spans="1:19" s="20" customFormat="1" ht="12.75">
      <c r="A1" s="78" t="s">
        <v>1780</v>
      </c>
      <c r="B1" s="79"/>
      <c r="C1" s="79"/>
      <c r="D1" s="79" t="s">
        <v>1781</v>
      </c>
      <c r="E1" s="109">
        <f>(S7/B7)^(1/17)-1</f>
        <v>-0.0203159094216796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49"/>
    </row>
    <row r="2" spans="1:19" s="20" customFormat="1" ht="12.75">
      <c r="A2" s="8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84"/>
    </row>
    <row r="3" spans="1:19" s="20" customFormat="1" ht="12.75">
      <c r="A3" s="83" t="s">
        <v>1778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84"/>
    </row>
    <row r="4" spans="1:19" ht="12.75">
      <c r="A4" s="80" t="s">
        <v>1777</v>
      </c>
      <c r="B4" s="81"/>
      <c r="C4" s="85">
        <f>(C7-B7)/B7</f>
        <v>-0.004086914690370192</v>
      </c>
      <c r="D4" s="85">
        <f aca="true" t="shared" si="0" ref="D4:R4">(D7-C7)/C7</f>
        <v>-0.07966863242332632</v>
      </c>
      <c r="E4" s="85">
        <f t="shared" si="0"/>
        <v>-0.03561381063032747</v>
      </c>
      <c r="F4" s="85">
        <f t="shared" si="0"/>
        <v>-0.023661481098487643</v>
      </c>
      <c r="G4" s="85">
        <f t="shared" si="0"/>
        <v>-0.0027509043350815877</v>
      </c>
      <c r="H4" s="85">
        <f t="shared" si="0"/>
        <v>0.03861269825499651</v>
      </c>
      <c r="I4" s="85">
        <f t="shared" si="0"/>
        <v>-0.06593037923969479</v>
      </c>
      <c r="J4" s="85">
        <f t="shared" si="0"/>
        <v>-0.007528652811081964</v>
      </c>
      <c r="K4" s="85">
        <f t="shared" si="0"/>
        <v>-0.019994644718776756</v>
      </c>
      <c r="L4" s="85">
        <f t="shared" si="0"/>
        <v>-0.048804393186200196</v>
      </c>
      <c r="M4" s="85">
        <f t="shared" si="0"/>
        <v>0.00822169133235928</v>
      </c>
      <c r="N4" s="85">
        <f t="shared" si="0"/>
        <v>-0.05616730303192046</v>
      </c>
      <c r="O4" s="85">
        <f t="shared" si="0"/>
        <v>0.027158927030930247</v>
      </c>
      <c r="P4" s="85">
        <f t="shared" si="0"/>
        <v>-0.005055602242028795</v>
      </c>
      <c r="Q4" s="85">
        <f t="shared" si="0"/>
        <v>-0.006409150202975718</v>
      </c>
      <c r="R4" s="85">
        <f t="shared" si="0"/>
        <v>0.008054754881172802</v>
      </c>
      <c r="S4" s="86">
        <f>(S7-R7)/R7</f>
        <v>-0.06240805433791239</v>
      </c>
    </row>
    <row r="5" spans="1:19" ht="12.7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22" s="52" customFormat="1" ht="12.75">
      <c r="A6" s="110" t="s">
        <v>1735</v>
      </c>
      <c r="B6" s="108">
        <v>1990</v>
      </c>
      <c r="C6" s="108">
        <v>1991</v>
      </c>
      <c r="D6" s="108">
        <v>1992</v>
      </c>
      <c r="E6" s="108">
        <v>1993</v>
      </c>
      <c r="F6" s="108">
        <v>1994</v>
      </c>
      <c r="G6" s="108">
        <v>1995</v>
      </c>
      <c r="H6" s="108">
        <v>1996</v>
      </c>
      <c r="I6" s="108">
        <v>1997</v>
      </c>
      <c r="J6" s="108">
        <v>1998</v>
      </c>
      <c r="K6" s="108">
        <v>1999</v>
      </c>
      <c r="L6" s="108">
        <v>2000</v>
      </c>
      <c r="M6" s="108">
        <v>2001</v>
      </c>
      <c r="N6" s="108">
        <v>2002</v>
      </c>
      <c r="O6" s="108">
        <v>2003</v>
      </c>
      <c r="P6" s="108">
        <v>2004</v>
      </c>
      <c r="Q6" s="108">
        <v>2005</v>
      </c>
      <c r="R6" s="108">
        <v>2006</v>
      </c>
      <c r="S6" s="108">
        <v>2007</v>
      </c>
      <c r="T6" s="276" t="s">
        <v>985</v>
      </c>
      <c r="U6" s="277" t="s">
        <v>987</v>
      </c>
      <c r="V6" s="53"/>
    </row>
    <row r="7" spans="1:21" ht="12.75">
      <c r="A7" s="96" t="s">
        <v>1800</v>
      </c>
      <c r="B7" s="88">
        <f>(B49-B91)/GVA_Services!B6*1000</f>
        <v>34.90277417896654</v>
      </c>
      <c r="C7" s="88">
        <f>(C49-C91)/GVA_Services!C6*1000</f>
        <v>34.76012951843985</v>
      </c>
      <c r="D7" s="88">
        <f>(D49-D91)/GVA_Services!D6*1000</f>
        <v>31.990837536848048</v>
      </c>
      <c r="E7" s="88">
        <f>(E49-E91)/GVA_Services!E6*1000</f>
        <v>30.85152190690517</v>
      </c>
      <c r="F7" s="88">
        <f>(F49-F91)/GVA_Services!F6*1000</f>
        <v>30.121529204445356</v>
      </c>
      <c r="G7" s="88">
        <f>(G49-G91)/GVA_Services!G6*1000</f>
        <v>30.03866775917756</v>
      </c>
      <c r="H7" s="88">
        <f>(H49-H91)/GVA_Services!H6*1000</f>
        <v>31.198541773344775</v>
      </c>
      <c r="I7" s="88">
        <f>(I49-I91)/GVA_Services!I6*1000</f>
        <v>29.141610082502694</v>
      </c>
      <c r="J7" s="88">
        <f>(J49-J91)/GVA_Services!J6*1000</f>
        <v>28.922213017835606</v>
      </c>
      <c r="K7" s="88">
        <f>(K49-K91)/GVA_Services!K6*1000</f>
        <v>28.343923644063203</v>
      </c>
      <c r="L7" s="88">
        <f>(L49-L91)/GVA_Services!L6*1000</f>
        <v>26.960615650098706</v>
      </c>
      <c r="M7" s="88">
        <f>(M49-M91)/GVA_Services!M6*1000</f>
        <v>27.182277510104193</v>
      </c>
      <c r="N7" s="88">
        <f>(N49-N91)/GVA_Services!N6*1000</f>
        <v>25.655522292096414</v>
      </c>
      <c r="O7" s="88">
        <f>(O49-O91)/GVA_Services!O6*1000</f>
        <v>26.352298749967865</v>
      </c>
      <c r="P7" s="88">
        <f>(P49-P91)/GVA_Services!P6*1000</f>
        <v>26.219072009324915</v>
      </c>
      <c r="Q7" s="88">
        <f>(Q49-Q91)/GVA_Services!Q6*1000</f>
        <v>26.051030038634515</v>
      </c>
      <c r="R7" s="88">
        <f>(R49-R91)/GVA_Services!R6*1000</f>
        <v>26.260864699997786</v>
      </c>
      <c r="S7" s="88">
        <f>(S49-S91)/GVA_Services!S6*1000</f>
        <v>24.62197522883976</v>
      </c>
      <c r="T7" s="293">
        <f>S7/B7-1</f>
        <v>-0.2945553524602723</v>
      </c>
      <c r="U7" s="294">
        <f>(S7/B7)^(1/17)-1</f>
        <v>-0.0203159094216796</v>
      </c>
    </row>
    <row r="8" spans="1:19" ht="12.75">
      <c r="A8" s="9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1"/>
      <c r="S8" s="82"/>
    </row>
    <row r="9" spans="1:23" ht="12.75">
      <c r="A9" s="236" t="s">
        <v>72</v>
      </c>
      <c r="B9" s="88">
        <f>(B51-B93)/GVA_Services!B7*1000</f>
        <v>21.91916283857757</v>
      </c>
      <c r="C9" s="88">
        <f>(C51-C93)/GVA_Services!C7*1000</f>
        <v>23.187726908685235</v>
      </c>
      <c r="D9" s="88">
        <f>(D51-D93)/GVA_Services!D7*1000</f>
        <v>23.086729984523384</v>
      </c>
      <c r="E9" s="88">
        <f>(E51-E93)/GVA_Services!E7*1000</f>
        <v>22.29937645643686</v>
      </c>
      <c r="F9" s="88">
        <f>(F51-F93)/GVA_Services!F7*1000</f>
        <v>20.575938302347573</v>
      </c>
      <c r="G9" s="88">
        <f>(G51-G93)/GVA_Services!G7*1000</f>
        <v>22.251997681223216</v>
      </c>
      <c r="H9" s="88">
        <f>(H51-H93)/GVA_Services!H7*1000</f>
        <v>25.35921102368279</v>
      </c>
      <c r="I9" s="88">
        <f>(I51-I93)/GVA_Services!I7*1000</f>
        <v>25.87457843501154</v>
      </c>
      <c r="J9" s="88">
        <f>(J51-J93)/GVA_Services!J7*1000</f>
        <v>25.18534536642848</v>
      </c>
      <c r="K9" s="88">
        <f>(K51-K93)/GVA_Services!K7*1000</f>
        <v>26.19627311523881</v>
      </c>
      <c r="L9" s="88">
        <f>(L51-L93)/GVA_Services!L7*1000</f>
        <v>23.267302200831274</v>
      </c>
      <c r="M9" s="88">
        <f>(M51-M93)/GVA_Services!M7*1000</f>
        <v>26.592911556624667</v>
      </c>
      <c r="N9" s="88">
        <f>(N51-N93)/GVA_Services!N7*1000</f>
        <v>24.675123611689934</v>
      </c>
      <c r="O9" s="88">
        <f>(O51-O93)/GVA_Services!O7*1000</f>
        <v>26.549249312648985</v>
      </c>
      <c r="P9" s="88">
        <f>(P51-P93)/GVA_Services!P7*1000</f>
        <v>25.333453039643118</v>
      </c>
      <c r="Q9" s="88">
        <f>(Q51-Q93)/GVA_Services!Q7*1000</f>
        <v>23.315529133595362</v>
      </c>
      <c r="R9" s="88">
        <f>(R51-R93)/GVA_Services!R7*1000</f>
        <v>24.296063031956564</v>
      </c>
      <c r="S9" s="235">
        <f>(S51-S93)/GVA_Services!S7*1000</f>
        <v>20.67122630849023</v>
      </c>
      <c r="T9" s="58"/>
      <c r="U9" s="58"/>
      <c r="V9" s="58"/>
      <c r="W9" s="58"/>
    </row>
    <row r="10" spans="1:23" ht="12.75">
      <c r="A10" s="236" t="s">
        <v>73</v>
      </c>
      <c r="B10" s="88">
        <f>(B52-B94)/GVA_Services!B8*1000</f>
        <v>24.077398123575154</v>
      </c>
      <c r="C10" s="88">
        <f>(C52-C94)/GVA_Services!C8*1000</f>
        <v>26.650842542288824</v>
      </c>
      <c r="D10" s="88">
        <f>(D52-D94)/GVA_Services!D8*1000</f>
        <v>27.738440068789437</v>
      </c>
      <c r="E10" s="88">
        <f>(E52-E94)/GVA_Services!E8*1000</f>
        <v>28.237541691545594</v>
      </c>
      <c r="F10" s="88">
        <f>(F52-F94)/GVA_Services!F8*1000</f>
        <v>29.76789514793631</v>
      </c>
      <c r="G10" s="88">
        <f>(G52-G94)/GVA_Services!G8*1000</f>
        <v>30.840277367478418</v>
      </c>
      <c r="H10" s="88">
        <f>(H52-H94)/GVA_Services!H8*1000</f>
        <v>34.22528342551766</v>
      </c>
      <c r="I10" s="88">
        <f>(I52-I94)/GVA_Services!I8*1000</f>
        <v>31.258396618895333</v>
      </c>
      <c r="J10" s="88">
        <f>(J52-J94)/GVA_Services!J8*1000</f>
        <v>30.030201984024018</v>
      </c>
      <c r="K10" s="88">
        <f>(K52-K94)/GVA_Services!K8*1000</f>
        <v>28.820832301363627</v>
      </c>
      <c r="L10" s="88">
        <f>(L52-L94)/GVA_Services!L8*1000</f>
        <v>25.496617795598546</v>
      </c>
      <c r="M10" s="88">
        <f>(M52-M94)/GVA_Services!M8*1000</f>
        <v>26.085755162207352</v>
      </c>
      <c r="N10" s="88">
        <f>(N52-N94)/GVA_Services!N8*1000</f>
        <v>24.97550756699484</v>
      </c>
      <c r="O10" s="88">
        <f>(O52-O94)/GVA_Services!O8*1000</f>
        <v>30.422208857443167</v>
      </c>
      <c r="P10" s="88">
        <f>(P52-P94)/GVA_Services!P8*1000</f>
        <v>26.56248972880413</v>
      </c>
      <c r="Q10" s="88">
        <f>(Q52-Q94)/GVA_Services!Q8*1000</f>
        <v>27.183839963316235</v>
      </c>
      <c r="R10" s="88">
        <f>(R52-R94)/GVA_Services!R8*1000</f>
        <v>27.364167836603997</v>
      </c>
      <c r="S10" s="235">
        <f>(S52-S94)/GVA_Services!S8*1000</f>
        <v>24.755348247862756</v>
      </c>
      <c r="T10" s="58"/>
      <c r="U10" s="58"/>
      <c r="V10" s="58"/>
      <c r="W10" s="58"/>
    </row>
    <row r="11" spans="1:23" ht="12.75">
      <c r="A11" s="236" t="s">
        <v>74</v>
      </c>
      <c r="B11" s="88">
        <f>(B53-B95)/GVA_Services!B9*1000</f>
        <v>7580.069140637961</v>
      </c>
      <c r="C11" s="88">
        <f>(C53-C95)/GVA_Services!C9*1000</f>
        <v>4894.267984173461</v>
      </c>
      <c r="D11" s="88">
        <f>(D53-D95)/GVA_Services!D9*1000</f>
        <v>3351.800753214219</v>
      </c>
      <c r="E11" s="88">
        <f>(E53-E95)/GVA_Services!E9*1000</f>
        <v>3782.308288682375</v>
      </c>
      <c r="F11" s="88">
        <f>(F53-F95)/GVA_Services!F9*1000</f>
        <v>4727.977033989412</v>
      </c>
      <c r="G11" s="88">
        <f>(G53-G95)/GVA_Services!G9*1000</f>
        <v>4104.1065921074505</v>
      </c>
      <c r="H11" s="88">
        <f>(H53-H95)/GVA_Services!H9*1000</f>
        <v>2378.9380005371436</v>
      </c>
      <c r="I11" s="88">
        <f>(I53-I95)/GVA_Services!I9*1000</f>
        <v>210.826836867427</v>
      </c>
      <c r="J11" s="88">
        <f>(J53-J95)/GVA_Services!J9*1000</f>
        <v>116.04774840516858</v>
      </c>
      <c r="K11" s="88">
        <f>(K53-K95)/GVA_Services!K9*1000</f>
        <v>118.38010056255929</v>
      </c>
      <c r="L11" s="88">
        <f>(L53-L95)/GVA_Services!L9*1000</f>
        <v>113.18932416197497</v>
      </c>
      <c r="M11" s="88">
        <f>(M53-M95)/GVA_Services!M9*1000</f>
        <v>114.05331146743447</v>
      </c>
      <c r="N11" s="88">
        <f>(N53-N95)/GVA_Services!N9*1000</f>
        <v>108.37049342748684</v>
      </c>
      <c r="O11" s="88">
        <f>(O53-O95)/GVA_Services!O9*1000</f>
        <v>109.26922661227131</v>
      </c>
      <c r="P11" s="88">
        <f>(P53-P95)/GVA_Services!P9*1000</f>
        <v>98.349303211955</v>
      </c>
      <c r="Q11" s="88">
        <f>(Q53-Q95)/GVA_Services!Q9*1000</f>
        <v>110.6737153867837</v>
      </c>
      <c r="R11" s="88">
        <f>(R53-R95)/GVA_Services!R9*1000</f>
        <v>114.15947072841219</v>
      </c>
      <c r="S11" s="235">
        <f>(S53-S95)/GVA_Services!S9*1000</f>
        <v>96.60732507050687</v>
      </c>
      <c r="T11" s="58"/>
      <c r="U11" s="58"/>
      <c r="V11" s="58"/>
      <c r="W11" s="58"/>
    </row>
    <row r="12" spans="1:23" ht="12.75">
      <c r="A12" s="236" t="s">
        <v>76</v>
      </c>
      <c r="B12" s="88">
        <f>(B54-B96)/GVA_Services!B10*1000</f>
        <v>16.772533682601097</v>
      </c>
      <c r="C12" s="88">
        <f>(C54-C96)/GVA_Services!C10*1000</f>
        <v>17.054300384607664</v>
      </c>
      <c r="D12" s="88">
        <f>(D54-D96)/GVA_Services!D10*1000</f>
        <v>18.359039920721035</v>
      </c>
      <c r="E12" s="88">
        <f>(E54-E96)/GVA_Services!E10*1000</f>
        <v>19.36679902017809</v>
      </c>
      <c r="F12" s="88">
        <f>(F54-F96)/GVA_Services!F10*1000</f>
        <v>19.445900990308157</v>
      </c>
      <c r="G12" s="88">
        <f>(G54-G96)/GVA_Services!G10*1000</f>
        <v>14.503242891336445</v>
      </c>
      <c r="H12" s="88">
        <f>(H54-H96)/GVA_Services!H10*1000</f>
        <v>14.33107561873</v>
      </c>
      <c r="I12" s="88">
        <f>(I54-I96)/GVA_Services!I10*1000</f>
        <v>14.623152303247936</v>
      </c>
      <c r="J12" s="88">
        <f>(J54-J96)/GVA_Services!J10*1000</f>
        <v>15.646326010008531</v>
      </c>
      <c r="K12" s="88">
        <f>(K54-K96)/GVA_Services!K10*1000</f>
        <v>16.34520364746269</v>
      </c>
      <c r="L12" s="88">
        <f>(L54-L96)/GVA_Services!L10*1000</f>
        <v>17.220823950192077</v>
      </c>
      <c r="M12" s="88">
        <f>(M54-M96)/GVA_Services!M10*1000</f>
        <v>18.167612771945166</v>
      </c>
      <c r="N12" s="88">
        <f>(N54-N96)/GVA_Services!N10*1000</f>
        <v>19.659867524149647</v>
      </c>
      <c r="O12" s="88">
        <f>(O54-O96)/GVA_Services!O10*1000</f>
        <v>22.782973908227774</v>
      </c>
      <c r="P12" s="88">
        <f>(P54-P96)/GVA_Services!P10*1000</f>
        <v>23.08163850276623</v>
      </c>
      <c r="Q12" s="88">
        <f>(Q54-Q96)/GVA_Services!Q10*1000</f>
        <v>24.20833860064646</v>
      </c>
      <c r="R12" s="88">
        <f>(R54-R96)/GVA_Services!R10*1000</f>
        <v>27.175515550235463</v>
      </c>
      <c r="S12" s="235">
        <f>(S54-S96)/GVA_Services!S10*1000</f>
        <v>34.155391900219165</v>
      </c>
      <c r="T12" s="58"/>
      <c r="U12" s="58"/>
      <c r="V12" s="58"/>
      <c r="W12" s="58"/>
    </row>
    <row r="13" spans="1:23" ht="12.75">
      <c r="A13" s="236" t="s">
        <v>77</v>
      </c>
      <c r="B13" s="88">
        <f>(B55-B97)/GVA_Services!B11*1000</f>
        <v>203.81900123767238</v>
      </c>
      <c r="C13" s="88">
        <f>(C55-C97)/GVA_Services!C11*1000</f>
        <v>212.36659575300192</v>
      </c>
      <c r="D13" s="88">
        <f>(D55-D97)/GVA_Services!D11*1000</f>
        <v>161.01754414791893</v>
      </c>
      <c r="E13" s="88">
        <f>(E55-E97)/GVA_Services!E11*1000</f>
        <v>184.54849737259025</v>
      </c>
      <c r="F13" s="88">
        <f>(F55-F97)/GVA_Services!F11*1000</f>
        <v>183.54730824341038</v>
      </c>
      <c r="G13" s="88">
        <f>(G55-G97)/GVA_Services!G11*1000</f>
        <v>185.49918489610224</v>
      </c>
      <c r="H13" s="88">
        <f>(H55-H97)/GVA_Services!H11*1000</f>
        <v>126.84838746071753</v>
      </c>
      <c r="I13" s="88">
        <f>(I55-I97)/GVA_Services!I11*1000</f>
        <v>117.23544478543232</v>
      </c>
      <c r="J13" s="88">
        <f>(J55-J97)/GVA_Services!J11*1000</f>
        <v>113.36461659092372</v>
      </c>
      <c r="K13" s="88">
        <f>(K55-K97)/GVA_Services!K11*1000</f>
        <v>122.35962199151648</v>
      </c>
      <c r="L13" s="88">
        <f>(L55-L97)/GVA_Services!L11*1000</f>
        <v>120.62404539776662</v>
      </c>
      <c r="M13" s="88">
        <f>(M55-M97)/GVA_Services!M11*1000</f>
        <v>115.66537565120963</v>
      </c>
      <c r="N13" s="88">
        <f>(N55-N97)/GVA_Services!N11*1000</f>
        <v>106.71199234151602</v>
      </c>
      <c r="O13" s="88">
        <f>(O55-O97)/GVA_Services!O11*1000</f>
        <v>113.7125750141018</v>
      </c>
      <c r="P13" s="88">
        <f>(P55-P97)/GVA_Services!P11*1000</f>
        <v>108.67858486775094</v>
      </c>
      <c r="Q13" s="88">
        <f>(Q55-Q97)/GVA_Services!Q11*1000</f>
        <v>99.70029220601079</v>
      </c>
      <c r="R13" s="88">
        <f>(R55-R97)/GVA_Services!R11*1000</f>
        <v>99.54607956606826</v>
      </c>
      <c r="S13" s="235">
        <f>(S55-S97)/GVA_Services!S11*1000</f>
        <v>87.19001658450183</v>
      </c>
      <c r="T13" s="58"/>
      <c r="U13" s="58"/>
      <c r="V13" s="58"/>
      <c r="W13" s="58"/>
    </row>
    <row r="14" spans="1:23" ht="12.75">
      <c r="A14" s="236" t="s">
        <v>78</v>
      </c>
      <c r="B14" s="88">
        <f>(B56-B98)/GVA_Services!B12*1000</f>
        <v>35.01248246628148</v>
      </c>
      <c r="C14" s="88">
        <f>(C56-C98)/GVA_Services!C12*1000</f>
        <v>34.058921385693544</v>
      </c>
      <c r="D14" s="88">
        <f>(D56-D98)/GVA_Services!D12*1000</f>
        <v>31.23880117964618</v>
      </c>
      <c r="E14" s="88">
        <f>(E56-E98)/GVA_Services!E12*1000</f>
        <v>28.80448767057869</v>
      </c>
      <c r="F14" s="88">
        <f>(F56-F98)/GVA_Services!F12*1000</f>
        <v>28.23579266378177</v>
      </c>
      <c r="G14" s="88">
        <f>(G56-G98)/GVA_Services!G12*1000</f>
        <v>26.71569876472619</v>
      </c>
      <c r="H14" s="88">
        <f>(H56-H98)/GVA_Services!H12*1000</f>
        <v>30.025796980318248</v>
      </c>
      <c r="I14" s="88">
        <f>(I56-I98)/GVA_Services!I12*1000</f>
        <v>27.274021487500796</v>
      </c>
      <c r="J14" s="88">
        <f>(J56-J98)/GVA_Services!J12*1000</f>
        <v>26.666723538696218</v>
      </c>
      <c r="K14" s="88">
        <f>(K56-K98)/GVA_Services!K12*1000</f>
        <v>25.472537405775817</v>
      </c>
      <c r="L14" s="88">
        <f>(L56-L98)/GVA_Services!L12*1000</f>
        <v>24.619008998571044</v>
      </c>
      <c r="M14" s="88">
        <f>(M56-M98)/GVA_Services!M12*1000</f>
        <v>25.674017695825086</v>
      </c>
      <c r="N14" s="88">
        <f>(N56-N98)/GVA_Services!N12*1000</f>
        <v>24.610289618359193</v>
      </c>
      <c r="O14" s="88">
        <f>(O56-O98)/GVA_Services!O12*1000</f>
        <v>25.98803600927693</v>
      </c>
      <c r="P14" s="88">
        <f>(P56-P98)/GVA_Services!P12*1000</f>
        <v>25.555628204481714</v>
      </c>
      <c r="Q14" s="88">
        <f>(Q56-Q98)/GVA_Services!Q12*1000</f>
        <v>23.830245881249652</v>
      </c>
      <c r="R14" s="88">
        <f>(R56-R98)/GVA_Services!R12*1000</f>
        <v>25.328439554395274</v>
      </c>
      <c r="S14" s="235">
        <f>(S56-S98)/GVA_Services!S12*1000</f>
        <v>21.95641272344086</v>
      </c>
      <c r="T14" s="58"/>
      <c r="U14" s="58"/>
      <c r="V14" s="58"/>
      <c r="W14" s="58"/>
    </row>
    <row r="15" spans="1:23" ht="12.75">
      <c r="A15" s="236" t="s">
        <v>79</v>
      </c>
      <c r="B15" s="88">
        <f>(B57-B99)/GVA_Services!B13*1000</f>
        <v>29.429507360401335</v>
      </c>
      <c r="C15" s="88">
        <f>(C57-C99)/GVA_Services!C13*1000</f>
        <v>29.966675102987608</v>
      </c>
      <c r="D15" s="88">
        <f>(D57-D99)/GVA_Services!D13*1000</f>
        <v>29.070739321605696</v>
      </c>
      <c r="E15" s="88">
        <f>(E57-E99)/GVA_Services!E13*1000</f>
        <v>29.047305232596525</v>
      </c>
      <c r="F15" s="88">
        <f>(F57-F99)/GVA_Services!F13*1000</f>
        <v>28.057479793614938</v>
      </c>
      <c r="G15" s="88">
        <f>(G57-G99)/GVA_Services!G13*1000</f>
        <v>28.023167104873714</v>
      </c>
      <c r="H15" s="88">
        <f>(H57-H99)/GVA_Services!H13*1000</f>
        <v>29.86865647255213</v>
      </c>
      <c r="I15" s="88">
        <f>(I57-I99)/GVA_Services!I13*1000</f>
        <v>27.958138686570777</v>
      </c>
      <c r="J15" s="88">
        <f>(J57-J99)/GVA_Services!J13*1000</f>
        <v>27.103629123397504</v>
      </c>
      <c r="K15" s="88">
        <f>(K57-K99)/GVA_Services!K13*1000</f>
        <v>26.8187200344421</v>
      </c>
      <c r="L15" s="88">
        <f>(L57-L99)/GVA_Services!L13*1000</f>
        <v>25.98981309336531</v>
      </c>
      <c r="M15" s="88">
        <f>(M57-M99)/GVA_Services!M13*1000</f>
        <v>25.372554769777622</v>
      </c>
      <c r="N15" s="88">
        <f>(N57-N99)/GVA_Services!N13*1000</f>
        <v>24.99970113896027</v>
      </c>
      <c r="O15" s="88">
        <f>(O57-O99)/GVA_Services!O13*1000</f>
        <v>24.84582547609264</v>
      </c>
      <c r="P15" s="88">
        <f>(P57-P99)/GVA_Services!P13*1000</f>
        <v>23.77002766084596</v>
      </c>
      <c r="Q15" s="88">
        <f>(Q57-Q99)/GVA_Services!Q13*1000</f>
        <v>23.412756778943603</v>
      </c>
      <c r="R15" s="88">
        <f>(R57-R99)/GVA_Services!R13*1000</f>
        <v>23.604435920091074</v>
      </c>
      <c r="S15" s="235">
        <f>(S57-S99)/GVA_Services!S13*1000</f>
        <v>22.08952269639358</v>
      </c>
      <c r="T15" s="58"/>
      <c r="U15" s="58"/>
      <c r="V15" s="58"/>
      <c r="W15" s="58"/>
    </row>
    <row r="16" spans="1:23" ht="12.75">
      <c r="A16" s="236" t="s">
        <v>80</v>
      </c>
      <c r="B16" s="88">
        <f>(B58-B100)/GVA_Services!B14*1000</f>
        <v>1059.697519780348</v>
      </c>
      <c r="C16" s="88">
        <f>(C58-C100)/GVA_Services!C14*1000</f>
        <v>1019.5698702678002</v>
      </c>
      <c r="D16" s="88">
        <f>(D58-D100)/GVA_Services!D14*1000</f>
        <v>718.2030331123381</v>
      </c>
      <c r="E16" s="88">
        <f>(E58-E100)/GVA_Services!E14*1000</f>
        <v>374.25175157621265</v>
      </c>
      <c r="F16" s="88">
        <f>(F58-F100)/GVA_Services!F14*1000</f>
        <v>287.4676803091701</v>
      </c>
      <c r="G16" s="88">
        <f>(G58-G100)/GVA_Services!G14*1000</f>
        <v>115.82348820472087</v>
      </c>
      <c r="H16" s="88">
        <f>(H58-H100)/GVA_Services!H14*1000</f>
        <v>114.29736530537778</v>
      </c>
      <c r="I16" s="88">
        <f>(I58-I100)/GVA_Services!I14*1000</f>
        <v>103.58251991523598</v>
      </c>
      <c r="J16" s="88">
        <f>(J58-J100)/GVA_Services!J14*1000</f>
        <v>95.8370460865312</v>
      </c>
      <c r="K16" s="88">
        <f>(K58-K100)/GVA_Services!K14*1000</f>
        <v>84.57186558795715</v>
      </c>
      <c r="L16" s="88">
        <f>(L58-L100)/GVA_Services!L14*1000</f>
        <v>83.66392025226324</v>
      </c>
      <c r="M16" s="88">
        <f>(M58-M100)/GVA_Services!M14*1000</f>
        <v>83.32002627986081</v>
      </c>
      <c r="N16" s="88">
        <f>(N58-N100)/GVA_Services!N14*1000</f>
        <v>92.18849707865083</v>
      </c>
      <c r="O16" s="88">
        <f>(O58-O100)/GVA_Services!O14*1000</f>
        <v>90.50466439572642</v>
      </c>
      <c r="P16" s="88">
        <f>(P58-P100)/GVA_Services!P14*1000</f>
        <v>103.76463248159362</v>
      </c>
      <c r="Q16" s="88">
        <f>(Q58-Q100)/GVA_Services!Q14*1000</f>
        <v>96.18895824263713</v>
      </c>
      <c r="R16" s="88">
        <f>(R58-R100)/GVA_Services!R14*1000</f>
        <v>90.73211967502996</v>
      </c>
      <c r="S16" s="235">
        <f>(S58-S100)/GVA_Services!S14*1000</f>
        <v>83.16016475780665</v>
      </c>
      <c r="T16" s="58"/>
      <c r="U16" s="58"/>
      <c r="V16" s="58"/>
      <c r="W16" s="58"/>
    </row>
    <row r="17" spans="1:23" ht="12.75">
      <c r="A17" s="236" t="s">
        <v>81</v>
      </c>
      <c r="B17" s="88">
        <f>(B59-B101)/GVA_Services!B15*1000</f>
        <v>19.772857461408638</v>
      </c>
      <c r="C17" s="88">
        <f>(C59-C101)/GVA_Services!C15*1000</f>
        <v>20.05498074945938</v>
      </c>
      <c r="D17" s="88">
        <f>(D59-D101)/GVA_Services!D15*1000</f>
        <v>19.32574206136491</v>
      </c>
      <c r="E17" s="88">
        <f>(E59-E101)/GVA_Services!E15*1000</f>
        <v>18.212471817620035</v>
      </c>
      <c r="F17" s="88">
        <f>(F59-F101)/GVA_Services!F15*1000</f>
        <v>19.675580639405364</v>
      </c>
      <c r="G17" s="88">
        <f>(G59-G101)/GVA_Services!G15*1000</f>
        <v>20.19507145514104</v>
      </c>
      <c r="H17" s="88">
        <f>(H59-H101)/GVA_Services!H15*1000</f>
        <v>19.897754604546197</v>
      </c>
      <c r="I17" s="88">
        <f>(I59-I101)/GVA_Services!I15*1000</f>
        <v>20.459942275048995</v>
      </c>
      <c r="J17" s="88">
        <f>(J59-J101)/GVA_Services!J15*1000</f>
        <v>20.140561486046078</v>
      </c>
      <c r="K17" s="88">
        <f>(K59-K101)/GVA_Services!K15*1000</f>
        <v>21.176001224700634</v>
      </c>
      <c r="L17" s="88">
        <f>(L59-L101)/GVA_Services!L15*1000</f>
        <v>22.88493878774219</v>
      </c>
      <c r="M17" s="88">
        <f>(M59-M101)/GVA_Services!M15*1000</f>
        <v>22.270294906313826</v>
      </c>
      <c r="N17" s="88">
        <f>(N59-N101)/GVA_Services!N15*1000</f>
        <v>21.76486481643628</v>
      </c>
      <c r="O17" s="88">
        <f>(O59-O101)/GVA_Services!O15*1000</f>
        <v>22.2353992547408</v>
      </c>
      <c r="P17" s="88">
        <f>(P59-P101)/GVA_Services!P15*1000</f>
        <v>22.97756607622111</v>
      </c>
      <c r="Q17" s="88">
        <f>(Q59-Q101)/GVA_Services!Q15*1000</f>
        <v>23.675726480962282</v>
      </c>
      <c r="R17" s="88">
        <f>(R59-R101)/GVA_Services!R15*1000</f>
        <v>27.32543439892115</v>
      </c>
      <c r="S17" s="235">
        <f>(S59-S101)/GVA_Services!S15*1000</f>
        <v>26.962755293652062</v>
      </c>
      <c r="T17" s="58"/>
      <c r="U17" s="58"/>
      <c r="V17" s="58"/>
      <c r="W17" s="58"/>
    </row>
    <row r="18" spans="1:23" ht="12.75">
      <c r="A18" s="236" t="s">
        <v>83</v>
      </c>
      <c r="B18" s="88">
        <f>(B60-B102)/GVA_Services!B16*1000</f>
        <v>41.68825231053225</v>
      </c>
      <c r="C18" s="88">
        <f>(C60-C102)/GVA_Services!C16*1000</f>
        <v>38.88586889934505</v>
      </c>
      <c r="D18" s="88">
        <f>(D60-D102)/GVA_Services!D16*1000</f>
        <v>39.045200686414276</v>
      </c>
      <c r="E18" s="88">
        <f>(E60-E102)/GVA_Services!E16*1000</f>
        <v>38.344986715531455</v>
      </c>
      <c r="F18" s="88">
        <f>(F60-F102)/GVA_Services!F16*1000</f>
        <v>37.88063557641274</v>
      </c>
      <c r="G18" s="88">
        <f>(G60-G102)/GVA_Services!G16*1000</f>
        <v>37.01340008913961</v>
      </c>
      <c r="H18" s="88">
        <f>(H60-H102)/GVA_Services!H16*1000</f>
        <v>48.20249104035491</v>
      </c>
      <c r="I18" s="88">
        <f>(I60-I102)/GVA_Services!I16*1000</f>
        <v>42.212926365922605</v>
      </c>
      <c r="J18" s="88">
        <f>(J60-J102)/GVA_Services!J16*1000</f>
        <v>42.40289868857138</v>
      </c>
      <c r="K18" s="88">
        <f>(K60-K102)/GVA_Services!K16*1000</f>
        <v>41.48695933793377</v>
      </c>
      <c r="L18" s="88">
        <f>(L60-L102)/GVA_Services!L16*1000</f>
        <v>41.04834378970255</v>
      </c>
      <c r="M18" s="88">
        <f>(M60-M102)/GVA_Services!M16*1000</f>
        <v>42.027041754292526</v>
      </c>
      <c r="N18" s="88">
        <f>(N60-N102)/GVA_Services!N16*1000</f>
        <v>42.45500956302532</v>
      </c>
      <c r="O18" s="88">
        <f>(O60-O102)/GVA_Services!O16*1000</f>
        <v>42.51767549995169</v>
      </c>
      <c r="P18" s="88">
        <f>(P60-P102)/GVA_Services!P16*1000</f>
        <v>41.81288850856052</v>
      </c>
      <c r="Q18" s="88">
        <f>(Q60-Q102)/GVA_Services!Q16*1000</f>
        <v>40.294196370952605</v>
      </c>
      <c r="R18" s="88">
        <f>(R60-R102)/GVA_Services!R16*1000</f>
        <v>39.8743338796907</v>
      </c>
      <c r="S18" s="235">
        <f>(S60-S102)/GVA_Services!S16*1000</f>
        <v>37.84187640447925</v>
      </c>
      <c r="T18" s="58"/>
      <c r="U18" s="58"/>
      <c r="V18" s="58"/>
      <c r="W18" s="58"/>
    </row>
    <row r="19" spans="1:23" ht="12.75">
      <c r="A19" s="236" t="s">
        <v>84</v>
      </c>
      <c r="B19" s="88">
        <f>(B61-B103)/GVA_Services!B17*1000</f>
        <v>25.555030398027274</v>
      </c>
      <c r="C19" s="88">
        <f>(C61-C103)/GVA_Services!C17*1000</f>
        <v>27.299020187319545</v>
      </c>
      <c r="D19" s="88">
        <f>(D61-D103)/GVA_Services!D17*1000</f>
        <v>26.756316301967736</v>
      </c>
      <c r="E19" s="88">
        <f>(E61-E103)/GVA_Services!E17*1000</f>
        <v>25.986471503543246</v>
      </c>
      <c r="F19" s="88">
        <f>(F61-F103)/GVA_Services!F17*1000</f>
        <v>25.21577559384804</v>
      </c>
      <c r="G19" s="88">
        <f>(G61-G103)/GVA_Services!G17*1000</f>
        <v>25.830694413068045</v>
      </c>
      <c r="H19" s="88">
        <f>(H61-H103)/GVA_Services!H17*1000</f>
        <v>26.89598076255066</v>
      </c>
      <c r="I19" s="88">
        <f>(I61-I103)/GVA_Services!I17*1000</f>
        <v>25.576708937196546</v>
      </c>
      <c r="J19" s="88">
        <f>(J61-J103)/GVA_Services!J17*1000</f>
        <v>26.481799420789795</v>
      </c>
      <c r="K19" s="88">
        <f>(K61-K103)/GVA_Services!K17*1000</f>
        <v>26.46729223340209</v>
      </c>
      <c r="L19" s="88">
        <f>(L61-L103)/GVA_Services!L17*1000</f>
        <v>21.69423875218686</v>
      </c>
      <c r="M19" s="88">
        <f>(M61-M103)/GVA_Services!M17*1000</f>
        <v>22.24476584841922</v>
      </c>
      <c r="N19" s="88">
        <f>(N61-N103)/GVA_Services!N17*1000</f>
        <v>20.71701782031587</v>
      </c>
      <c r="O19" s="88">
        <f>(O61-O103)/GVA_Services!O17*1000</f>
        <v>22.139020757582298</v>
      </c>
      <c r="P19" s="88">
        <f>(P61-P103)/GVA_Services!P17*1000</f>
        <v>23.112839707165335</v>
      </c>
      <c r="Q19" s="88">
        <f>(Q61-Q103)/GVA_Services!Q17*1000</f>
        <v>25.002024519881985</v>
      </c>
      <c r="R19" s="88">
        <f>(R61-R103)/GVA_Services!R17*1000</f>
        <v>23.849353145808056</v>
      </c>
      <c r="S19" s="235">
        <f>(S61-S103)/GVA_Services!S17*1000</f>
        <v>23.166161147350763</v>
      </c>
      <c r="T19" s="58"/>
      <c r="U19" s="58"/>
      <c r="V19" s="58"/>
      <c r="W19" s="58"/>
    </row>
    <row r="20" spans="1:23" ht="12.75">
      <c r="A20" s="236" t="s">
        <v>85</v>
      </c>
      <c r="B20" s="88">
        <f>(B62-B104)/GVA_Services!B18*1000</f>
        <v>25.655356089158467</v>
      </c>
      <c r="C20" s="88">
        <f>(C62-C104)/GVA_Services!C18*1000</f>
        <v>26.26245090840805</v>
      </c>
      <c r="D20" s="88">
        <f>(D62-D104)/GVA_Services!D18*1000</f>
        <v>25.183323409669157</v>
      </c>
      <c r="E20" s="88">
        <f>(E62-E104)/GVA_Services!E18*1000</f>
        <v>24.997995730224687</v>
      </c>
      <c r="F20" s="88">
        <f>(F62-F104)/GVA_Services!F18*1000</f>
        <v>25.006675944437145</v>
      </c>
      <c r="G20" s="88">
        <f>(G62-G104)/GVA_Services!G18*1000</f>
        <v>23.89759201310476</v>
      </c>
      <c r="H20" s="88">
        <f>(H62-H104)/GVA_Services!H18*1000</f>
        <v>24.371087425951824</v>
      </c>
      <c r="I20" s="88">
        <f>(I62-I104)/GVA_Services!I18*1000</f>
        <v>24.494420563326635</v>
      </c>
      <c r="J20" s="88">
        <f>(J62-J104)/GVA_Services!J18*1000</f>
        <v>24.96393295330495</v>
      </c>
      <c r="K20" s="88">
        <f>(K62-K104)/GVA_Services!K18*1000</f>
        <v>24.917691405513796</v>
      </c>
      <c r="L20" s="88">
        <f>(L62-L104)/GVA_Services!L18*1000</f>
        <v>25.09627854481041</v>
      </c>
      <c r="M20" s="88">
        <f>(M62-M104)/GVA_Services!M18*1000</f>
        <v>25.66167846257449</v>
      </c>
      <c r="N20" s="88">
        <f>(N62-N104)/GVA_Services!N18*1000</f>
        <v>25.96589813486968</v>
      </c>
      <c r="O20" s="88">
        <f>(O62-O104)/GVA_Services!O18*1000</f>
        <v>26.950435731588463</v>
      </c>
      <c r="P20" s="88">
        <f>(P62-P104)/GVA_Services!P18*1000</f>
        <v>25.847400138604744</v>
      </c>
      <c r="Q20" s="88">
        <f>(Q62-Q104)/GVA_Services!Q18*1000</f>
        <v>26.468004481582255</v>
      </c>
      <c r="R20" s="88">
        <f>(R62-R104)/GVA_Services!R18*1000</f>
        <v>27.122562695469977</v>
      </c>
      <c r="S20" s="235">
        <f>(S62-S104)/GVA_Services!S18*1000</f>
        <v>25.911420568396036</v>
      </c>
      <c r="T20" s="58"/>
      <c r="U20" s="58"/>
      <c r="V20" s="58"/>
      <c r="W20" s="58"/>
    </row>
    <row r="21" spans="1:23" ht="12.75">
      <c r="A21" s="236" t="s">
        <v>86</v>
      </c>
      <c r="B21" s="88">
        <f>(B63-B105)/GVA_Services!B19*1000</f>
        <v>487.63338408729805</v>
      </c>
      <c r="C21" s="88">
        <f>(C63-C105)/GVA_Services!C19*1000</f>
        <v>513.5824998815468</v>
      </c>
      <c r="D21" s="88">
        <f>(D63-D105)/GVA_Services!D19*1000</f>
        <v>354.55896039960476</v>
      </c>
      <c r="E21" s="88">
        <f>(E63-E105)/GVA_Services!E19*1000</f>
        <v>312.3635901254405</v>
      </c>
      <c r="F21" s="88">
        <f>(F63-F105)/GVA_Services!F19*1000</f>
        <v>283.31264585536644</v>
      </c>
      <c r="G21" s="88">
        <f>(G63-G105)/GVA_Services!G19*1000</f>
        <v>226.84075899033863</v>
      </c>
      <c r="H21" s="88">
        <f>(H63-H105)/GVA_Services!H19*1000</f>
        <v>207.84391087978477</v>
      </c>
      <c r="I21" s="88">
        <f>(I63-I105)/GVA_Services!I19*1000</f>
        <v>166.5563569113271</v>
      </c>
      <c r="J21" s="88">
        <f>(J63-J105)/GVA_Services!J19*1000</f>
        <v>147.9507585209343</v>
      </c>
      <c r="K21" s="88">
        <f>(K63-K105)/GVA_Services!K19*1000</f>
        <v>135.76289049657103</v>
      </c>
      <c r="L21" s="88">
        <f>(L63-L105)/GVA_Services!L19*1000</f>
        <v>124.79913945365931</v>
      </c>
      <c r="M21" s="88">
        <f>(M63-M105)/GVA_Services!M19*1000</f>
        <v>115.98448206506588</v>
      </c>
      <c r="N21" s="88">
        <f>(N63-N105)/GVA_Services!N19*1000</f>
        <v>98.74227933799497</v>
      </c>
      <c r="O21" s="88">
        <f>(O63-O105)/GVA_Services!O19*1000</f>
        <v>97.15608986473734</v>
      </c>
      <c r="P21" s="88">
        <f>(P63-P105)/GVA_Services!P19*1000</f>
        <v>104.7897526743435</v>
      </c>
      <c r="Q21" s="88">
        <f>(Q63-Q105)/GVA_Services!Q19*1000</f>
        <v>99.46343893615095</v>
      </c>
      <c r="R21" s="88">
        <f>(R63-R105)/GVA_Services!R19*1000</f>
        <v>84.30430131589394</v>
      </c>
      <c r="S21" s="235">
        <f>(S63-S105)/GVA_Services!S19*1000</f>
        <v>72.32395434281355</v>
      </c>
      <c r="T21" s="58"/>
      <c r="U21" s="58"/>
      <c r="V21" s="58"/>
      <c r="W21" s="58"/>
    </row>
    <row r="22" spans="1:23" ht="12.75">
      <c r="A22" s="236" t="s">
        <v>87</v>
      </c>
      <c r="B22" s="88">
        <f>(B64-B106)/GVA_Services!B20*1000</f>
        <v>34.02565335000839</v>
      </c>
      <c r="C22" s="88">
        <f>(C64-C106)/GVA_Services!C20*1000</f>
        <v>34.148781415081636</v>
      </c>
      <c r="D22" s="88">
        <f>(D64-D106)/GVA_Services!D20*1000</f>
        <v>35.23430261517556</v>
      </c>
      <c r="E22" s="88">
        <f>(E64-E106)/GVA_Services!E20*1000</f>
        <v>35.04486548046243</v>
      </c>
      <c r="F22" s="88">
        <f>(F64-F106)/GVA_Services!F20*1000</f>
        <v>37.610856225079964</v>
      </c>
      <c r="G22" s="88">
        <f>(G64-G106)/GVA_Services!G20*1000</f>
        <v>34.578357539674194</v>
      </c>
      <c r="H22" s="88">
        <f>(H64-H106)/GVA_Services!H20*1000</f>
        <v>34.3054789672548</v>
      </c>
      <c r="I22" s="88">
        <f>(I64-I106)/GVA_Services!I20*1000</f>
        <v>34.64838870359455</v>
      </c>
      <c r="J22" s="88">
        <f>(J64-J106)/GVA_Services!J20*1000</f>
        <v>33.00281137318254</v>
      </c>
      <c r="K22" s="88">
        <f>(K64-K106)/GVA_Services!K20*1000</f>
        <v>34.02649144612481</v>
      </c>
      <c r="L22" s="88">
        <f>(L64-L106)/GVA_Services!L20*1000</f>
        <v>32.96385890168611</v>
      </c>
      <c r="M22" s="88">
        <f>(M64-M106)/GVA_Services!M20*1000</f>
        <v>32.098229857330324</v>
      </c>
      <c r="N22" s="88">
        <f>(N64-N106)/GVA_Services!N20*1000</f>
        <v>31.158011986175598</v>
      </c>
      <c r="O22" s="88">
        <f>(O64-O106)/GVA_Services!O20*1000</f>
        <v>31.272603069752243</v>
      </c>
      <c r="P22" s="88">
        <f>(P64-P106)/GVA_Services!P20*1000</f>
        <v>29.38596864709352</v>
      </c>
      <c r="Q22" s="88">
        <f>(Q64-Q106)/GVA_Services!Q20*1000</f>
        <v>27.563328719464522</v>
      </c>
      <c r="R22" s="88">
        <f>(R64-R106)/GVA_Services!R20*1000</f>
        <v>24.61372068350991</v>
      </c>
      <c r="S22" s="235">
        <f>(S64-S106)/GVA_Services!S20*1000</f>
        <v>25.933957691786908</v>
      </c>
      <c r="T22" s="58"/>
      <c r="U22" s="58"/>
      <c r="V22" s="58"/>
      <c r="W22" s="58"/>
    </row>
    <row r="23" spans="1:23" ht="12.75">
      <c r="A23" s="236" t="s">
        <v>89</v>
      </c>
      <c r="B23" s="88">
        <f>(B65-B107)/GVA_Services!B21*1000</f>
        <v>21.828572605473322</v>
      </c>
      <c r="C23" s="88">
        <f>(C65-C107)/GVA_Services!C21*1000</f>
        <v>21.40716154627387</v>
      </c>
      <c r="D23" s="88">
        <f>(D65-D107)/GVA_Services!D21*1000</f>
        <v>20.550479609077456</v>
      </c>
      <c r="E23" s="88">
        <f>(E65-E107)/GVA_Services!E21*1000</f>
        <v>20.83631939438012</v>
      </c>
      <c r="F23" s="88">
        <f>(F65-F107)/GVA_Services!F21*1000</f>
        <v>19.74123187026752</v>
      </c>
      <c r="G23" s="88">
        <f>(G65-G107)/GVA_Services!G21*1000</f>
        <v>19.775882021841653</v>
      </c>
      <c r="H23" s="88">
        <f>(H65-H107)/GVA_Services!H21*1000</f>
        <v>19.30970126269845</v>
      </c>
      <c r="I23" s="88">
        <f>(I65-I107)/GVA_Services!I21*1000</f>
        <v>18.846436231809037</v>
      </c>
      <c r="J23" s="88">
        <f>(J65-J107)/GVA_Services!J21*1000</f>
        <v>19.15700545297978</v>
      </c>
      <c r="K23" s="88">
        <f>(K65-K107)/GVA_Services!K21*1000</f>
        <v>18.724734633138468</v>
      </c>
      <c r="L23" s="88">
        <f>(L65-L107)/GVA_Services!L21*1000</f>
        <v>18.632551895399295</v>
      </c>
      <c r="M23" s="88">
        <f>(M65-M107)/GVA_Services!M21*1000</f>
        <v>18.84816208482925</v>
      </c>
      <c r="N23" s="88">
        <f>(N65-N107)/GVA_Services!N21*1000</f>
        <v>18.126352116946013</v>
      </c>
      <c r="O23" s="88">
        <f>(O65-O107)/GVA_Services!O21*1000</f>
        <v>19.71504730678196</v>
      </c>
      <c r="P23" s="88">
        <f>(P65-P107)/GVA_Services!P21*1000</f>
        <v>18.704712410143536</v>
      </c>
      <c r="Q23" s="88">
        <f>(Q65-Q107)/GVA_Services!Q21*1000</f>
        <v>20.210763462805446</v>
      </c>
      <c r="R23" s="88">
        <f>(R65-R107)/GVA_Services!R21*1000</f>
        <v>20.769616426506794</v>
      </c>
      <c r="S23" s="235">
        <f>(S65-S107)/GVA_Services!S21*1000</f>
        <v>19.90841910279095</v>
      </c>
      <c r="T23" s="58"/>
      <c r="U23" s="58"/>
      <c r="V23" s="58"/>
      <c r="W23" s="58"/>
    </row>
    <row r="24" spans="1:23" ht="12.75">
      <c r="A24" s="236" t="s">
        <v>90</v>
      </c>
      <c r="B24" s="88">
        <f>(B66-B108)/GVA_Services!B22*1000</f>
        <v>100333.63615422162</v>
      </c>
      <c r="C24" s="88">
        <f>(C66-C108)/GVA_Services!C22*1000</f>
        <v>52207.60207825588</v>
      </c>
      <c r="D24" s="88">
        <f>(D66-D108)/GVA_Services!D22*1000</f>
        <v>2849.2045488558433</v>
      </c>
      <c r="E24" s="88">
        <f>(E66-E108)/GVA_Services!E22*1000</f>
        <v>509.6977231397221</v>
      </c>
      <c r="F24" s="88">
        <f>(F66-F108)/GVA_Services!F22*1000</f>
        <v>287.66774329499515</v>
      </c>
      <c r="G24" s="88">
        <f>(G66-G108)/GVA_Services!G22*1000</f>
        <v>175.3557490340581</v>
      </c>
      <c r="H24" s="88">
        <f>(H66-H108)/GVA_Services!H22*1000</f>
        <v>128.058469384379</v>
      </c>
      <c r="I24" s="88">
        <f>(I66-I108)/GVA_Services!I22*1000</f>
        <v>106.18091239575706</v>
      </c>
      <c r="J24" s="88">
        <f>(J66-J108)/GVA_Services!J22*1000</f>
        <v>91.60096169112515</v>
      </c>
      <c r="K24" s="88">
        <f>(K66-K108)/GVA_Services!K22*1000</f>
        <v>84.15198936223415</v>
      </c>
      <c r="L24" s="88">
        <f>(L66-L108)/GVA_Services!L22*1000</f>
        <v>73.48747991083002</v>
      </c>
      <c r="M24" s="88">
        <f>(M66-M108)/GVA_Services!M22*1000</f>
        <v>73.74547745885182</v>
      </c>
      <c r="N24" s="88">
        <f>(N66-N108)/GVA_Services!N22*1000</f>
        <v>75.54756619574817</v>
      </c>
      <c r="O24" s="88">
        <f>(O66-O108)/GVA_Services!O22*1000</f>
        <v>79.78470661083993</v>
      </c>
      <c r="P24" s="88">
        <f>(P66-P108)/GVA_Services!P22*1000</f>
        <v>81.17932932023396</v>
      </c>
      <c r="Q24" s="88">
        <f>(Q66-Q108)/GVA_Services!Q22*1000</f>
        <v>78.6008547543546</v>
      </c>
      <c r="R24" s="88">
        <f>(R66-R108)/GVA_Services!R22*1000</f>
        <v>78.63489101526437</v>
      </c>
      <c r="S24" s="235">
        <f>(S66-S108)/GVA_Services!S22*1000</f>
        <v>74.38130396868775</v>
      </c>
      <c r="T24" s="58"/>
      <c r="U24" s="58"/>
      <c r="V24" s="58"/>
      <c r="W24" s="58"/>
    </row>
    <row r="25" spans="1:23" ht="12.75">
      <c r="A25" s="236" t="s">
        <v>91</v>
      </c>
      <c r="B25" s="88">
        <f>(B67-B109)/GVA_Services!B23*1000</f>
        <v>6.795956814844495</v>
      </c>
      <c r="C25" s="88">
        <f>(C67-C109)/GVA_Services!C23*1000</f>
        <v>6.9976460815050165</v>
      </c>
      <c r="D25" s="88">
        <f>(D67-D109)/GVA_Services!D23*1000</f>
        <v>8.370289970490234</v>
      </c>
      <c r="E25" s="88">
        <f>(E67-E109)/GVA_Services!E23*1000</f>
        <v>8.683931748577823</v>
      </c>
      <c r="F25" s="88">
        <f>(F67-F109)/GVA_Services!F23*1000</f>
        <v>7.483646331684055</v>
      </c>
      <c r="G25" s="88">
        <f>(G67-G109)/GVA_Services!G23*1000</f>
        <v>6.8552493670101855</v>
      </c>
      <c r="H25" s="88">
        <f>(H67-H109)/GVA_Services!H23*1000</f>
        <v>7.261998969656824</v>
      </c>
      <c r="I25" s="88">
        <f>(I67-I109)/GVA_Services!I23*1000</f>
        <v>8.261026000762746</v>
      </c>
      <c r="J25" s="88">
        <f>(J67-J109)/GVA_Services!J23*1000</f>
        <v>9.074507020955563</v>
      </c>
      <c r="K25" s="88">
        <f>(K67-K109)/GVA_Services!K23*1000</f>
        <v>7.366821876984648</v>
      </c>
      <c r="L25" s="88">
        <f>(L67-L109)/GVA_Services!L23*1000</f>
        <v>7.364919266753631</v>
      </c>
      <c r="M25" s="88">
        <f>(M67-M109)/GVA_Services!M23*1000</f>
        <v>7.886956417713604</v>
      </c>
      <c r="N25" s="88">
        <f>(N67-N109)/GVA_Services!N23*1000</f>
        <v>6.497338780023845</v>
      </c>
      <c r="O25" s="88">
        <f>(O67-O109)/GVA_Services!O23*1000</f>
        <v>6.355046466220382</v>
      </c>
      <c r="P25" s="88">
        <f>(P67-P109)/GVA_Services!P23*1000</f>
        <v>7.078480988017702</v>
      </c>
      <c r="Q25" s="88">
        <f>(Q67-Q109)/GVA_Services!Q23*1000</f>
        <v>7.156260237311354</v>
      </c>
      <c r="R25" s="88">
        <f>(R67-R109)/GVA_Services!R23*1000</f>
        <v>6.887988947626333</v>
      </c>
      <c r="S25" s="235">
        <f>(S67-S109)/GVA_Services!S23*1000</f>
        <v>7.0140000467405175</v>
      </c>
      <c r="T25" s="58"/>
      <c r="U25" s="58"/>
      <c r="V25" s="58"/>
      <c r="W25" s="58"/>
    </row>
    <row r="26" spans="1:23" ht="12.75">
      <c r="A26" s="236" t="s">
        <v>92</v>
      </c>
      <c r="B26" s="88">
        <f>(B68-B110)/GVA_Services!B24*1000</f>
        <v>25332.375462741944</v>
      </c>
      <c r="C26" s="88">
        <f>(C68-C110)/GVA_Services!C24*1000</f>
        <v>10829.298825449132</v>
      </c>
      <c r="D26" s="88">
        <f>(D68-D110)/GVA_Services!D24*1000</f>
        <v>774.5132420572623</v>
      </c>
      <c r="E26" s="88">
        <f>(E68-E110)/GVA_Services!E24*1000</f>
        <v>395.69433266675816</v>
      </c>
      <c r="F26" s="88">
        <f>(F68-F110)/GVA_Services!F24*1000</f>
        <v>265.75677629194837</v>
      </c>
      <c r="G26" s="88">
        <f>(G68-G110)/GVA_Services!G24*1000</f>
        <v>211.04785620210336</v>
      </c>
      <c r="H26" s="88">
        <f>(H68-H110)/GVA_Services!H24*1000</f>
        <v>156.2193857658927</v>
      </c>
      <c r="I26" s="88">
        <f>(I68-I110)/GVA_Services!I24*1000</f>
        <v>146.42407138013016</v>
      </c>
      <c r="J26" s="88">
        <f>(J68-J110)/GVA_Services!J24*1000</f>
        <v>130.9964750862412</v>
      </c>
      <c r="K26" s="88">
        <f>(K68-K110)/GVA_Services!K24*1000</f>
        <v>118.02277279725023</v>
      </c>
      <c r="L26" s="88">
        <f>(L68-L110)/GVA_Services!L24*1000</f>
        <v>102.1917902487699</v>
      </c>
      <c r="M26" s="88">
        <f>(M68-M110)/GVA_Services!M24*1000</f>
        <v>104.88257492442307</v>
      </c>
      <c r="N26" s="88">
        <f>(N68-N110)/GVA_Services!N24*1000</f>
        <v>105.76112114262622</v>
      </c>
      <c r="O26" s="88">
        <f>(O68-O110)/GVA_Services!O24*1000</f>
        <v>108.68049736766473</v>
      </c>
      <c r="P26" s="88">
        <f>(P68-P110)/GVA_Services!P24*1000</f>
        <v>107.01436159098746</v>
      </c>
      <c r="Q26" s="88">
        <f>(Q68-Q110)/GVA_Services!Q24*1000</f>
        <v>97.62337507752753</v>
      </c>
      <c r="R26" s="88">
        <f>(R68-R110)/GVA_Services!R24*1000</f>
        <v>94.31582121007894</v>
      </c>
      <c r="S26" s="235">
        <f>(S68-S110)/GVA_Services!S24*1000</f>
        <v>83.37979244671187</v>
      </c>
      <c r="T26" s="58"/>
      <c r="U26" s="58"/>
      <c r="V26" s="58"/>
      <c r="W26" s="58"/>
    </row>
    <row r="27" spans="1:23" ht="12.75">
      <c r="A27" s="236" t="s">
        <v>94</v>
      </c>
      <c r="B27" s="88">
        <f>(B69-B111)/GVA_Services!B25*1000</f>
        <v>44.75918197840071</v>
      </c>
      <c r="C27" s="88">
        <f>(C69-C111)/GVA_Services!C25*1000</f>
        <v>49.94345678538311</v>
      </c>
      <c r="D27" s="88">
        <f>(D69-D111)/GVA_Services!D25*1000</f>
        <v>46.75829374805762</v>
      </c>
      <c r="E27" s="88">
        <f>(E69-E111)/GVA_Services!E25*1000</f>
        <v>46.22386945451338</v>
      </c>
      <c r="F27" s="88">
        <f>(F69-F111)/GVA_Services!F25*1000</f>
        <v>45.032877568459135</v>
      </c>
      <c r="G27" s="88">
        <f>(G69-G111)/GVA_Services!G25*1000</f>
        <v>45.9062411111761</v>
      </c>
      <c r="H27" s="88">
        <f>(H69-H111)/GVA_Services!H25*1000</f>
        <v>51.55778429461097</v>
      </c>
      <c r="I27" s="88">
        <f>(I69-I111)/GVA_Services!I25*1000</f>
        <v>46.72635683372845</v>
      </c>
      <c r="J27" s="88">
        <f>(J69-J111)/GVA_Services!J25*1000</f>
        <v>47.44775431057558</v>
      </c>
      <c r="K27" s="88">
        <f>(K69-K111)/GVA_Services!K25*1000</f>
        <v>44.05368973113204</v>
      </c>
      <c r="L27" s="88">
        <f>(L69-L111)/GVA_Services!L25*1000</f>
        <v>43.63261403208312</v>
      </c>
      <c r="M27" s="88">
        <f>(M69-M111)/GVA_Services!M25*1000</f>
        <v>41.814581032077115</v>
      </c>
      <c r="N27" s="88">
        <f>(N69-N111)/GVA_Services!N25*1000</f>
        <v>39.63777542751161</v>
      </c>
      <c r="O27" s="88">
        <f>(O69-O111)/GVA_Services!O25*1000</f>
        <v>38.90428926750487</v>
      </c>
      <c r="P27" s="88">
        <f>(P69-P111)/GVA_Services!P25*1000</f>
        <v>38.958020047966514</v>
      </c>
      <c r="Q27" s="88">
        <f>(Q69-Q111)/GVA_Services!Q25*1000</f>
        <v>36.12676053926527</v>
      </c>
      <c r="R27" s="88">
        <f>(R69-R111)/GVA_Services!R25*1000</f>
        <v>36.742953797029976</v>
      </c>
      <c r="S27" s="235">
        <f>(S69-S111)/GVA_Services!S25*1000</f>
        <v>36.12905209884507</v>
      </c>
      <c r="T27" s="58"/>
      <c r="U27" s="58"/>
      <c r="V27" s="58"/>
      <c r="W27" s="58"/>
    </row>
    <row r="28" spans="1:23" ht="12.75">
      <c r="A28" s="236" t="s">
        <v>96</v>
      </c>
      <c r="B28" s="88">
        <f>(B70-B112)/GVA_Services!B26*1000</f>
        <v>156.42438923585948</v>
      </c>
      <c r="C28" s="88">
        <f>(C70-C112)/GVA_Services!C26*1000</f>
        <v>173.4407852796114</v>
      </c>
      <c r="D28" s="88">
        <f>(D70-D112)/GVA_Services!D26*1000</f>
        <v>176.08612864170613</v>
      </c>
      <c r="E28" s="88">
        <f>(E70-E112)/GVA_Services!E26*1000</f>
        <v>174.1561173315717</v>
      </c>
      <c r="F28" s="88">
        <f>(F70-F112)/GVA_Services!F26*1000</f>
        <v>155.9580706955714</v>
      </c>
      <c r="G28" s="88">
        <f>(G70-G112)/GVA_Services!G26*1000</f>
        <v>153.68486354067122</v>
      </c>
      <c r="H28" s="88">
        <f>(H70-H112)/GVA_Services!H26*1000</f>
        <v>131.3740604990495</v>
      </c>
      <c r="I28" s="88">
        <f>(I70-I112)/GVA_Services!I26*1000</f>
        <v>112.61717596656189</v>
      </c>
      <c r="J28" s="88">
        <f>(J70-J112)/GVA_Services!J26*1000</f>
        <v>97.20224957978657</v>
      </c>
      <c r="K28" s="88">
        <f>(K70-K112)/GVA_Services!K26*1000</f>
        <v>95.75083440483229</v>
      </c>
      <c r="L28" s="88">
        <f>(L70-L112)/GVA_Services!L26*1000</f>
        <v>86.04026024785765</v>
      </c>
      <c r="M28" s="88">
        <f>(M70-M112)/GVA_Services!M26*1000</f>
        <v>84.88604249200944</v>
      </c>
      <c r="N28" s="88">
        <f>(N70-N112)/GVA_Services!N26*1000</f>
        <v>87.92766019922308</v>
      </c>
      <c r="O28" s="88">
        <f>(O70-O112)/GVA_Services!O26*1000</f>
        <v>88.98308115494261</v>
      </c>
      <c r="P28" s="88">
        <f>(P70-P112)/GVA_Services!P26*1000</f>
        <v>84.94807374130832</v>
      </c>
      <c r="Q28" s="88">
        <f>(Q70-Q112)/GVA_Services!Q26*1000</f>
        <v>84.75839099941226</v>
      </c>
      <c r="R28" s="88">
        <f>(R70-R112)/GVA_Services!R26*1000</f>
        <v>80.96416227585505</v>
      </c>
      <c r="S28" s="235">
        <f>(S70-S112)/GVA_Services!S26*1000</f>
        <v>74.88184754509497</v>
      </c>
      <c r="T28" s="58"/>
      <c r="U28" s="58"/>
      <c r="V28" s="58"/>
      <c r="W28" s="58"/>
    </row>
    <row r="29" spans="1:23" ht="12.75">
      <c r="A29" s="236" t="s">
        <v>97</v>
      </c>
      <c r="B29" s="88">
        <f>(B71-B113)/GVA_Services!B27*1000</f>
        <v>17.681196594094228</v>
      </c>
      <c r="C29" s="88">
        <f>(C71-C113)/GVA_Services!C27*1000</f>
        <v>18.08052533123665</v>
      </c>
      <c r="D29" s="88">
        <f>(D71-D113)/GVA_Services!D27*1000</f>
        <v>18.649380433751134</v>
      </c>
      <c r="E29" s="88">
        <f>(E71-E113)/GVA_Services!E27*1000</f>
        <v>18.940892241132516</v>
      </c>
      <c r="F29" s="88">
        <f>(F71-F113)/GVA_Services!F27*1000</f>
        <v>19.579965200122956</v>
      </c>
      <c r="G29" s="88">
        <f>(G71-G113)/GVA_Services!G27*1000</f>
        <v>21.62474683426926</v>
      </c>
      <c r="H29" s="88">
        <f>(H71-H113)/GVA_Services!H27*1000</f>
        <v>25.684037686895696</v>
      </c>
      <c r="I29" s="88">
        <f>(I71-I113)/GVA_Services!I27*1000</f>
        <v>25.186785821578262</v>
      </c>
      <c r="J29" s="88">
        <f>(J71-J113)/GVA_Services!J27*1000</f>
        <v>25.353044741479646</v>
      </c>
      <c r="K29" s="88">
        <f>(K71-K113)/GVA_Services!K27*1000</f>
        <v>25.600780595039314</v>
      </c>
      <c r="L29" s="88">
        <f>(L71-L113)/GVA_Services!L27*1000</f>
        <v>27.280338198434976</v>
      </c>
      <c r="M29" s="88">
        <f>(M71-M113)/GVA_Services!M27*1000</f>
        <v>29.487543899580984</v>
      </c>
      <c r="N29" s="88">
        <f>(N71-N113)/GVA_Services!N27*1000</f>
        <v>27.665179130638577</v>
      </c>
      <c r="O29" s="88">
        <f>(O71-O113)/GVA_Services!O27*1000</f>
        <v>26.811299177281782</v>
      </c>
      <c r="P29" s="88">
        <f>(P71-P113)/GVA_Services!P27*1000</f>
        <v>29.793984681056564</v>
      </c>
      <c r="Q29" s="88">
        <f>(Q71-Q113)/GVA_Services!Q27*1000</f>
        <v>31.053824825003694</v>
      </c>
      <c r="R29" s="88">
        <f>(R71-R113)/GVA_Services!R27*1000</f>
        <v>27.470031865587522</v>
      </c>
      <c r="S29" s="235">
        <f>(S71-S113)/GVA_Services!S27*1000</f>
        <v>26.583411990495364</v>
      </c>
      <c r="T29" s="58"/>
      <c r="U29" s="58"/>
      <c r="V29" s="58"/>
      <c r="W29" s="58"/>
    </row>
    <row r="30" spans="1:23" ht="12.75">
      <c r="A30" s="236" t="s">
        <v>98</v>
      </c>
      <c r="B30" s="88">
        <f>(B72-B114)/GVA_Services!B28*1000</f>
        <v>212.94381512309707</v>
      </c>
      <c r="C30" s="88">
        <f>(C72-C114)/GVA_Services!C28*1000</f>
        <v>224.1277910536629</v>
      </c>
      <c r="D30" s="88">
        <f>(D72-D114)/GVA_Services!D28*1000</f>
        <v>233.20045934435376</v>
      </c>
      <c r="E30" s="88">
        <f>(E72-E114)/GVA_Services!E28*1000</f>
        <v>216.6312308132885</v>
      </c>
      <c r="F30" s="88">
        <f>(F72-F114)/GVA_Services!F28*1000</f>
        <v>159.26444092668365</v>
      </c>
      <c r="G30" s="88">
        <f>(G72-G114)/GVA_Services!G28*1000</f>
        <v>187.46886460208967</v>
      </c>
      <c r="H30" s="88">
        <f>(H72-H114)/GVA_Services!H28*1000</f>
        <v>198.0536752367705</v>
      </c>
      <c r="I30" s="88">
        <f>(I72-I114)/GVA_Services!I28*1000</f>
        <v>152.7488224796883</v>
      </c>
      <c r="J30" s="88">
        <f>(J72-J114)/GVA_Services!J28*1000</f>
        <v>164.76094770410106</v>
      </c>
      <c r="K30" s="88">
        <f>(K72-K114)/GVA_Services!K28*1000</f>
        <v>97.91832367235884</v>
      </c>
      <c r="L30" s="88">
        <f>(L72-L114)/GVA_Services!L28*1000</f>
        <v>66.22958755701714</v>
      </c>
      <c r="M30" s="88">
        <f>(M72-M114)/GVA_Services!M28*1000</f>
        <v>60.992421625484084</v>
      </c>
      <c r="N30" s="88">
        <f>(N72-N114)/GVA_Services!N28*1000</f>
        <v>29.361551949948254</v>
      </c>
      <c r="O30" s="88">
        <f>(O72-O114)/GVA_Services!O28*1000</f>
        <v>33.48473928806708</v>
      </c>
      <c r="P30" s="88">
        <f>(P72-P114)/GVA_Services!P28*1000</f>
        <v>37.930443285409105</v>
      </c>
      <c r="Q30" s="88">
        <f>(Q72-Q114)/GVA_Services!Q28*1000</f>
        <v>39.57444204101117</v>
      </c>
      <c r="R30" s="88">
        <f>(R72-R114)/GVA_Services!R28*1000</f>
        <v>42.258092754456115</v>
      </c>
      <c r="S30" s="235">
        <f>(S72-S114)/GVA_Services!S28*1000</f>
        <v>33.30871406772615</v>
      </c>
      <c r="T30" s="58"/>
      <c r="U30" s="58"/>
      <c r="V30" s="58"/>
      <c r="W30" s="58"/>
    </row>
    <row r="31" spans="1:23" ht="12.75">
      <c r="A31" s="236" t="s">
        <v>99</v>
      </c>
      <c r="B31" s="88">
        <f>(B73-B115)/GVA_Services!B29*1000</f>
        <v>38.18052008900685</v>
      </c>
      <c r="C31" s="88">
        <f>(C73-C115)/GVA_Services!C29*1000</f>
        <v>35.13066684135737</v>
      </c>
      <c r="D31" s="88">
        <f>(D73-D115)/GVA_Services!D29*1000</f>
        <v>33.46183794705336</v>
      </c>
      <c r="E31" s="88">
        <f>(E73-E115)/GVA_Services!E29*1000</f>
        <v>37.89175769822703</v>
      </c>
      <c r="F31" s="88">
        <f>(F73-F115)/GVA_Services!F29*1000</f>
        <v>37.40636034646629</v>
      </c>
      <c r="G31" s="88">
        <f>(G73-G115)/GVA_Services!G29*1000</f>
        <v>38.615525748154354</v>
      </c>
      <c r="H31" s="88">
        <f>(H73-H115)/GVA_Services!H29*1000</f>
        <v>39.11940848982539</v>
      </c>
      <c r="I31" s="88">
        <f>(I73-I115)/GVA_Services!I29*1000</f>
        <v>34.75062419369803</v>
      </c>
      <c r="J31" s="88">
        <f>(J73-J115)/GVA_Services!J29*1000</f>
        <v>35.075540097353446</v>
      </c>
      <c r="K31" s="88">
        <f>(K73-K115)/GVA_Services!K29*1000</f>
        <v>34.375868222042534</v>
      </c>
      <c r="L31" s="88">
        <f>(L73-L115)/GVA_Services!L29*1000</f>
        <v>33.550947590816406</v>
      </c>
      <c r="M31" s="88">
        <f>(M73-M115)/GVA_Services!M29*1000</f>
        <v>28.265278498709414</v>
      </c>
      <c r="N31" s="88">
        <f>(N73-N115)/GVA_Services!N29*1000</f>
        <v>31.859395637710584</v>
      </c>
      <c r="O31" s="88">
        <f>(O73-O115)/GVA_Services!O29*1000</f>
        <v>31.106380879773628</v>
      </c>
      <c r="P31" s="88">
        <f>(P73-P115)/GVA_Services!P29*1000</f>
        <v>29.319165608679107</v>
      </c>
      <c r="Q31" s="88">
        <f>(Q73-Q115)/GVA_Services!Q29*1000</f>
        <v>27.979821328290907</v>
      </c>
      <c r="R31" s="88">
        <f>(R73-R115)/GVA_Services!R29*1000</f>
        <v>26.030999604699257</v>
      </c>
      <c r="S31" s="235">
        <f>(S73-S115)/GVA_Services!S29*1000</f>
        <v>26.45203164834708</v>
      </c>
      <c r="T31" s="58"/>
      <c r="U31" s="58"/>
      <c r="V31" s="58"/>
      <c r="W31" s="58"/>
    </row>
    <row r="32" spans="1:23" ht="12.75">
      <c r="A32" s="236" t="s">
        <v>100</v>
      </c>
      <c r="B32" s="88">
        <f>(B74-B116)/GVA_Services!B30*1000</f>
        <v>182.8044917975455</v>
      </c>
      <c r="C32" s="88">
        <f>(C74-C116)/GVA_Services!C30*1000</f>
        <v>114.33920495660873</v>
      </c>
      <c r="D32" s="88">
        <f>(D74-D116)/GVA_Services!D30*1000</f>
        <v>67.4911329257127</v>
      </c>
      <c r="E32" s="88">
        <f>(E74-E116)/GVA_Services!E30*1000</f>
        <v>54.15986492181836</v>
      </c>
      <c r="F32" s="88">
        <f>(F74-F116)/GVA_Services!F30*1000</f>
        <v>39.81423285785412</v>
      </c>
      <c r="G32" s="88">
        <f>(G74-G116)/GVA_Services!G30*1000</f>
        <v>32.68328411662786</v>
      </c>
      <c r="H32" s="88">
        <f>(H74-H116)/GVA_Services!H30*1000</f>
        <v>71.77925730777957</v>
      </c>
      <c r="I32" s="88">
        <f>(I74-I116)/GVA_Services!I30*1000</f>
        <v>65.0698038796689</v>
      </c>
      <c r="J32" s="88">
        <f>(J74-J116)/GVA_Services!J30*1000</f>
        <v>67.51817881362035</v>
      </c>
      <c r="K32" s="88">
        <f>(K74-K116)/GVA_Services!K30*1000</f>
        <v>65.86983744194298</v>
      </c>
      <c r="L32" s="88">
        <f>(L74-L116)/GVA_Services!L30*1000</f>
        <v>48.417660759155524</v>
      </c>
      <c r="M32" s="88">
        <f>(M74-M116)/GVA_Services!M30*1000</f>
        <v>58.6165620181779</v>
      </c>
      <c r="N32" s="88">
        <f>(N74-N116)/GVA_Services!N30*1000</f>
        <v>59.76790344221914</v>
      </c>
      <c r="O32" s="88">
        <f>(O74-O116)/GVA_Services!O30*1000</f>
        <v>40.06812235999391</v>
      </c>
      <c r="P32" s="88">
        <f>(P74-P116)/GVA_Services!P30*1000</f>
        <v>40.77286698515566</v>
      </c>
      <c r="Q32" s="88">
        <f>(Q74-Q116)/GVA_Services!Q30*1000</f>
        <v>35.727356008503826</v>
      </c>
      <c r="R32" s="88">
        <f>(R74-R116)/GVA_Services!R30*1000</f>
        <v>32.3825788115544</v>
      </c>
      <c r="S32" s="235">
        <f>(S74-S116)/GVA_Services!S30*1000</f>
        <v>27.0657782844395</v>
      </c>
      <c r="T32" s="58"/>
      <c r="U32" s="58"/>
      <c r="V32" s="58"/>
      <c r="W32" s="58"/>
    </row>
    <row r="33" spans="1:23" ht="12.75">
      <c r="A33" s="236" t="s">
        <v>101</v>
      </c>
      <c r="B33" s="88">
        <f>(B75-B117)/GVA_Services!B31*1000</f>
        <v>678.8076963608505</v>
      </c>
      <c r="C33" s="88">
        <f>(C75-C117)/GVA_Services!C31*1000</f>
        <v>546.3074289560126</v>
      </c>
      <c r="D33" s="88">
        <f>(D75-D117)/GVA_Services!D31*1000</f>
        <v>468.5735441569266</v>
      </c>
      <c r="E33" s="88">
        <f>(E75-E117)/GVA_Services!E31*1000</f>
        <v>477.93494901333776</v>
      </c>
      <c r="F33" s="88">
        <f>(F75-F117)/GVA_Services!F31*1000</f>
        <v>342.79339462115826</v>
      </c>
      <c r="G33" s="88">
        <f>(G75-G117)/GVA_Services!G31*1000</f>
        <v>324.49552823918407</v>
      </c>
      <c r="H33" s="88">
        <f>(H75-H117)/GVA_Services!H31*1000</f>
        <v>303.2029902114002</v>
      </c>
      <c r="I33" s="88">
        <f>(I75-I117)/GVA_Services!I31*1000</f>
        <v>265.58605872962767</v>
      </c>
      <c r="J33" s="88">
        <f>(J75-J117)/GVA_Services!J31*1000</f>
        <v>249.98593542334652</v>
      </c>
      <c r="K33" s="88">
        <f>(K75-K117)/GVA_Services!K31*1000</f>
        <v>225.14867647488023</v>
      </c>
      <c r="L33" s="88">
        <f>(L75-L117)/GVA_Services!L31*1000</f>
        <v>192.4043362768325</v>
      </c>
      <c r="M33" s="88">
        <f>(M75-M117)/GVA_Services!M31*1000</f>
        <v>182.55478882544247</v>
      </c>
      <c r="N33" s="88">
        <f>(N75-N117)/GVA_Services!N31*1000</f>
        <v>149.18611538907075</v>
      </c>
      <c r="O33" s="88">
        <f>(O75-O117)/GVA_Services!O31*1000</f>
        <v>124.43213044647004</v>
      </c>
      <c r="P33" s="88">
        <f>(P75-P117)/GVA_Services!P31*1000</f>
        <v>129.98920186429575</v>
      </c>
      <c r="Q33" s="88">
        <f>(Q75-Q117)/GVA_Services!Q31*1000</f>
        <v>100.31035297106175</v>
      </c>
      <c r="R33" s="88">
        <f>(R75-R117)/GVA_Services!R31*1000</f>
        <v>108.51656495821695</v>
      </c>
      <c r="S33" s="235">
        <f>(S75-S117)/GVA_Services!S31*1000</f>
        <v>106.8658021661641</v>
      </c>
      <c r="T33" s="58"/>
      <c r="U33" s="58"/>
      <c r="V33" s="58"/>
      <c r="W33" s="58"/>
    </row>
    <row r="34" spans="1:23" ht="12.75">
      <c r="A34" s="236" t="s">
        <v>103</v>
      </c>
      <c r="B34" s="88">
        <f>(B76-B118)/GVA_Services!B32*1000</f>
        <v>24.205490551728907</v>
      </c>
      <c r="C34" s="88">
        <f>(C76-C118)/GVA_Services!C32*1000</f>
        <v>24.440374968822688</v>
      </c>
      <c r="D34" s="88">
        <f>(D76-D118)/GVA_Services!D32*1000</f>
        <v>22.660800611641037</v>
      </c>
      <c r="E34" s="88">
        <f>(E76-E118)/GVA_Services!E32*1000</f>
        <v>21.485492493610803</v>
      </c>
      <c r="F34" s="88">
        <f>(F76-F118)/GVA_Services!F32*1000</f>
        <v>22.126842782668064</v>
      </c>
      <c r="G34" s="88">
        <f>(G76-G118)/GVA_Services!G32*1000</f>
        <v>22.83074220855227</v>
      </c>
      <c r="H34" s="88">
        <f>(H76-H118)/GVA_Services!H32*1000</f>
        <v>21.96392242021729</v>
      </c>
      <c r="I34" s="88">
        <f>(I76-I118)/GVA_Services!I32*1000</f>
        <v>20.75985612936426</v>
      </c>
      <c r="J34" s="88">
        <f>(J76-J118)/GVA_Services!J32*1000</f>
        <v>20.347250302587124</v>
      </c>
      <c r="K34" s="88">
        <f>(K76-K118)/GVA_Services!K32*1000</f>
        <v>20.1274759919639</v>
      </c>
      <c r="L34" s="88">
        <f>(L76-L118)/GVA_Services!L32*1000</f>
        <v>19.76312574985992</v>
      </c>
      <c r="M34" s="88">
        <f>(M76-M118)/GVA_Services!M32*1000</f>
        <v>19.755215054451202</v>
      </c>
      <c r="N34" s="88">
        <f>(N76-N118)/GVA_Services!N32*1000</f>
        <v>16.91527268741142</v>
      </c>
      <c r="O34" s="88">
        <f>(O76-O118)/GVA_Services!O32*1000</f>
        <v>16.135085672396574</v>
      </c>
      <c r="P34" s="88">
        <f>(P76-P118)/GVA_Services!P32*1000</f>
        <v>16.255131789504006</v>
      </c>
      <c r="Q34" s="88">
        <f>(Q76-Q118)/GVA_Services!Q32*1000</f>
        <v>15.99191160319756</v>
      </c>
      <c r="R34" s="88">
        <f>(R76-R118)/GVA_Services!R32*1000</f>
        <v>15.363377948936199</v>
      </c>
      <c r="S34" s="235">
        <f>(S76-S118)/GVA_Services!S32*1000</f>
        <v>14.634530363730725</v>
      </c>
      <c r="T34" s="58"/>
      <c r="U34" s="58"/>
      <c r="V34" s="58"/>
      <c r="W34" s="58"/>
    </row>
    <row r="35" spans="1:23" ht="12.75">
      <c r="A35" s="236" t="s">
        <v>102</v>
      </c>
      <c r="B35" s="88">
        <f>(B77-B119)/GVA_Services!B33*1000</f>
        <v>3615.746860405496</v>
      </c>
      <c r="C35" s="88">
        <f>(C77-C119)/GVA_Services!C33*1000</f>
        <v>2215.356616409638</v>
      </c>
      <c r="D35" s="88">
        <f>(D77-D119)/GVA_Services!D33*1000</f>
        <v>1424.0705456707701</v>
      </c>
      <c r="E35" s="88">
        <f>(E77-E119)/GVA_Services!E33*1000</f>
        <v>1004.4664461548067</v>
      </c>
      <c r="F35" s="88">
        <f>(F77-F119)/GVA_Services!F33*1000</f>
        <v>538.6633678630369</v>
      </c>
      <c r="G35" s="88">
        <f>(G77-G119)/GVA_Services!G33*1000</f>
        <v>297.9390579961908</v>
      </c>
      <c r="H35" s="88">
        <f>(H77-H119)/GVA_Services!H33*1000</f>
        <v>168.02242210974418</v>
      </c>
      <c r="I35" s="88">
        <f>(I77-I119)/GVA_Services!I33*1000</f>
        <v>94.9518304407557</v>
      </c>
      <c r="J35" s="88">
        <f>(J77-J119)/GVA_Services!J33*1000</f>
        <v>57.09755908132191</v>
      </c>
      <c r="K35" s="88">
        <f>(K77-K119)/GVA_Services!K33*1000</f>
        <v>34.42420481331479</v>
      </c>
      <c r="L35" s="88">
        <f>(L77-L119)/GVA_Services!L33*1000</f>
        <v>27.528188633610387</v>
      </c>
      <c r="M35" s="88">
        <f>(M77-M119)/GVA_Services!M33*1000</f>
        <v>19.557018487400015</v>
      </c>
      <c r="N35" s="88">
        <f>(N77-N119)/GVA_Services!N33*1000</f>
        <v>15.725245560039472</v>
      </c>
      <c r="O35" s="88">
        <f>(O77-O119)/GVA_Services!O33*1000</f>
        <v>13.612849514997682</v>
      </c>
      <c r="P35" s="88">
        <f>(P77-P119)/GVA_Services!P33*1000</f>
        <v>13.689990245767227</v>
      </c>
      <c r="Q35" s="88">
        <f>(Q77-Q119)/GVA_Services!Q33*1000</f>
        <v>14.008698586437179</v>
      </c>
      <c r="R35" s="88">
        <f>(R77-R119)/GVA_Services!R33*1000</f>
        <v>14.882246833223617</v>
      </c>
      <c r="S35" s="235">
        <f>(S77-S119)/GVA_Services!S33*1000</f>
        <v>15.041458083112653</v>
      </c>
      <c r="T35" s="58"/>
      <c r="U35" s="58"/>
      <c r="V35" s="58"/>
      <c r="W35" s="58"/>
    </row>
    <row r="36" spans="1:23" ht="12.75">
      <c r="A36" s="236" t="s">
        <v>88</v>
      </c>
      <c r="B36" s="88">
        <f>(B78-B120)/GVA_Services!B34*1000</f>
        <v>80.87247576045455</v>
      </c>
      <c r="C36" s="88">
        <f>(C78-C120)/GVA_Services!C34*1000</f>
        <v>81.58741578370058</v>
      </c>
      <c r="D36" s="88">
        <f>(D78-D120)/GVA_Services!D34*1000</f>
        <v>80.41014137855784</v>
      </c>
      <c r="E36" s="88">
        <f>(E78-E120)/GVA_Services!E34*1000</f>
        <v>82.37868589285875</v>
      </c>
      <c r="F36" s="88">
        <f>(F78-F120)/GVA_Services!F34*1000</f>
        <v>81.87421725307776</v>
      </c>
      <c r="G36" s="88">
        <f>(G78-G120)/GVA_Services!G34*1000</f>
        <v>80.77592520520115</v>
      </c>
      <c r="H36" s="88">
        <f>(H78-H120)/GVA_Services!H34*1000</f>
        <v>83.77189040010582</v>
      </c>
      <c r="I36" s="88">
        <f>(I78-I120)/GVA_Services!I34*1000</f>
        <v>82.76328816146845</v>
      </c>
      <c r="J36" s="88">
        <f>(J78-J120)/GVA_Services!J34*1000</f>
        <v>82.06731394991986</v>
      </c>
      <c r="K36" s="88">
        <f>(K78-K120)/GVA_Services!K34*1000</f>
        <v>80.75180405658436</v>
      </c>
      <c r="L36" s="88">
        <f>(L78-L120)/GVA_Services!L34*1000</f>
        <v>76.27233811238703</v>
      </c>
      <c r="M36" s="88">
        <f>(M78-M120)/GVA_Services!M34*1000</f>
        <v>65.79170204712197</v>
      </c>
      <c r="N36" s="88">
        <f>(N78-N120)/GVA_Services!N34*1000</f>
        <v>63.82545573949405</v>
      </c>
      <c r="O36" s="88">
        <f>(O78-O120)/GVA_Services!O34*1000</f>
        <v>66.36228538956084</v>
      </c>
      <c r="P36" s="88">
        <f>(P78-P120)/GVA_Services!P34*1000</f>
        <v>65.89427082737261</v>
      </c>
      <c r="Q36" s="88">
        <f>(Q78-Q120)/GVA_Services!Q34*1000</f>
        <v>63.97502022075009</v>
      </c>
      <c r="R36" s="88">
        <f>(R78-R120)/GVA_Services!R34*1000</f>
        <v>57.16945120467906</v>
      </c>
      <c r="S36" s="235">
        <f>(S78-S120)/GVA_Services!S34*1000</f>
        <v>55.50432155794084</v>
      </c>
      <c r="T36" s="58"/>
      <c r="U36" s="58"/>
      <c r="V36" s="58"/>
      <c r="W36" s="58"/>
    </row>
    <row r="37" spans="1:23" ht="12.75">
      <c r="A37" s="236" t="s">
        <v>95</v>
      </c>
      <c r="B37" s="88">
        <f>(B79-B121)/GVA_Services!B35*1000</f>
        <v>29.732327756724292</v>
      </c>
      <c r="C37" s="88">
        <f>(C79-C121)/GVA_Services!C35*1000</f>
        <v>33.13224730495042</v>
      </c>
      <c r="D37" s="88">
        <f>(D79-D121)/GVA_Services!D35*1000</f>
        <v>33.12064569841366</v>
      </c>
      <c r="E37" s="88">
        <f>(E79-E121)/GVA_Services!E35*1000</f>
        <v>32.10657376833269</v>
      </c>
      <c r="F37" s="88">
        <f>(F79-F121)/GVA_Services!F35*1000</f>
        <v>32.8233563102849</v>
      </c>
      <c r="G37" s="88">
        <f>(G79-G121)/GVA_Services!G35*1000</f>
        <v>31.957155510826325</v>
      </c>
      <c r="H37" s="88">
        <f>(H79-H121)/GVA_Services!H35*1000</f>
        <v>35.28320914693825</v>
      </c>
      <c r="I37" s="88">
        <f>(I79-I121)/GVA_Services!I35*1000</f>
        <v>34.99039681806048</v>
      </c>
      <c r="J37" s="88">
        <f>(J79-J121)/GVA_Services!J35*1000</f>
        <v>34.433745936988025</v>
      </c>
      <c r="K37" s="88">
        <f>(K79-K121)/GVA_Services!K35*1000</f>
        <v>33.902579967697</v>
      </c>
      <c r="L37" s="88">
        <f>(L79-L121)/GVA_Services!L35*1000</f>
        <v>30.17744941012902</v>
      </c>
      <c r="M37" s="88">
        <f>(M79-M121)/GVA_Services!M35*1000</f>
        <v>33.009215984829694</v>
      </c>
      <c r="N37" s="88">
        <f>(N79-N121)/GVA_Services!N35*1000</f>
        <v>33.87633616946257</v>
      </c>
      <c r="O37" s="88">
        <f>(O79-O121)/GVA_Services!O35*1000</f>
        <v>30.38053823147702</v>
      </c>
      <c r="P37" s="88">
        <f>(P79-P121)/GVA_Services!P35*1000</f>
        <v>30.02308378565067</v>
      </c>
      <c r="Q37" s="88">
        <f>(Q79-Q121)/GVA_Services!Q35*1000</f>
        <v>29.0619973581169</v>
      </c>
      <c r="R37" s="88">
        <f>(R79-R121)/GVA_Services!R35*1000</f>
        <v>28.010068290697767</v>
      </c>
      <c r="S37" s="235">
        <f>(S79-S121)/GVA_Services!S35*1000</f>
        <v>28.06963007136352</v>
      </c>
      <c r="T37" s="58"/>
      <c r="U37" s="58"/>
      <c r="V37" s="58"/>
      <c r="W37" s="58"/>
    </row>
    <row r="38" spans="1:23" ht="13.5" thickBot="1">
      <c r="A38" s="238" t="s">
        <v>75</v>
      </c>
      <c r="B38" s="239">
        <f>(B80-B122)/GVA_Services!B36*1000</f>
        <v>26.879448654996263</v>
      </c>
      <c r="C38" s="239">
        <f>(C80-C122)/GVA_Services!C36*1000</f>
        <v>27.00443761988789</v>
      </c>
      <c r="D38" s="239">
        <f>(D80-D122)/GVA_Services!D36*1000</f>
        <v>25.626889798873837</v>
      </c>
      <c r="E38" s="239">
        <f>(E80-E122)/GVA_Services!E36*1000</f>
        <v>22.90892503330999</v>
      </c>
      <c r="F38" s="239">
        <f>(F80-F122)/GVA_Services!F36*1000</f>
        <v>20.604665666145834</v>
      </c>
      <c r="G38" s="239">
        <f>(G80-G122)/GVA_Services!G36*1000</f>
        <v>20.873667865820845</v>
      </c>
      <c r="H38" s="239">
        <f>(H80-H122)/GVA_Services!H36*1000</f>
        <v>22.38523756197702</v>
      </c>
      <c r="I38" s="239">
        <f>(I80-I122)/GVA_Services!I36*1000</f>
        <v>21.35994861762882</v>
      </c>
      <c r="J38" s="239">
        <f>(J80-J122)/GVA_Services!J36*1000</f>
        <v>22.53767833573477</v>
      </c>
      <c r="K38" s="239">
        <f>(K80-K122)/GVA_Services!K36*1000</f>
        <v>21.895165564676883</v>
      </c>
      <c r="L38" s="239">
        <f>(L80-L122)/GVA_Services!L36*1000</f>
        <v>19.8956573683191</v>
      </c>
      <c r="M38" s="239">
        <f>(M80-M122)/GVA_Services!M36*1000</f>
        <v>20.704598280690163</v>
      </c>
      <c r="N38" s="239">
        <f>(N80-N122)/GVA_Services!N36*1000</f>
        <v>20.010938032020203</v>
      </c>
      <c r="O38" s="239">
        <f>(O80-O122)/GVA_Services!O36*1000</f>
        <v>21.202523619686836</v>
      </c>
      <c r="P38" s="239">
        <f>(P80-P122)/GVA_Services!P36*1000</f>
        <v>22.24270623781262</v>
      </c>
      <c r="Q38" s="239">
        <f>(Q80-Q122)/GVA_Services!Q36*1000</f>
        <v>22.789183338391474</v>
      </c>
      <c r="R38" s="239">
        <f>(R80-R122)/GVA_Services!R36*1000</f>
        <v>21.793830505820004</v>
      </c>
      <c r="S38" s="240">
        <f>(S80-S122)/GVA_Services!S36*1000</f>
        <v>20.872779733394566</v>
      </c>
      <c r="T38" s="58"/>
      <c r="U38" s="58"/>
      <c r="V38" s="58"/>
      <c r="W38" s="58"/>
    </row>
    <row r="40" spans="1:19" ht="12.75">
      <c r="A40" s="191" t="s">
        <v>42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</row>
    <row r="41" spans="1:19" s="81" customFormat="1" ht="12.75">
      <c r="A41" s="192" t="s">
        <v>43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296"/>
      <c r="M41" s="301">
        <v>1990</v>
      </c>
      <c r="N41" s="301">
        <v>2007</v>
      </c>
      <c r="O41" s="301"/>
      <c r="P41" s="301" t="s">
        <v>985</v>
      </c>
      <c r="Q41" s="302" t="s">
        <v>987</v>
      </c>
      <c r="R41" s="192"/>
      <c r="S41" s="192"/>
    </row>
    <row r="42" spans="1:20" s="66" customFormat="1" ht="12.75">
      <c r="A42" s="192" t="s">
        <v>44</v>
      </c>
      <c r="B42" s="193">
        <v>39986.85863425926</v>
      </c>
      <c r="C42" s="192"/>
      <c r="D42" s="192"/>
      <c r="E42" s="192"/>
      <c r="F42" s="192"/>
      <c r="G42" s="192"/>
      <c r="H42" s="192"/>
      <c r="I42" s="192"/>
      <c r="J42" s="192"/>
      <c r="K42" s="192"/>
      <c r="L42" s="297" t="s">
        <v>991</v>
      </c>
      <c r="M42" s="298">
        <f>B49-B91</f>
        <v>158197</v>
      </c>
      <c r="N42" s="298">
        <f>S49-S91</f>
        <v>173006</v>
      </c>
      <c r="O42" s="298"/>
      <c r="P42" s="299">
        <f>N42/M42-1</f>
        <v>0.0936111304259879</v>
      </c>
      <c r="Q42" s="300">
        <f>(N42/M42)^(1/17)-1</f>
        <v>0.005277712678882551</v>
      </c>
      <c r="R42" s="192"/>
      <c r="S42" s="192"/>
      <c r="T42" s="111"/>
    </row>
    <row r="43" spans="1:20" s="52" customFormat="1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53"/>
    </row>
    <row r="44" spans="1:20" s="52" customFormat="1" ht="12.75">
      <c r="A44" s="192" t="s">
        <v>45</v>
      </c>
      <c r="B44" s="192" t="s">
        <v>46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53"/>
    </row>
    <row r="45" spans="1:20" s="52" customFormat="1" ht="12.75">
      <c r="A45" s="192" t="s">
        <v>47</v>
      </c>
      <c r="B45" s="192" t="s">
        <v>107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53"/>
    </row>
    <row r="46" spans="1:19" s="52" customFormat="1" ht="12.75">
      <c r="A46" s="192" t="s">
        <v>49</v>
      </c>
      <c r="B46" s="192" t="s">
        <v>50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1:19" s="52" customFormat="1" ht="12.75">
      <c r="A47" s="192" t="s">
        <v>51</v>
      </c>
      <c r="B47" s="192" t="s">
        <v>52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1:19" s="52" customFormat="1" ht="12.7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1:21" s="52" customFormat="1" ht="12.75">
      <c r="A49" s="194" t="s">
        <v>82</v>
      </c>
      <c r="B49" s="195">
        <v>421620</v>
      </c>
      <c r="C49" s="195">
        <v>450243</v>
      </c>
      <c r="D49" s="195">
        <v>435505</v>
      </c>
      <c r="E49" s="195">
        <v>444796</v>
      </c>
      <c r="F49" s="195">
        <v>433764</v>
      </c>
      <c r="G49" s="195">
        <v>440335</v>
      </c>
      <c r="H49" s="195">
        <v>473333</v>
      </c>
      <c r="I49" s="195">
        <v>455523</v>
      </c>
      <c r="J49" s="195">
        <v>457514</v>
      </c>
      <c r="K49" s="195">
        <v>453897</v>
      </c>
      <c r="L49" s="195">
        <v>446436</v>
      </c>
      <c r="M49" s="195">
        <v>466021</v>
      </c>
      <c r="N49" s="195">
        <v>454328</v>
      </c>
      <c r="O49" s="195">
        <v>475862</v>
      </c>
      <c r="P49" s="195">
        <v>480064</v>
      </c>
      <c r="Q49" s="195">
        <v>483251</v>
      </c>
      <c r="R49" s="195">
        <v>484940</v>
      </c>
      <c r="S49" s="195">
        <v>457559</v>
      </c>
      <c r="T49" s="252">
        <f>(B49-B91)/(S49-S91)</f>
        <v>0.9144018126538964</v>
      </c>
      <c r="U49" s="251">
        <f>T49^(1/17)-1</f>
        <v>-0.005250004662709862</v>
      </c>
    </row>
    <row r="50" spans="1:19" s="52" customFormat="1" ht="12.75">
      <c r="A50" s="194" t="s">
        <v>53</v>
      </c>
      <c r="B50" s="194" t="s">
        <v>54</v>
      </c>
      <c r="C50" s="194" t="s">
        <v>55</v>
      </c>
      <c r="D50" s="194" t="s">
        <v>56</v>
      </c>
      <c r="E50" s="194" t="s">
        <v>57</v>
      </c>
      <c r="F50" s="194" t="s">
        <v>58</v>
      </c>
      <c r="G50" s="194" t="s">
        <v>59</v>
      </c>
      <c r="H50" s="194" t="s">
        <v>60</v>
      </c>
      <c r="I50" s="194" t="s">
        <v>61</v>
      </c>
      <c r="J50" s="194" t="s">
        <v>62</v>
      </c>
      <c r="K50" s="194" t="s">
        <v>63</v>
      </c>
      <c r="L50" s="194" t="s">
        <v>64</v>
      </c>
      <c r="M50" s="194" t="s">
        <v>65</v>
      </c>
      <c r="N50" s="194" t="s">
        <v>66</v>
      </c>
      <c r="O50" s="194" t="s">
        <v>67</v>
      </c>
      <c r="P50" s="194" t="s">
        <v>68</v>
      </c>
      <c r="Q50" s="194" t="s">
        <v>69</v>
      </c>
      <c r="R50" s="194" t="s">
        <v>70</v>
      </c>
      <c r="S50" s="194" t="s">
        <v>71</v>
      </c>
    </row>
    <row r="51" spans="1:19" s="52" customFormat="1" ht="12.75">
      <c r="A51" s="194" t="s">
        <v>72</v>
      </c>
      <c r="B51" s="195">
        <v>8113</v>
      </c>
      <c r="C51" s="195">
        <v>8996</v>
      </c>
      <c r="D51" s="195">
        <v>8682</v>
      </c>
      <c r="E51" s="195">
        <v>8845</v>
      </c>
      <c r="F51" s="195">
        <v>8363</v>
      </c>
      <c r="G51" s="195">
        <v>9057</v>
      </c>
      <c r="H51" s="195">
        <v>10109</v>
      </c>
      <c r="I51" s="195">
        <v>9477</v>
      </c>
      <c r="J51" s="195">
        <v>9543</v>
      </c>
      <c r="K51" s="195">
        <v>9968</v>
      </c>
      <c r="L51" s="195">
        <v>9323</v>
      </c>
      <c r="M51" s="195">
        <v>10331</v>
      </c>
      <c r="N51" s="195">
        <v>10104</v>
      </c>
      <c r="O51" s="195">
        <v>11014</v>
      </c>
      <c r="P51" s="195">
        <v>10597</v>
      </c>
      <c r="Q51" s="195">
        <v>10349</v>
      </c>
      <c r="R51" s="195">
        <v>10293</v>
      </c>
      <c r="S51" s="195">
        <v>9181</v>
      </c>
    </row>
    <row r="52" spans="1:19" s="52" customFormat="1" ht="12.75">
      <c r="A52" s="194" t="s">
        <v>73</v>
      </c>
      <c r="B52" s="195">
        <v>11750</v>
      </c>
      <c r="C52" s="195">
        <v>13042</v>
      </c>
      <c r="D52" s="195">
        <v>13249</v>
      </c>
      <c r="E52" s="195">
        <v>13272</v>
      </c>
      <c r="F52" s="195">
        <v>13315</v>
      </c>
      <c r="G52" s="195">
        <v>13951</v>
      </c>
      <c r="H52" s="195">
        <v>15814</v>
      </c>
      <c r="I52" s="195">
        <v>14705</v>
      </c>
      <c r="J52" s="195">
        <v>14684</v>
      </c>
      <c r="K52" s="195">
        <v>14119</v>
      </c>
      <c r="L52" s="195">
        <v>13656</v>
      </c>
      <c r="M52" s="195">
        <v>14254</v>
      </c>
      <c r="N52" s="195">
        <v>13569</v>
      </c>
      <c r="O52" s="195">
        <v>15199</v>
      </c>
      <c r="P52" s="195">
        <v>14808</v>
      </c>
      <c r="Q52" s="195">
        <v>14955</v>
      </c>
      <c r="R52" s="195">
        <v>14111</v>
      </c>
      <c r="S52" s="195">
        <v>12949</v>
      </c>
    </row>
    <row r="53" spans="1:19" s="52" customFormat="1" ht="12.75">
      <c r="A53" s="194" t="s">
        <v>74</v>
      </c>
      <c r="B53" s="195">
        <v>4610</v>
      </c>
      <c r="C53" s="195">
        <v>4009</v>
      </c>
      <c r="D53" s="195">
        <v>3401</v>
      </c>
      <c r="E53" s="195">
        <v>3561</v>
      </c>
      <c r="F53" s="195">
        <v>3512</v>
      </c>
      <c r="G53" s="195">
        <v>3396</v>
      </c>
      <c r="H53" s="195">
        <v>3756</v>
      </c>
      <c r="I53" s="195">
        <v>3074</v>
      </c>
      <c r="J53" s="195">
        <v>3320</v>
      </c>
      <c r="K53" s="195">
        <v>3183</v>
      </c>
      <c r="L53" s="195">
        <v>3126</v>
      </c>
      <c r="M53" s="195">
        <v>3060</v>
      </c>
      <c r="N53" s="195">
        <v>3193</v>
      </c>
      <c r="O53" s="195">
        <v>3315</v>
      </c>
      <c r="P53" s="195">
        <v>3081</v>
      </c>
      <c r="Q53" s="195">
        <v>3275</v>
      </c>
      <c r="R53" s="195">
        <v>3424</v>
      </c>
      <c r="S53" s="195">
        <v>3236</v>
      </c>
    </row>
    <row r="54" spans="1:19" s="52" customFormat="1" ht="12.75">
      <c r="A54" s="194" t="s">
        <v>76</v>
      </c>
      <c r="B54" s="195">
        <v>195</v>
      </c>
      <c r="C54" s="195">
        <v>201</v>
      </c>
      <c r="D54" s="195">
        <v>234</v>
      </c>
      <c r="E54" s="195">
        <v>244</v>
      </c>
      <c r="F54" s="195">
        <v>258</v>
      </c>
      <c r="G54" s="195">
        <v>273</v>
      </c>
      <c r="H54" s="195">
        <v>281</v>
      </c>
      <c r="I54" s="195">
        <v>290</v>
      </c>
      <c r="J54" s="195">
        <v>308</v>
      </c>
      <c r="K54" s="195">
        <v>319</v>
      </c>
      <c r="L54" s="195">
        <v>345</v>
      </c>
      <c r="M54" s="195">
        <v>354</v>
      </c>
      <c r="N54" s="195">
        <v>382</v>
      </c>
      <c r="O54" s="195">
        <v>433</v>
      </c>
      <c r="P54" s="195">
        <v>435</v>
      </c>
      <c r="Q54" s="195">
        <v>524</v>
      </c>
      <c r="R54" s="195">
        <v>582</v>
      </c>
      <c r="S54" s="195">
        <v>603</v>
      </c>
    </row>
    <row r="55" spans="1:19" s="52" customFormat="1" ht="12.75">
      <c r="A55" s="194" t="s">
        <v>77</v>
      </c>
      <c r="B55" s="195">
        <v>13155</v>
      </c>
      <c r="C55" s="195">
        <v>12617</v>
      </c>
      <c r="D55" s="195">
        <v>9473</v>
      </c>
      <c r="E55" s="195">
        <v>9492</v>
      </c>
      <c r="F55" s="195">
        <v>9480</v>
      </c>
      <c r="G55" s="195">
        <v>9897</v>
      </c>
      <c r="H55" s="195">
        <v>9580</v>
      </c>
      <c r="I55" s="195">
        <v>9421</v>
      </c>
      <c r="J55" s="195">
        <v>9259</v>
      </c>
      <c r="K55" s="195">
        <v>9467</v>
      </c>
      <c r="L55" s="195">
        <v>9464</v>
      </c>
      <c r="M55" s="195">
        <v>9878</v>
      </c>
      <c r="N55" s="195">
        <v>9283</v>
      </c>
      <c r="O55" s="195">
        <v>10613</v>
      </c>
      <c r="P55" s="195">
        <v>10443</v>
      </c>
      <c r="Q55" s="195">
        <v>10091</v>
      </c>
      <c r="R55" s="195">
        <v>10544</v>
      </c>
      <c r="S55" s="195">
        <v>9584</v>
      </c>
    </row>
    <row r="56" spans="1:19" s="52" customFormat="1" ht="12.75">
      <c r="A56" s="194" t="s">
        <v>78</v>
      </c>
      <c r="B56" s="195">
        <v>97108</v>
      </c>
      <c r="C56" s="195">
        <v>100530</v>
      </c>
      <c r="D56" s="195">
        <v>96174</v>
      </c>
      <c r="E56" s="195">
        <v>98860</v>
      </c>
      <c r="F56" s="195">
        <v>96780</v>
      </c>
      <c r="G56" s="195">
        <v>97716</v>
      </c>
      <c r="H56" s="195">
        <v>107458</v>
      </c>
      <c r="I56" s="195">
        <v>103043</v>
      </c>
      <c r="J56" s="195">
        <v>100965</v>
      </c>
      <c r="K56" s="195">
        <v>95308</v>
      </c>
      <c r="L56" s="195">
        <v>94015</v>
      </c>
      <c r="M56" s="195">
        <v>100377</v>
      </c>
      <c r="N56" s="195">
        <v>96944</v>
      </c>
      <c r="O56" s="195">
        <v>102215</v>
      </c>
      <c r="P56" s="195">
        <v>101085</v>
      </c>
      <c r="Q56" s="195">
        <v>99352</v>
      </c>
      <c r="R56" s="195">
        <v>102715</v>
      </c>
      <c r="S56" s="195">
        <v>90535</v>
      </c>
    </row>
    <row r="57" spans="1:19" s="52" customFormat="1" ht="12.75">
      <c r="A57" s="194" t="s">
        <v>79</v>
      </c>
      <c r="B57" s="195">
        <v>6729</v>
      </c>
      <c r="C57" s="195">
        <v>7173</v>
      </c>
      <c r="D57" s="195">
        <v>6979</v>
      </c>
      <c r="E57" s="195">
        <v>7353</v>
      </c>
      <c r="F57" s="195">
        <v>7127</v>
      </c>
      <c r="G57" s="195">
        <v>7260</v>
      </c>
      <c r="H57" s="195">
        <v>7769</v>
      </c>
      <c r="I57" s="195">
        <v>7361</v>
      </c>
      <c r="J57" s="195">
        <v>7310</v>
      </c>
      <c r="K57" s="195">
        <v>7177</v>
      </c>
      <c r="L57" s="195">
        <v>6965</v>
      </c>
      <c r="M57" s="195">
        <v>7252</v>
      </c>
      <c r="N57" s="195">
        <v>7158</v>
      </c>
      <c r="O57" s="195">
        <v>7297</v>
      </c>
      <c r="P57" s="195">
        <v>7259</v>
      </c>
      <c r="Q57" s="195">
        <v>7304</v>
      </c>
      <c r="R57" s="195">
        <v>7351</v>
      </c>
      <c r="S57" s="195">
        <v>7235</v>
      </c>
    </row>
    <row r="58" spans="1:19" s="52" customFormat="1" ht="12.75">
      <c r="A58" s="194" t="s">
        <v>80</v>
      </c>
      <c r="B58" s="195">
        <v>2571</v>
      </c>
      <c r="C58" s="195">
        <v>2399</v>
      </c>
      <c r="D58" s="195">
        <v>1626</v>
      </c>
      <c r="E58" s="195">
        <v>1199</v>
      </c>
      <c r="F58" s="195">
        <v>1346</v>
      </c>
      <c r="G58" s="195">
        <v>1223</v>
      </c>
      <c r="H58" s="195">
        <v>1517</v>
      </c>
      <c r="I58" s="195">
        <v>1536</v>
      </c>
      <c r="J58" s="195">
        <v>1376</v>
      </c>
      <c r="K58" s="195">
        <v>1280</v>
      </c>
      <c r="L58" s="195">
        <v>1257</v>
      </c>
      <c r="M58" s="195">
        <v>1284</v>
      </c>
      <c r="N58" s="195">
        <v>1314</v>
      </c>
      <c r="O58" s="195">
        <v>1337</v>
      </c>
      <c r="P58" s="195">
        <v>1416</v>
      </c>
      <c r="Q58" s="195">
        <v>1369</v>
      </c>
      <c r="R58" s="195">
        <v>1363</v>
      </c>
      <c r="S58" s="195">
        <v>1450</v>
      </c>
    </row>
    <row r="59" spans="1:19" s="52" customFormat="1" ht="12.75">
      <c r="A59" s="194" t="s">
        <v>81</v>
      </c>
      <c r="B59" s="195">
        <v>14330</v>
      </c>
      <c r="C59" s="195">
        <v>15735</v>
      </c>
      <c r="D59" s="195">
        <v>15668</v>
      </c>
      <c r="E59" s="195">
        <v>15602</v>
      </c>
      <c r="F59" s="195">
        <v>16780</v>
      </c>
      <c r="G59" s="195">
        <v>17021</v>
      </c>
      <c r="H59" s="195">
        <v>17760</v>
      </c>
      <c r="I59" s="195">
        <v>18332</v>
      </c>
      <c r="J59" s="195">
        <v>18710</v>
      </c>
      <c r="K59" s="195">
        <v>20068</v>
      </c>
      <c r="L59" s="195">
        <v>21126</v>
      </c>
      <c r="M59" s="195">
        <v>21928</v>
      </c>
      <c r="N59" s="195">
        <v>22458</v>
      </c>
      <c r="O59" s="195">
        <v>24029</v>
      </c>
      <c r="P59" s="195">
        <v>25300</v>
      </c>
      <c r="Q59" s="195">
        <v>26748</v>
      </c>
      <c r="R59" s="195">
        <v>29514</v>
      </c>
      <c r="S59" s="195">
        <v>29906</v>
      </c>
    </row>
    <row r="60" spans="1:19" s="52" customFormat="1" ht="12.75">
      <c r="A60" s="194" t="s">
        <v>83</v>
      </c>
      <c r="B60" s="195">
        <v>7816</v>
      </c>
      <c r="C60" s="195">
        <v>8013</v>
      </c>
      <c r="D60" s="195">
        <v>8102</v>
      </c>
      <c r="E60" s="195">
        <v>7907</v>
      </c>
      <c r="F60" s="195">
        <v>8102</v>
      </c>
      <c r="G60" s="195">
        <v>7917</v>
      </c>
      <c r="H60" s="195">
        <v>8105</v>
      </c>
      <c r="I60" s="195">
        <v>8165</v>
      </c>
      <c r="J60" s="195">
        <v>8431</v>
      </c>
      <c r="K60" s="195">
        <v>8199</v>
      </c>
      <c r="L60" s="195">
        <v>7672</v>
      </c>
      <c r="M60" s="195">
        <v>8175</v>
      </c>
      <c r="N60" s="195">
        <v>8432</v>
      </c>
      <c r="O60" s="195">
        <v>8544</v>
      </c>
      <c r="P60" s="195">
        <v>8400</v>
      </c>
      <c r="Q60" s="195">
        <v>8328</v>
      </c>
      <c r="R60" s="195">
        <v>8449</v>
      </c>
      <c r="S60" s="195">
        <v>8503</v>
      </c>
    </row>
    <row r="61" spans="1:19" s="52" customFormat="1" ht="12.75">
      <c r="A61" s="194" t="s">
        <v>84</v>
      </c>
      <c r="B61" s="195">
        <v>57976</v>
      </c>
      <c r="C61" s="195">
        <v>65236</v>
      </c>
      <c r="D61" s="195">
        <v>64735</v>
      </c>
      <c r="E61" s="195">
        <v>63513</v>
      </c>
      <c r="F61" s="195">
        <v>60746</v>
      </c>
      <c r="G61" s="195">
        <v>60898</v>
      </c>
      <c r="H61" s="195">
        <v>66144</v>
      </c>
      <c r="I61" s="195">
        <v>62990</v>
      </c>
      <c r="J61" s="195">
        <v>65309</v>
      </c>
      <c r="K61" s="195">
        <v>66412</v>
      </c>
      <c r="L61" s="195">
        <v>63998</v>
      </c>
      <c r="M61" s="195">
        <v>66733</v>
      </c>
      <c r="N61" s="195">
        <v>64537</v>
      </c>
      <c r="O61" s="195">
        <v>68281</v>
      </c>
      <c r="P61" s="195">
        <v>71613</v>
      </c>
      <c r="Q61" s="195">
        <v>73393</v>
      </c>
      <c r="R61" s="195">
        <v>72094</v>
      </c>
      <c r="S61" s="195">
        <v>68836</v>
      </c>
    </row>
    <row r="62" spans="1:19" s="52" customFormat="1" ht="12.75">
      <c r="A62" s="194" t="s">
        <v>85</v>
      </c>
      <c r="B62" s="195">
        <v>4775</v>
      </c>
      <c r="C62" s="195">
        <v>4964</v>
      </c>
      <c r="D62" s="195">
        <v>4989</v>
      </c>
      <c r="E62" s="195">
        <v>5041</v>
      </c>
      <c r="F62" s="195">
        <v>5165</v>
      </c>
      <c r="G62" s="195">
        <v>5279</v>
      </c>
      <c r="H62" s="195">
        <v>6012</v>
      </c>
      <c r="I62" s="195">
        <v>6209</v>
      </c>
      <c r="J62" s="195">
        <v>6464</v>
      </c>
      <c r="K62" s="195">
        <v>6567</v>
      </c>
      <c r="L62" s="195">
        <v>6903</v>
      </c>
      <c r="M62" s="195">
        <v>7278</v>
      </c>
      <c r="N62" s="195">
        <v>7603</v>
      </c>
      <c r="O62" s="195">
        <v>8398</v>
      </c>
      <c r="P62" s="195">
        <v>8266</v>
      </c>
      <c r="Q62" s="195">
        <v>8572</v>
      </c>
      <c r="R62" s="195">
        <v>8740</v>
      </c>
      <c r="S62" s="195">
        <v>8561</v>
      </c>
    </row>
    <row r="63" spans="1:19" s="52" customFormat="1" ht="12.75">
      <c r="A63" s="194" t="s">
        <v>86</v>
      </c>
      <c r="B63" s="195">
        <v>9627</v>
      </c>
      <c r="C63" s="195">
        <v>10097</v>
      </c>
      <c r="D63" s="195">
        <v>8931</v>
      </c>
      <c r="E63" s="195">
        <v>9022</v>
      </c>
      <c r="F63" s="195">
        <v>9148</v>
      </c>
      <c r="G63" s="195">
        <v>9243</v>
      </c>
      <c r="H63" s="195">
        <v>9660</v>
      </c>
      <c r="I63" s="195">
        <v>9121</v>
      </c>
      <c r="J63" s="195">
        <v>8942</v>
      </c>
      <c r="K63" s="195">
        <v>9159</v>
      </c>
      <c r="L63" s="195">
        <v>9035</v>
      </c>
      <c r="M63" s="195">
        <v>9495</v>
      </c>
      <c r="N63" s="195">
        <v>9644</v>
      </c>
      <c r="O63" s="195">
        <v>10383</v>
      </c>
      <c r="P63" s="195">
        <v>10233</v>
      </c>
      <c r="Q63" s="195">
        <v>10492</v>
      </c>
      <c r="R63" s="195">
        <v>9882</v>
      </c>
      <c r="S63" s="195">
        <v>8896</v>
      </c>
    </row>
    <row r="64" spans="1:19" s="52" customFormat="1" ht="12.75">
      <c r="A64" s="194" t="s">
        <v>87</v>
      </c>
      <c r="B64" s="195">
        <v>3633</v>
      </c>
      <c r="C64" s="195">
        <v>3652</v>
      </c>
      <c r="D64" s="195">
        <v>3475</v>
      </c>
      <c r="E64" s="195">
        <v>3525</v>
      </c>
      <c r="F64" s="195">
        <v>3699</v>
      </c>
      <c r="G64" s="195">
        <v>3707</v>
      </c>
      <c r="H64" s="195">
        <v>3787</v>
      </c>
      <c r="I64" s="195">
        <v>3797</v>
      </c>
      <c r="J64" s="195">
        <v>4010</v>
      </c>
      <c r="K64" s="195">
        <v>4150</v>
      </c>
      <c r="L64" s="195">
        <v>4314</v>
      </c>
      <c r="M64" s="195">
        <v>4486</v>
      </c>
      <c r="N64" s="195">
        <v>4518</v>
      </c>
      <c r="O64" s="195">
        <v>4787</v>
      </c>
      <c r="P64" s="195">
        <v>4838</v>
      </c>
      <c r="Q64" s="195">
        <v>4871</v>
      </c>
      <c r="R64" s="195">
        <v>4911</v>
      </c>
      <c r="S64" s="195">
        <v>4897</v>
      </c>
    </row>
    <row r="65" spans="1:19" s="52" customFormat="1" ht="12.75">
      <c r="A65" s="194" t="s">
        <v>89</v>
      </c>
      <c r="B65" s="195">
        <v>37606</v>
      </c>
      <c r="C65" s="195">
        <v>40487</v>
      </c>
      <c r="D65" s="195">
        <v>39266</v>
      </c>
      <c r="E65" s="195">
        <v>39753</v>
      </c>
      <c r="F65" s="195">
        <v>37009</v>
      </c>
      <c r="G65" s="195">
        <v>39697</v>
      </c>
      <c r="H65" s="195">
        <v>40687</v>
      </c>
      <c r="I65" s="195">
        <v>39976</v>
      </c>
      <c r="J65" s="195">
        <v>41807</v>
      </c>
      <c r="K65" s="195">
        <v>43486</v>
      </c>
      <c r="L65" s="195">
        <v>42551</v>
      </c>
      <c r="M65" s="195">
        <v>44513</v>
      </c>
      <c r="N65" s="195">
        <v>43305</v>
      </c>
      <c r="O65" s="195">
        <v>46637</v>
      </c>
      <c r="P65" s="195">
        <v>47169</v>
      </c>
      <c r="Q65" s="195">
        <v>49743</v>
      </c>
      <c r="R65" s="195">
        <v>48453</v>
      </c>
      <c r="S65" s="195">
        <v>46019</v>
      </c>
    </row>
    <row r="66" spans="1:19" s="52" customFormat="1" ht="12.75">
      <c r="A66" s="194" t="s">
        <v>90</v>
      </c>
      <c r="B66" s="195">
        <v>4355</v>
      </c>
      <c r="C66" s="195">
        <v>4617</v>
      </c>
      <c r="D66" s="195">
        <v>3075</v>
      </c>
      <c r="E66" s="195">
        <v>2730</v>
      </c>
      <c r="F66" s="195">
        <v>2774</v>
      </c>
      <c r="G66" s="195">
        <v>2535</v>
      </c>
      <c r="H66" s="195">
        <v>2371</v>
      </c>
      <c r="I66" s="195">
        <v>2262</v>
      </c>
      <c r="J66" s="195">
        <v>2153</v>
      </c>
      <c r="K66" s="195">
        <v>2045</v>
      </c>
      <c r="L66" s="195">
        <v>1909</v>
      </c>
      <c r="M66" s="195">
        <v>1944</v>
      </c>
      <c r="N66" s="195">
        <v>1970</v>
      </c>
      <c r="O66" s="195">
        <v>2007</v>
      </c>
      <c r="P66" s="195">
        <v>2024</v>
      </c>
      <c r="Q66" s="195">
        <v>2062</v>
      </c>
      <c r="R66" s="195">
        <v>2163</v>
      </c>
      <c r="S66" s="195">
        <v>2106</v>
      </c>
    </row>
    <row r="67" spans="1:19" s="52" customFormat="1" ht="12.75">
      <c r="A67" s="194" t="s">
        <v>91</v>
      </c>
      <c r="B67" s="195">
        <v>596</v>
      </c>
      <c r="C67" s="195">
        <v>694</v>
      </c>
      <c r="D67" s="195">
        <v>675</v>
      </c>
      <c r="E67" s="195">
        <v>678</v>
      </c>
      <c r="F67" s="195">
        <v>660</v>
      </c>
      <c r="G67" s="195">
        <v>663</v>
      </c>
      <c r="H67" s="195">
        <v>737</v>
      </c>
      <c r="I67" s="195">
        <v>732</v>
      </c>
      <c r="J67" s="195">
        <v>770</v>
      </c>
      <c r="K67" s="195">
        <v>725</v>
      </c>
      <c r="L67" s="195">
        <v>716</v>
      </c>
      <c r="M67" s="195">
        <v>789</v>
      </c>
      <c r="N67" s="195">
        <v>722</v>
      </c>
      <c r="O67" s="195">
        <v>737</v>
      </c>
      <c r="P67" s="195">
        <v>796</v>
      </c>
      <c r="Q67" s="195">
        <v>785</v>
      </c>
      <c r="R67" s="195">
        <v>747</v>
      </c>
      <c r="S67" s="195">
        <v>801</v>
      </c>
    </row>
    <row r="68" spans="1:19" s="52" customFormat="1" ht="12.75">
      <c r="A68" s="194" t="s">
        <v>92</v>
      </c>
      <c r="B68" s="195">
        <v>3313</v>
      </c>
      <c r="C68" s="195">
        <v>3440</v>
      </c>
      <c r="D68" s="195">
        <v>2946</v>
      </c>
      <c r="E68" s="195">
        <v>2762</v>
      </c>
      <c r="F68" s="195">
        <v>2589</v>
      </c>
      <c r="G68" s="195">
        <v>2408</v>
      </c>
      <c r="H68" s="195">
        <v>2404</v>
      </c>
      <c r="I68" s="195">
        <v>2272</v>
      </c>
      <c r="J68" s="195">
        <v>2183</v>
      </c>
      <c r="K68" s="195">
        <v>2060</v>
      </c>
      <c r="L68" s="195">
        <v>1921</v>
      </c>
      <c r="M68" s="195">
        <v>2070</v>
      </c>
      <c r="N68" s="195">
        <v>2093</v>
      </c>
      <c r="O68" s="195">
        <v>2227</v>
      </c>
      <c r="P68" s="195">
        <v>2240</v>
      </c>
      <c r="Q68" s="195">
        <v>2258</v>
      </c>
      <c r="R68" s="195">
        <v>2280</v>
      </c>
      <c r="S68" s="195">
        <v>2307</v>
      </c>
    </row>
    <row r="69" spans="1:19" s="52" customFormat="1" ht="12.75">
      <c r="A69" s="194" t="s">
        <v>94</v>
      </c>
      <c r="B69" s="195">
        <v>19950</v>
      </c>
      <c r="C69" s="195">
        <v>22607</v>
      </c>
      <c r="D69" s="195">
        <v>21407</v>
      </c>
      <c r="E69" s="195">
        <v>22030</v>
      </c>
      <c r="F69" s="195">
        <v>21796</v>
      </c>
      <c r="G69" s="195">
        <v>22615</v>
      </c>
      <c r="H69" s="195">
        <v>25401</v>
      </c>
      <c r="I69" s="195">
        <v>22810</v>
      </c>
      <c r="J69" s="195">
        <v>22920</v>
      </c>
      <c r="K69" s="195">
        <v>22271</v>
      </c>
      <c r="L69" s="195">
        <v>22562</v>
      </c>
      <c r="M69" s="195">
        <v>22923</v>
      </c>
      <c r="N69" s="195">
        <v>22425</v>
      </c>
      <c r="O69" s="195">
        <v>22629</v>
      </c>
      <c r="P69" s="195">
        <v>22639</v>
      </c>
      <c r="Q69" s="195">
        <v>21595</v>
      </c>
      <c r="R69" s="195">
        <v>21781</v>
      </c>
      <c r="S69" s="195">
        <v>20979</v>
      </c>
    </row>
    <row r="70" spans="1:19" s="52" customFormat="1" ht="12.75">
      <c r="A70" s="194" t="s">
        <v>96</v>
      </c>
      <c r="B70" s="195">
        <v>27055</v>
      </c>
      <c r="C70" s="195">
        <v>30007</v>
      </c>
      <c r="D70" s="195">
        <v>30636</v>
      </c>
      <c r="E70" s="195">
        <v>35014</v>
      </c>
      <c r="F70" s="195">
        <v>32939</v>
      </c>
      <c r="G70" s="195">
        <v>32554</v>
      </c>
      <c r="H70" s="195">
        <v>32490</v>
      </c>
      <c r="I70" s="195">
        <v>31827</v>
      </c>
      <c r="J70" s="195">
        <v>29331</v>
      </c>
      <c r="K70" s="195">
        <v>29739</v>
      </c>
      <c r="L70" s="195">
        <v>27229</v>
      </c>
      <c r="M70" s="195">
        <v>29305</v>
      </c>
      <c r="N70" s="195">
        <v>28660</v>
      </c>
      <c r="O70" s="195">
        <v>28595</v>
      </c>
      <c r="P70" s="195">
        <v>28324</v>
      </c>
      <c r="Q70" s="195">
        <v>29305</v>
      </c>
      <c r="R70" s="195">
        <v>30053</v>
      </c>
      <c r="S70" s="195">
        <v>28480</v>
      </c>
    </row>
    <row r="71" spans="1:19" s="52" customFormat="1" ht="12.75">
      <c r="A71" s="194" t="s">
        <v>97</v>
      </c>
      <c r="B71" s="195">
        <v>3345</v>
      </c>
      <c r="C71" s="195">
        <v>3467</v>
      </c>
      <c r="D71" s="195">
        <v>3593</v>
      </c>
      <c r="E71" s="195">
        <v>3684</v>
      </c>
      <c r="F71" s="195">
        <v>3770</v>
      </c>
      <c r="G71" s="195">
        <v>3946</v>
      </c>
      <c r="H71" s="195">
        <v>4356</v>
      </c>
      <c r="I71" s="195">
        <v>4399</v>
      </c>
      <c r="J71" s="195">
        <v>4483</v>
      </c>
      <c r="K71" s="195">
        <v>4681</v>
      </c>
      <c r="L71" s="195">
        <v>4909</v>
      </c>
      <c r="M71" s="195">
        <v>5218</v>
      </c>
      <c r="N71" s="195">
        <v>5410</v>
      </c>
      <c r="O71" s="195">
        <v>5408</v>
      </c>
      <c r="P71" s="195">
        <v>5643</v>
      </c>
      <c r="Q71" s="195">
        <v>5979</v>
      </c>
      <c r="R71" s="195">
        <v>5708</v>
      </c>
      <c r="S71" s="195">
        <v>5715</v>
      </c>
    </row>
    <row r="72" spans="1:19" s="52" customFormat="1" ht="12.75">
      <c r="A72" s="194" t="s">
        <v>98</v>
      </c>
      <c r="B72" s="195">
        <v>7342</v>
      </c>
      <c r="C72" s="195">
        <v>7556</v>
      </c>
      <c r="D72" s="195">
        <v>9136</v>
      </c>
      <c r="E72" s="195">
        <v>9126</v>
      </c>
      <c r="F72" s="195">
        <v>8300</v>
      </c>
      <c r="G72" s="195">
        <v>8706</v>
      </c>
      <c r="H72" s="195">
        <v>10733</v>
      </c>
      <c r="I72" s="195">
        <v>11667</v>
      </c>
      <c r="J72" s="195">
        <v>11559</v>
      </c>
      <c r="K72" s="195">
        <v>10356</v>
      </c>
      <c r="L72" s="195">
        <v>10012</v>
      </c>
      <c r="M72" s="195">
        <v>9266</v>
      </c>
      <c r="N72" s="195">
        <v>8386</v>
      </c>
      <c r="O72" s="195">
        <v>9501</v>
      </c>
      <c r="P72" s="195">
        <v>10153</v>
      </c>
      <c r="Q72" s="195">
        <v>10486</v>
      </c>
      <c r="R72" s="195">
        <v>10863</v>
      </c>
      <c r="S72" s="195">
        <v>10228</v>
      </c>
    </row>
    <row r="73" spans="1:19" s="52" customFormat="1" ht="12.75">
      <c r="A73" s="194" t="s">
        <v>99</v>
      </c>
      <c r="B73" s="195">
        <v>11415</v>
      </c>
      <c r="C73" s="195">
        <v>11914</v>
      </c>
      <c r="D73" s="195">
        <v>11915</v>
      </c>
      <c r="E73" s="195">
        <v>13165</v>
      </c>
      <c r="F73" s="195">
        <v>13353</v>
      </c>
      <c r="G73" s="195">
        <v>13429</v>
      </c>
      <c r="H73" s="195">
        <v>14165</v>
      </c>
      <c r="I73" s="195">
        <v>13365</v>
      </c>
      <c r="J73" s="195">
        <v>13420</v>
      </c>
      <c r="K73" s="195">
        <v>13053</v>
      </c>
      <c r="L73" s="195">
        <v>13147</v>
      </c>
      <c r="M73" s="195">
        <v>12345</v>
      </c>
      <c r="N73" s="195">
        <v>12944</v>
      </c>
      <c r="O73" s="195">
        <v>13009</v>
      </c>
      <c r="P73" s="195">
        <v>12512</v>
      </c>
      <c r="Q73" s="195">
        <v>12469</v>
      </c>
      <c r="R73" s="195">
        <v>11887</v>
      </c>
      <c r="S73" s="195">
        <v>11831</v>
      </c>
    </row>
    <row r="74" spans="1:19" s="52" customFormat="1" ht="12.75">
      <c r="A74" s="194" t="s">
        <v>100</v>
      </c>
      <c r="B74" s="195">
        <v>974</v>
      </c>
      <c r="C74" s="195">
        <v>1173</v>
      </c>
      <c r="D74" s="195">
        <v>1254</v>
      </c>
      <c r="E74" s="195">
        <v>1384</v>
      </c>
      <c r="F74" s="195">
        <v>1345</v>
      </c>
      <c r="G74" s="195">
        <v>1439</v>
      </c>
      <c r="H74" s="195">
        <v>1689</v>
      </c>
      <c r="I74" s="195">
        <v>1713</v>
      </c>
      <c r="J74" s="195">
        <v>1737</v>
      </c>
      <c r="K74" s="195">
        <v>1837</v>
      </c>
      <c r="L74" s="195">
        <v>1704</v>
      </c>
      <c r="M74" s="195">
        <v>1882</v>
      </c>
      <c r="N74" s="195">
        <v>1976</v>
      </c>
      <c r="O74" s="195">
        <v>1848</v>
      </c>
      <c r="P74" s="195">
        <v>1877</v>
      </c>
      <c r="Q74" s="195">
        <v>1760</v>
      </c>
      <c r="R74" s="195">
        <v>1692</v>
      </c>
      <c r="S74" s="195">
        <v>1517</v>
      </c>
    </row>
    <row r="75" spans="1:19" s="52" customFormat="1" ht="12.75">
      <c r="A75" s="194" t="s">
        <v>101</v>
      </c>
      <c r="B75" s="195">
        <v>6606</v>
      </c>
      <c r="C75" s="195">
        <v>5572</v>
      </c>
      <c r="D75" s="195">
        <v>5094</v>
      </c>
      <c r="E75" s="195">
        <v>5281</v>
      </c>
      <c r="F75" s="195">
        <v>4580</v>
      </c>
      <c r="G75" s="195">
        <v>4943</v>
      </c>
      <c r="H75" s="195">
        <v>5141</v>
      </c>
      <c r="I75" s="195">
        <v>5052</v>
      </c>
      <c r="J75" s="195">
        <v>5197</v>
      </c>
      <c r="K75" s="195">
        <v>5167</v>
      </c>
      <c r="L75" s="195">
        <v>4998</v>
      </c>
      <c r="M75" s="195">
        <v>5499</v>
      </c>
      <c r="N75" s="195">
        <v>5122</v>
      </c>
      <c r="O75" s="195">
        <v>4736</v>
      </c>
      <c r="P75" s="195">
        <v>4875</v>
      </c>
      <c r="Q75" s="195">
        <v>4332</v>
      </c>
      <c r="R75" s="195">
        <v>4323</v>
      </c>
      <c r="S75" s="195">
        <v>4085</v>
      </c>
    </row>
    <row r="76" spans="1:19" s="52" customFormat="1" ht="12.75">
      <c r="A76" s="194" t="s">
        <v>103</v>
      </c>
      <c r="B76" s="195">
        <v>56562</v>
      </c>
      <c r="C76" s="195">
        <v>61928</v>
      </c>
      <c r="D76" s="195">
        <v>60670</v>
      </c>
      <c r="E76" s="195">
        <v>61631</v>
      </c>
      <c r="F76" s="195">
        <v>60729</v>
      </c>
      <c r="G76" s="195">
        <v>60455</v>
      </c>
      <c r="H76" s="195">
        <v>65284</v>
      </c>
      <c r="I76" s="195">
        <v>61805</v>
      </c>
      <c r="J76" s="195">
        <v>63209</v>
      </c>
      <c r="K76" s="195">
        <v>62975</v>
      </c>
      <c r="L76" s="195">
        <v>63447</v>
      </c>
      <c r="M76" s="195">
        <v>65251</v>
      </c>
      <c r="N76" s="195">
        <v>62037</v>
      </c>
      <c r="O76" s="195">
        <v>62533</v>
      </c>
      <c r="P76" s="195">
        <v>63889</v>
      </c>
      <c r="Q76" s="195">
        <v>62702</v>
      </c>
      <c r="R76" s="195">
        <v>60880</v>
      </c>
      <c r="S76" s="195">
        <v>58982</v>
      </c>
    </row>
    <row r="77" spans="1:19" s="52" customFormat="1" ht="12.75">
      <c r="A77" s="194" t="s">
        <v>102</v>
      </c>
      <c r="B77" s="195">
        <v>17164</v>
      </c>
      <c r="C77" s="195">
        <v>17396</v>
      </c>
      <c r="D77" s="195">
        <v>18022</v>
      </c>
      <c r="E77" s="195">
        <v>18716</v>
      </c>
      <c r="F77" s="195">
        <v>17948</v>
      </c>
      <c r="G77" s="195">
        <v>19552</v>
      </c>
      <c r="H77" s="195">
        <v>20271</v>
      </c>
      <c r="I77" s="195">
        <v>21195</v>
      </c>
      <c r="J77" s="195">
        <v>20974</v>
      </c>
      <c r="K77" s="195">
        <v>21160</v>
      </c>
      <c r="L77" s="195">
        <v>22227</v>
      </c>
      <c r="M77" s="195">
        <v>21808</v>
      </c>
      <c r="N77" s="195">
        <v>21873</v>
      </c>
      <c r="O77" s="195">
        <v>23502</v>
      </c>
      <c r="P77" s="195">
        <v>24802</v>
      </c>
      <c r="Q77" s="195">
        <v>27351</v>
      </c>
      <c r="R77" s="195">
        <v>29441</v>
      </c>
      <c r="S77" s="195">
        <v>31029</v>
      </c>
    </row>
    <row r="78" spans="1:19" s="52" customFormat="1" ht="12.75">
      <c r="A78" s="194" t="s">
        <v>88</v>
      </c>
      <c r="B78" s="195">
        <v>947</v>
      </c>
      <c r="C78" s="195">
        <v>943</v>
      </c>
      <c r="D78" s="195">
        <v>982</v>
      </c>
      <c r="E78" s="195">
        <v>1020</v>
      </c>
      <c r="F78" s="195">
        <v>984</v>
      </c>
      <c r="G78" s="195">
        <v>998</v>
      </c>
      <c r="H78" s="195">
        <v>983</v>
      </c>
      <c r="I78" s="195">
        <v>991</v>
      </c>
      <c r="J78" s="195">
        <v>983</v>
      </c>
      <c r="K78" s="195">
        <v>1047</v>
      </c>
      <c r="L78" s="195">
        <v>1052</v>
      </c>
      <c r="M78" s="195">
        <v>1049</v>
      </c>
      <c r="N78" s="195">
        <v>1107</v>
      </c>
      <c r="O78" s="195">
        <v>1123</v>
      </c>
      <c r="P78" s="195">
        <v>1087</v>
      </c>
      <c r="Q78" s="195">
        <v>1078</v>
      </c>
      <c r="R78" s="195">
        <v>1050</v>
      </c>
      <c r="S78" s="217">
        <v>1050</v>
      </c>
    </row>
    <row r="79" spans="1:19" s="52" customFormat="1" ht="12.75">
      <c r="A79" s="194" t="s">
        <v>95</v>
      </c>
      <c r="B79" s="195">
        <v>5899</v>
      </c>
      <c r="C79" s="195">
        <v>6327</v>
      </c>
      <c r="D79" s="195">
        <v>6273</v>
      </c>
      <c r="E79" s="195">
        <v>6303</v>
      </c>
      <c r="F79" s="195">
        <v>6474</v>
      </c>
      <c r="G79" s="195">
        <v>6481</v>
      </c>
      <c r="H79" s="195">
        <v>6901</v>
      </c>
      <c r="I79" s="195">
        <v>6844</v>
      </c>
      <c r="J79" s="195">
        <v>6902</v>
      </c>
      <c r="K79" s="195">
        <v>6971</v>
      </c>
      <c r="L79" s="195">
        <v>6637</v>
      </c>
      <c r="M79" s="195">
        <v>7210</v>
      </c>
      <c r="N79" s="195">
        <v>7365</v>
      </c>
      <c r="O79" s="195">
        <v>6933</v>
      </c>
      <c r="P79" s="195">
        <v>6904</v>
      </c>
      <c r="Q79" s="195">
        <v>6970</v>
      </c>
      <c r="R79" s="195">
        <v>6902</v>
      </c>
      <c r="S79" s="195">
        <v>7080</v>
      </c>
    </row>
    <row r="80" spans="1:19" ht="12.75">
      <c r="A80" s="194" t="s">
        <v>75</v>
      </c>
      <c r="B80" s="195">
        <v>9388</v>
      </c>
      <c r="C80" s="195">
        <v>9984</v>
      </c>
      <c r="D80" s="195">
        <v>9955</v>
      </c>
      <c r="E80" s="195">
        <v>9742</v>
      </c>
      <c r="F80" s="195">
        <v>9179</v>
      </c>
      <c r="G80" s="195">
        <v>9640</v>
      </c>
      <c r="H80" s="195">
        <v>10039</v>
      </c>
      <c r="I80" s="195">
        <v>9457</v>
      </c>
      <c r="J80" s="195">
        <v>9997</v>
      </c>
      <c r="K80" s="195">
        <v>9827</v>
      </c>
      <c r="L80" s="195">
        <v>9226</v>
      </c>
      <c r="M80" s="195">
        <v>9658</v>
      </c>
      <c r="N80" s="195">
        <v>9457</v>
      </c>
      <c r="O80" s="195">
        <v>10041</v>
      </c>
      <c r="P80" s="195">
        <v>10318</v>
      </c>
      <c r="Q80" s="195">
        <v>10606</v>
      </c>
      <c r="R80" s="195">
        <v>10366</v>
      </c>
      <c r="S80" s="195">
        <v>9771</v>
      </c>
    </row>
    <row r="81" spans="1:18" ht="13.5" thickBo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20" s="52" customFormat="1" ht="12.75">
      <c r="A82" s="191" t="s">
        <v>42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53"/>
    </row>
    <row r="83" spans="1:20" s="52" customFormat="1" ht="12.75">
      <c r="A83" s="192" t="s">
        <v>43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53"/>
    </row>
    <row r="84" spans="1:20" s="52" customFormat="1" ht="12.75">
      <c r="A84" s="192" t="s">
        <v>44</v>
      </c>
      <c r="B84" s="193">
        <v>39986.85863425926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53"/>
    </row>
    <row r="85" spans="1:20" s="52" customFormat="1" ht="12.7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53"/>
    </row>
    <row r="86" spans="1:19" s="52" customFormat="1" ht="12.75">
      <c r="A86" s="192" t="s">
        <v>45</v>
      </c>
      <c r="B86" s="192" t="s">
        <v>46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1:19" s="52" customFormat="1" ht="12.75">
      <c r="A87" s="192" t="s">
        <v>47</v>
      </c>
      <c r="B87" s="192" t="s">
        <v>3651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1:19" s="52" customFormat="1" ht="12.75">
      <c r="A88" s="192" t="s">
        <v>49</v>
      </c>
      <c r="B88" s="192" t="s">
        <v>50</v>
      </c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</row>
    <row r="89" spans="1:19" s="52" customFormat="1" ht="12.75">
      <c r="A89" s="192" t="s">
        <v>51</v>
      </c>
      <c r="B89" s="192" t="s">
        <v>52</v>
      </c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</row>
    <row r="90" spans="1:19" s="52" customFormat="1" ht="12.7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</row>
    <row r="91" spans="1:21" s="52" customFormat="1" ht="12.75">
      <c r="A91" s="194" t="s">
        <v>82</v>
      </c>
      <c r="B91" s="195">
        <v>263423</v>
      </c>
      <c r="C91" s="195">
        <v>285660</v>
      </c>
      <c r="D91" s="195">
        <v>277525</v>
      </c>
      <c r="E91" s="195">
        <v>287563</v>
      </c>
      <c r="F91" s="195">
        <v>276954</v>
      </c>
      <c r="G91" s="195">
        <v>280023</v>
      </c>
      <c r="H91" s="195">
        <v>302372</v>
      </c>
      <c r="I91" s="195">
        <v>292185</v>
      </c>
      <c r="J91" s="195">
        <v>292368</v>
      </c>
      <c r="K91" s="195">
        <v>289031</v>
      </c>
      <c r="L91" s="195">
        <v>286901</v>
      </c>
      <c r="M91" s="195">
        <v>300000</v>
      </c>
      <c r="N91" s="195">
        <v>292572</v>
      </c>
      <c r="O91" s="195">
        <v>304698</v>
      </c>
      <c r="P91" s="195">
        <v>306375</v>
      </c>
      <c r="Q91" s="195">
        <v>307487</v>
      </c>
      <c r="R91" s="195">
        <v>304688</v>
      </c>
      <c r="S91" s="195">
        <v>284553</v>
      </c>
      <c r="T91" s="252"/>
      <c r="U91" s="251"/>
    </row>
    <row r="92" spans="1:19" s="52" customFormat="1" ht="12.75">
      <c r="A92" s="194" t="s">
        <v>53</v>
      </c>
      <c r="B92" s="194" t="s">
        <v>54</v>
      </c>
      <c r="C92" s="194" t="s">
        <v>55</v>
      </c>
      <c r="D92" s="194" t="s">
        <v>56</v>
      </c>
      <c r="E92" s="194" t="s">
        <v>57</v>
      </c>
      <c r="F92" s="194" t="s">
        <v>58</v>
      </c>
      <c r="G92" s="194" t="s">
        <v>59</v>
      </c>
      <c r="H92" s="194" t="s">
        <v>60</v>
      </c>
      <c r="I92" s="194" t="s">
        <v>61</v>
      </c>
      <c r="J92" s="194" t="s">
        <v>62</v>
      </c>
      <c r="K92" s="194" t="s">
        <v>63</v>
      </c>
      <c r="L92" s="194" t="s">
        <v>64</v>
      </c>
      <c r="M92" s="194" t="s">
        <v>65</v>
      </c>
      <c r="N92" s="194" t="s">
        <v>66</v>
      </c>
      <c r="O92" s="194" t="s">
        <v>67</v>
      </c>
      <c r="P92" s="194" t="s">
        <v>68</v>
      </c>
      <c r="Q92" s="194" t="s">
        <v>69</v>
      </c>
      <c r="R92" s="194" t="s">
        <v>70</v>
      </c>
      <c r="S92" s="194" t="s">
        <v>71</v>
      </c>
    </row>
    <row r="93" spans="1:19" s="52" customFormat="1" ht="12.75">
      <c r="A93" s="194" t="s">
        <v>72</v>
      </c>
      <c r="B93" s="195">
        <v>5804</v>
      </c>
      <c r="C93" s="195">
        <v>6448</v>
      </c>
      <c r="D93" s="195">
        <v>6042</v>
      </c>
      <c r="E93" s="195">
        <v>6194</v>
      </c>
      <c r="F93" s="195">
        <v>5841</v>
      </c>
      <c r="G93" s="195">
        <v>6248</v>
      </c>
      <c r="H93" s="195">
        <v>6886</v>
      </c>
      <c r="I93" s="195">
        <v>6228</v>
      </c>
      <c r="J93" s="195">
        <v>6360</v>
      </c>
      <c r="K93" s="195">
        <v>6646</v>
      </c>
      <c r="L93" s="195">
        <v>6318</v>
      </c>
      <c r="M93" s="195">
        <v>6787</v>
      </c>
      <c r="N93" s="195">
        <v>6765</v>
      </c>
      <c r="O93" s="195">
        <v>7368</v>
      </c>
      <c r="P93" s="195">
        <v>7064</v>
      </c>
      <c r="Q93" s="195">
        <v>7038</v>
      </c>
      <c r="R93" s="195">
        <v>6768</v>
      </c>
      <c r="S93" s="195">
        <v>6122</v>
      </c>
    </row>
    <row r="94" spans="1:19" s="52" customFormat="1" ht="12.75">
      <c r="A94" s="194" t="s">
        <v>73</v>
      </c>
      <c r="B94" s="195">
        <v>8360</v>
      </c>
      <c r="C94" s="195">
        <v>9216</v>
      </c>
      <c r="D94" s="195">
        <v>9201</v>
      </c>
      <c r="E94" s="195">
        <v>9136</v>
      </c>
      <c r="F94" s="195">
        <v>8970</v>
      </c>
      <c r="G94" s="195">
        <v>9320</v>
      </c>
      <c r="H94" s="195">
        <v>10625</v>
      </c>
      <c r="I94" s="195">
        <v>9889</v>
      </c>
      <c r="J94" s="195">
        <v>9909</v>
      </c>
      <c r="K94" s="195">
        <v>9506</v>
      </c>
      <c r="L94" s="195">
        <v>9491</v>
      </c>
      <c r="M94" s="195">
        <v>9869</v>
      </c>
      <c r="N94" s="195">
        <v>9293</v>
      </c>
      <c r="O94" s="195">
        <v>9889</v>
      </c>
      <c r="P94" s="195">
        <v>10037</v>
      </c>
      <c r="Q94" s="195">
        <v>9938</v>
      </c>
      <c r="R94" s="195">
        <v>8932</v>
      </c>
      <c r="S94" s="195">
        <v>8122</v>
      </c>
    </row>
    <row r="95" spans="1:19" s="52" customFormat="1" ht="12.75">
      <c r="A95" s="194" t="s">
        <v>74</v>
      </c>
      <c r="B95" s="195">
        <v>2228</v>
      </c>
      <c r="C95" s="195">
        <v>2471</v>
      </c>
      <c r="D95" s="195">
        <v>2372</v>
      </c>
      <c r="E95" s="195">
        <v>2485</v>
      </c>
      <c r="F95" s="195">
        <v>2211</v>
      </c>
      <c r="G95" s="195">
        <v>2257</v>
      </c>
      <c r="H95" s="195">
        <v>2539</v>
      </c>
      <c r="I95" s="195">
        <v>2181</v>
      </c>
      <c r="J95" s="195">
        <v>2405</v>
      </c>
      <c r="K95" s="195">
        <v>2203</v>
      </c>
      <c r="L95" s="195">
        <v>2165</v>
      </c>
      <c r="M95" s="195">
        <v>2016</v>
      </c>
      <c r="N95" s="195">
        <v>2170</v>
      </c>
      <c r="O95" s="195">
        <v>2271</v>
      </c>
      <c r="P95" s="195">
        <v>2104</v>
      </c>
      <c r="Q95" s="195">
        <v>2145</v>
      </c>
      <c r="R95" s="195">
        <v>2180</v>
      </c>
      <c r="S95" s="195">
        <v>2072</v>
      </c>
    </row>
    <row r="96" spans="1:19" s="52" customFormat="1" ht="12.75">
      <c r="A96" s="194" t="s">
        <v>76</v>
      </c>
      <c r="B96" s="195">
        <v>108</v>
      </c>
      <c r="C96" s="195">
        <v>109</v>
      </c>
      <c r="D96" s="195">
        <v>131</v>
      </c>
      <c r="E96" s="195">
        <v>131</v>
      </c>
      <c r="F96" s="195">
        <v>140</v>
      </c>
      <c r="G96" s="195">
        <v>179</v>
      </c>
      <c r="H96" s="195">
        <v>185</v>
      </c>
      <c r="I96" s="195">
        <v>189</v>
      </c>
      <c r="J96" s="195">
        <v>196</v>
      </c>
      <c r="K96" s="195">
        <v>198</v>
      </c>
      <c r="L96" s="195">
        <v>215</v>
      </c>
      <c r="M96" s="195">
        <v>213</v>
      </c>
      <c r="N96" s="195">
        <v>229</v>
      </c>
      <c r="O96" s="195">
        <v>248</v>
      </c>
      <c r="P96" s="195">
        <v>243</v>
      </c>
      <c r="Q96" s="195">
        <v>319</v>
      </c>
      <c r="R96" s="195">
        <v>346</v>
      </c>
      <c r="S96" s="195">
        <v>300</v>
      </c>
    </row>
    <row r="97" spans="1:19" s="52" customFormat="1" ht="12.75">
      <c r="A97" s="194" t="s">
        <v>77</v>
      </c>
      <c r="B97" s="195">
        <v>7849</v>
      </c>
      <c r="C97" s="195">
        <v>7343</v>
      </c>
      <c r="D97" s="195">
        <v>5744</v>
      </c>
      <c r="E97" s="195">
        <v>5230</v>
      </c>
      <c r="F97" s="195">
        <v>5202</v>
      </c>
      <c r="G97" s="195">
        <v>5440</v>
      </c>
      <c r="H97" s="195">
        <v>6290</v>
      </c>
      <c r="I97" s="195">
        <v>6074</v>
      </c>
      <c r="J97" s="195">
        <v>5674</v>
      </c>
      <c r="K97" s="195">
        <v>5412</v>
      </c>
      <c r="L97" s="195">
        <v>5302</v>
      </c>
      <c r="M97" s="195">
        <v>5772</v>
      </c>
      <c r="N97" s="195">
        <v>5333</v>
      </c>
      <c r="O97" s="195">
        <v>6351</v>
      </c>
      <c r="P97" s="195">
        <v>6249</v>
      </c>
      <c r="Q97" s="195">
        <v>6191</v>
      </c>
      <c r="R97" s="195">
        <v>6511</v>
      </c>
      <c r="S97" s="195">
        <v>5914</v>
      </c>
    </row>
    <row r="98" spans="1:19" s="52" customFormat="1" ht="12.75">
      <c r="A98" s="194" t="s">
        <v>78</v>
      </c>
      <c r="B98" s="195">
        <v>58417</v>
      </c>
      <c r="C98" s="195">
        <v>62140</v>
      </c>
      <c r="D98" s="195">
        <v>59165</v>
      </c>
      <c r="E98" s="195">
        <v>63217</v>
      </c>
      <c r="F98" s="195">
        <v>60843</v>
      </c>
      <c r="G98" s="195">
        <v>63147</v>
      </c>
      <c r="H98" s="195">
        <v>68665</v>
      </c>
      <c r="I98" s="195">
        <v>67496</v>
      </c>
      <c r="J98" s="195">
        <v>66297</v>
      </c>
      <c r="K98" s="195">
        <v>61977</v>
      </c>
      <c r="L98" s="195">
        <v>62142</v>
      </c>
      <c r="M98" s="195">
        <v>66709</v>
      </c>
      <c r="N98" s="195">
        <v>64308</v>
      </c>
      <c r="O98" s="195">
        <v>67316</v>
      </c>
      <c r="P98" s="195">
        <v>66403</v>
      </c>
      <c r="Q98" s="195">
        <v>66828</v>
      </c>
      <c r="R98" s="195">
        <v>67909</v>
      </c>
      <c r="S98" s="195">
        <v>60323</v>
      </c>
    </row>
    <row r="99" spans="1:19" s="52" customFormat="1" ht="12.75">
      <c r="A99" s="194" t="s">
        <v>79</v>
      </c>
      <c r="B99" s="195">
        <v>3889</v>
      </c>
      <c r="C99" s="195">
        <v>4211</v>
      </c>
      <c r="D99" s="195">
        <v>4053</v>
      </c>
      <c r="E99" s="195">
        <v>4412</v>
      </c>
      <c r="F99" s="195">
        <v>4258</v>
      </c>
      <c r="G99" s="195">
        <v>4373</v>
      </c>
      <c r="H99" s="195">
        <v>4672</v>
      </c>
      <c r="I99" s="195">
        <v>4390</v>
      </c>
      <c r="J99" s="195">
        <v>4396</v>
      </c>
      <c r="K99" s="195">
        <v>4284</v>
      </c>
      <c r="L99" s="195">
        <v>4130</v>
      </c>
      <c r="M99" s="195">
        <v>4402</v>
      </c>
      <c r="N99" s="195">
        <v>4300</v>
      </c>
      <c r="O99" s="195">
        <v>4397</v>
      </c>
      <c r="P99" s="195">
        <v>4397</v>
      </c>
      <c r="Q99" s="195">
        <v>4443</v>
      </c>
      <c r="R99" s="195">
        <v>4439</v>
      </c>
      <c r="S99" s="195">
        <v>4461</v>
      </c>
    </row>
    <row r="100" spans="1:19" s="52" customFormat="1" ht="12.75">
      <c r="A100" s="194" t="s">
        <v>80</v>
      </c>
      <c r="B100" s="195">
        <v>1277</v>
      </c>
      <c r="C100" s="195">
        <v>1154</v>
      </c>
      <c r="D100" s="195">
        <v>749</v>
      </c>
      <c r="E100" s="195">
        <v>742</v>
      </c>
      <c r="F100" s="195">
        <v>876</v>
      </c>
      <c r="G100" s="195">
        <v>966</v>
      </c>
      <c r="H100" s="195">
        <v>1195</v>
      </c>
      <c r="I100" s="195">
        <v>1203</v>
      </c>
      <c r="J100" s="195">
        <v>1043</v>
      </c>
      <c r="K100" s="195">
        <v>958</v>
      </c>
      <c r="L100" s="195">
        <v>928</v>
      </c>
      <c r="M100" s="195">
        <v>939</v>
      </c>
      <c r="N100" s="195">
        <v>918</v>
      </c>
      <c r="O100" s="195">
        <v>926</v>
      </c>
      <c r="P100" s="195">
        <v>923</v>
      </c>
      <c r="Q100" s="195">
        <v>889</v>
      </c>
      <c r="R100" s="195">
        <v>881</v>
      </c>
      <c r="S100" s="195">
        <v>962</v>
      </c>
    </row>
    <row r="101" spans="1:19" s="52" customFormat="1" ht="12.75">
      <c r="A101" s="194" t="s">
        <v>81</v>
      </c>
      <c r="B101" s="195">
        <v>9275</v>
      </c>
      <c r="C101" s="195">
        <v>10170</v>
      </c>
      <c r="D101" s="195">
        <v>9852</v>
      </c>
      <c r="E101" s="195">
        <v>9807</v>
      </c>
      <c r="F101" s="195">
        <v>10265</v>
      </c>
      <c r="G101" s="195">
        <v>9998</v>
      </c>
      <c r="H101" s="195">
        <v>10563</v>
      </c>
      <c r="I101" s="195">
        <v>10741</v>
      </c>
      <c r="J101" s="195">
        <v>11035</v>
      </c>
      <c r="K101" s="195">
        <v>11787</v>
      </c>
      <c r="L101" s="195">
        <v>11886</v>
      </c>
      <c r="M101" s="195">
        <v>12479</v>
      </c>
      <c r="N101" s="195">
        <v>12815</v>
      </c>
      <c r="O101" s="195">
        <v>13784</v>
      </c>
      <c r="P101" s="195">
        <v>14382</v>
      </c>
      <c r="Q101" s="195">
        <v>15168</v>
      </c>
      <c r="R101" s="195">
        <v>15804</v>
      </c>
      <c r="S101" s="195">
        <v>15935</v>
      </c>
    </row>
    <row r="102" spans="1:19" s="52" customFormat="1" ht="12.75">
      <c r="A102" s="194" t="s">
        <v>83</v>
      </c>
      <c r="B102" s="195">
        <v>5333</v>
      </c>
      <c r="C102" s="195">
        <v>5558</v>
      </c>
      <c r="D102" s="195">
        <v>5591</v>
      </c>
      <c r="E102" s="195">
        <v>5403</v>
      </c>
      <c r="F102" s="195">
        <v>5619</v>
      </c>
      <c r="G102" s="195">
        <v>5430</v>
      </c>
      <c r="H102" s="195">
        <v>4817</v>
      </c>
      <c r="I102" s="195">
        <v>5219</v>
      </c>
      <c r="J102" s="195">
        <v>5389</v>
      </c>
      <c r="K102" s="195">
        <v>5163</v>
      </c>
      <c r="L102" s="195">
        <v>4538</v>
      </c>
      <c r="M102" s="195">
        <v>4825</v>
      </c>
      <c r="N102" s="195">
        <v>4929</v>
      </c>
      <c r="O102" s="195">
        <v>4989</v>
      </c>
      <c r="P102" s="195">
        <v>4823</v>
      </c>
      <c r="Q102" s="195">
        <v>4846</v>
      </c>
      <c r="R102" s="195">
        <v>4944</v>
      </c>
      <c r="S102" s="195">
        <v>5007</v>
      </c>
    </row>
    <row r="103" spans="1:19" s="52" customFormat="1" ht="12.75">
      <c r="A103" s="194" t="s">
        <v>84</v>
      </c>
      <c r="B103" s="195">
        <v>36488</v>
      </c>
      <c r="C103" s="195">
        <v>41614</v>
      </c>
      <c r="D103" s="195">
        <v>40918</v>
      </c>
      <c r="E103" s="195">
        <v>39999</v>
      </c>
      <c r="F103" s="195">
        <v>37642</v>
      </c>
      <c r="G103" s="195">
        <v>36880</v>
      </c>
      <c r="H103" s="195">
        <v>40689</v>
      </c>
      <c r="I103" s="195">
        <v>38578</v>
      </c>
      <c r="J103" s="195">
        <v>39761</v>
      </c>
      <c r="K103" s="195">
        <v>40631</v>
      </c>
      <c r="L103" s="195">
        <v>42409</v>
      </c>
      <c r="M103" s="195">
        <v>43889</v>
      </c>
      <c r="N103" s="195">
        <v>42594</v>
      </c>
      <c r="O103" s="195">
        <v>44162</v>
      </c>
      <c r="P103" s="195">
        <v>46120</v>
      </c>
      <c r="Q103" s="195">
        <v>45164</v>
      </c>
      <c r="R103" s="195">
        <v>44640</v>
      </c>
      <c r="S103" s="195">
        <v>41475</v>
      </c>
    </row>
    <row r="104" spans="1:19" s="52" customFormat="1" ht="12.75">
      <c r="A104" s="194" t="s">
        <v>85</v>
      </c>
      <c r="B104" s="195">
        <v>3057</v>
      </c>
      <c r="C104" s="195">
        <v>3135</v>
      </c>
      <c r="D104" s="195">
        <v>3165</v>
      </c>
      <c r="E104" s="195">
        <v>3158</v>
      </c>
      <c r="F104" s="195">
        <v>3206</v>
      </c>
      <c r="G104" s="195">
        <v>3332</v>
      </c>
      <c r="H104" s="195">
        <v>3947</v>
      </c>
      <c r="I104" s="195">
        <v>4056</v>
      </c>
      <c r="J104" s="195">
        <v>4195</v>
      </c>
      <c r="K104" s="195">
        <v>4234</v>
      </c>
      <c r="L104" s="195">
        <v>4486</v>
      </c>
      <c r="M104" s="195">
        <v>4701</v>
      </c>
      <c r="N104" s="195">
        <v>4914</v>
      </c>
      <c r="O104" s="195">
        <v>5485</v>
      </c>
      <c r="P104" s="195">
        <v>5381</v>
      </c>
      <c r="Q104" s="195">
        <v>5489</v>
      </c>
      <c r="R104" s="195">
        <v>5490</v>
      </c>
      <c r="S104" s="195">
        <v>5329</v>
      </c>
    </row>
    <row r="105" spans="1:19" s="52" customFormat="1" ht="12.75">
      <c r="A105" s="194" t="s">
        <v>86</v>
      </c>
      <c r="B105" s="195">
        <v>6376</v>
      </c>
      <c r="C105" s="195">
        <v>6673</v>
      </c>
      <c r="D105" s="195">
        <v>6081</v>
      </c>
      <c r="E105" s="195">
        <v>5951</v>
      </c>
      <c r="F105" s="195">
        <v>5770</v>
      </c>
      <c r="G105" s="195">
        <v>5832</v>
      </c>
      <c r="H105" s="195">
        <v>5856</v>
      </c>
      <c r="I105" s="195">
        <v>5492</v>
      </c>
      <c r="J105" s="195">
        <v>5281</v>
      </c>
      <c r="K105" s="195">
        <v>5425</v>
      </c>
      <c r="L105" s="195">
        <v>5276</v>
      </c>
      <c r="M105" s="195">
        <v>5613</v>
      </c>
      <c r="N105" s="195">
        <v>6019</v>
      </c>
      <c r="O105" s="195">
        <v>6637</v>
      </c>
      <c r="P105" s="195">
        <v>6063</v>
      </c>
      <c r="Q105" s="195">
        <v>6418</v>
      </c>
      <c r="R105" s="195">
        <v>6253</v>
      </c>
      <c r="S105" s="195">
        <v>5551</v>
      </c>
    </row>
    <row r="106" spans="1:19" s="52" customFormat="1" ht="12.75">
      <c r="A106" s="194" t="s">
        <v>87</v>
      </c>
      <c r="B106" s="195">
        <v>2406</v>
      </c>
      <c r="C106" s="195">
        <v>2365</v>
      </c>
      <c r="D106" s="195">
        <v>2126</v>
      </c>
      <c r="E106" s="195">
        <v>2145</v>
      </c>
      <c r="F106" s="195">
        <v>2163</v>
      </c>
      <c r="G106" s="195">
        <v>2200</v>
      </c>
      <c r="H106" s="195">
        <v>2282</v>
      </c>
      <c r="I106" s="195">
        <v>2213</v>
      </c>
      <c r="J106" s="195">
        <v>2395</v>
      </c>
      <c r="K106" s="195">
        <v>2422</v>
      </c>
      <c r="L106" s="195">
        <v>2488</v>
      </c>
      <c r="M106" s="195">
        <v>2617</v>
      </c>
      <c r="N106" s="195">
        <v>2609</v>
      </c>
      <c r="O106" s="195">
        <v>2725</v>
      </c>
      <c r="P106" s="195">
        <v>2828</v>
      </c>
      <c r="Q106" s="195">
        <v>2901</v>
      </c>
      <c r="R106" s="195">
        <v>3059</v>
      </c>
      <c r="S106" s="195">
        <v>2911</v>
      </c>
    </row>
    <row r="107" spans="1:19" s="52" customFormat="1" ht="12.75">
      <c r="A107" s="194" t="s">
        <v>89</v>
      </c>
      <c r="B107" s="195">
        <v>26334</v>
      </c>
      <c r="C107" s="195">
        <v>28537</v>
      </c>
      <c r="D107" s="195">
        <v>27267</v>
      </c>
      <c r="E107" s="195">
        <v>27153</v>
      </c>
      <c r="F107" s="195">
        <v>24611</v>
      </c>
      <c r="G107" s="195">
        <v>26707</v>
      </c>
      <c r="H107" s="195">
        <v>27296</v>
      </c>
      <c r="I107" s="195">
        <v>26582</v>
      </c>
      <c r="J107" s="195">
        <v>27887</v>
      </c>
      <c r="K107" s="195">
        <v>29521</v>
      </c>
      <c r="L107" s="195">
        <v>28361</v>
      </c>
      <c r="M107" s="195">
        <v>29632</v>
      </c>
      <c r="N107" s="195">
        <v>28497</v>
      </c>
      <c r="O107" s="195">
        <v>29877</v>
      </c>
      <c r="P107" s="195">
        <v>30935</v>
      </c>
      <c r="Q107" s="195">
        <v>31881</v>
      </c>
      <c r="R107" s="195">
        <v>29919</v>
      </c>
      <c r="S107" s="195">
        <v>27914</v>
      </c>
    </row>
    <row r="108" spans="1:19" s="52" customFormat="1" ht="12.75">
      <c r="A108" s="194" t="s">
        <v>90</v>
      </c>
      <c r="B108" s="195">
        <v>1843</v>
      </c>
      <c r="C108" s="195">
        <v>2008</v>
      </c>
      <c r="D108" s="195">
        <v>1630</v>
      </c>
      <c r="E108" s="195">
        <v>1714</v>
      </c>
      <c r="F108" s="195">
        <v>1750</v>
      </c>
      <c r="G108" s="195">
        <v>1641</v>
      </c>
      <c r="H108" s="195">
        <v>1551</v>
      </c>
      <c r="I108" s="195">
        <v>1499</v>
      </c>
      <c r="J108" s="195">
        <v>1451</v>
      </c>
      <c r="K108" s="195">
        <v>1402</v>
      </c>
      <c r="L108" s="195">
        <v>1342</v>
      </c>
      <c r="M108" s="195">
        <v>1371</v>
      </c>
      <c r="N108" s="195">
        <v>1376</v>
      </c>
      <c r="O108" s="195">
        <v>1380</v>
      </c>
      <c r="P108" s="195">
        <v>1370</v>
      </c>
      <c r="Q108" s="195">
        <v>1384</v>
      </c>
      <c r="R108" s="195">
        <v>1429</v>
      </c>
      <c r="S108" s="195">
        <v>1349</v>
      </c>
    </row>
    <row r="109" spans="1:19" s="52" customFormat="1" ht="12.75">
      <c r="A109" s="194" t="s">
        <v>91</v>
      </c>
      <c r="B109" s="195">
        <v>521</v>
      </c>
      <c r="C109" s="195">
        <v>613</v>
      </c>
      <c r="D109" s="195">
        <v>575</v>
      </c>
      <c r="E109" s="195">
        <v>574</v>
      </c>
      <c r="F109" s="195">
        <v>557</v>
      </c>
      <c r="G109" s="195">
        <v>565</v>
      </c>
      <c r="H109" s="195">
        <v>628</v>
      </c>
      <c r="I109" s="195">
        <v>612</v>
      </c>
      <c r="J109" s="195">
        <v>639</v>
      </c>
      <c r="K109" s="195">
        <v>610</v>
      </c>
      <c r="L109" s="195">
        <v>598</v>
      </c>
      <c r="M109" s="195">
        <v>664</v>
      </c>
      <c r="N109" s="195">
        <v>616</v>
      </c>
      <c r="O109" s="195">
        <v>626</v>
      </c>
      <c r="P109" s="195">
        <v>670</v>
      </c>
      <c r="Q109" s="195">
        <v>651</v>
      </c>
      <c r="R109" s="195">
        <v>611</v>
      </c>
      <c r="S109" s="195">
        <v>661</v>
      </c>
    </row>
    <row r="110" spans="1:19" s="52" customFormat="1" ht="12.75">
      <c r="A110" s="194" t="s">
        <v>92</v>
      </c>
      <c r="B110" s="195">
        <v>1586</v>
      </c>
      <c r="C110" s="195">
        <v>1765</v>
      </c>
      <c r="D110" s="195">
        <v>1689</v>
      </c>
      <c r="E110" s="195">
        <v>1741</v>
      </c>
      <c r="F110" s="195">
        <v>1669</v>
      </c>
      <c r="G110" s="195">
        <v>1603</v>
      </c>
      <c r="H110" s="195">
        <v>1694</v>
      </c>
      <c r="I110" s="195">
        <v>1542</v>
      </c>
      <c r="J110" s="195">
        <v>1501</v>
      </c>
      <c r="K110" s="195">
        <v>1411</v>
      </c>
      <c r="L110" s="195">
        <v>1327</v>
      </c>
      <c r="M110" s="195">
        <v>1443</v>
      </c>
      <c r="N110" s="195">
        <v>1431</v>
      </c>
      <c r="O110" s="195">
        <v>1520</v>
      </c>
      <c r="P110" s="195">
        <v>1493</v>
      </c>
      <c r="Q110" s="195">
        <v>1514</v>
      </c>
      <c r="R110" s="195">
        <v>1492</v>
      </c>
      <c r="S110" s="195">
        <v>1470</v>
      </c>
    </row>
    <row r="111" spans="1:19" s="52" customFormat="1" ht="12.75">
      <c r="A111" s="194" t="s">
        <v>94</v>
      </c>
      <c r="B111" s="195">
        <v>9938</v>
      </c>
      <c r="C111" s="195">
        <v>11060</v>
      </c>
      <c r="D111" s="195">
        <v>10213</v>
      </c>
      <c r="E111" s="195">
        <v>10777</v>
      </c>
      <c r="F111" s="195">
        <v>10632</v>
      </c>
      <c r="G111" s="195">
        <v>11152</v>
      </c>
      <c r="H111" s="195">
        <v>12378</v>
      </c>
      <c r="I111" s="195">
        <v>10746</v>
      </c>
      <c r="J111" s="195">
        <v>10375</v>
      </c>
      <c r="K111" s="195">
        <v>10330</v>
      </c>
      <c r="L111" s="195">
        <v>10333</v>
      </c>
      <c r="M111" s="195">
        <v>10655</v>
      </c>
      <c r="N111" s="195">
        <v>10252</v>
      </c>
      <c r="O111" s="195">
        <v>10500</v>
      </c>
      <c r="P111" s="195">
        <v>10434</v>
      </c>
      <c r="Q111" s="195">
        <v>10101</v>
      </c>
      <c r="R111" s="195">
        <v>10010</v>
      </c>
      <c r="S111" s="195">
        <v>9236</v>
      </c>
    </row>
    <row r="112" spans="1:19" s="52" customFormat="1" ht="12.75">
      <c r="A112" s="194" t="s">
        <v>96</v>
      </c>
      <c r="B112" s="195">
        <v>18134</v>
      </c>
      <c r="C112" s="195">
        <v>20429</v>
      </c>
      <c r="D112" s="195">
        <v>21269</v>
      </c>
      <c r="E112" s="195">
        <v>25476</v>
      </c>
      <c r="F112" s="195">
        <v>24047</v>
      </c>
      <c r="G112" s="195">
        <v>23299</v>
      </c>
      <c r="H112" s="195">
        <v>22912</v>
      </c>
      <c r="I112" s="195">
        <v>22093</v>
      </c>
      <c r="J112" s="195">
        <v>19809</v>
      </c>
      <c r="K112" s="195">
        <v>19859</v>
      </c>
      <c r="L112" s="195">
        <v>17521</v>
      </c>
      <c r="M112" s="195">
        <v>19224</v>
      </c>
      <c r="N112" s="195">
        <v>18106</v>
      </c>
      <c r="O112" s="195">
        <v>17918</v>
      </c>
      <c r="P112" s="195">
        <v>17658</v>
      </c>
      <c r="Q112" s="195">
        <v>18381</v>
      </c>
      <c r="R112" s="195">
        <v>19332</v>
      </c>
      <c r="S112" s="195">
        <v>18193</v>
      </c>
    </row>
    <row r="113" spans="1:19" s="52" customFormat="1" ht="12.75">
      <c r="A113" s="194" t="s">
        <v>97</v>
      </c>
      <c r="B113" s="195">
        <v>2290</v>
      </c>
      <c r="C113" s="195">
        <v>2363</v>
      </c>
      <c r="D113" s="195">
        <v>2427</v>
      </c>
      <c r="E113" s="195">
        <v>2493</v>
      </c>
      <c r="F113" s="195">
        <v>2542</v>
      </c>
      <c r="G113" s="195">
        <v>2569</v>
      </c>
      <c r="H113" s="195">
        <v>2669</v>
      </c>
      <c r="I113" s="195">
        <v>2667</v>
      </c>
      <c r="J113" s="195">
        <v>2673</v>
      </c>
      <c r="K113" s="195">
        <v>2781</v>
      </c>
      <c r="L113" s="195">
        <v>2804</v>
      </c>
      <c r="M113" s="195">
        <v>2859</v>
      </c>
      <c r="N113" s="195">
        <v>3122</v>
      </c>
      <c r="O113" s="195">
        <v>3115</v>
      </c>
      <c r="P113" s="195">
        <v>3032</v>
      </c>
      <c r="Q113" s="195">
        <v>3206</v>
      </c>
      <c r="R113" s="195">
        <v>3201</v>
      </c>
      <c r="S113" s="195">
        <v>3217</v>
      </c>
    </row>
    <row r="114" spans="1:19" s="52" customFormat="1" ht="12.75">
      <c r="A114" s="194" t="s">
        <v>98</v>
      </c>
      <c r="B114" s="195">
        <v>4282</v>
      </c>
      <c r="C114" s="195">
        <v>4479</v>
      </c>
      <c r="D114" s="195">
        <v>6281</v>
      </c>
      <c r="E114" s="195">
        <v>6607</v>
      </c>
      <c r="F114" s="195">
        <v>6400</v>
      </c>
      <c r="G114" s="195">
        <v>6353</v>
      </c>
      <c r="H114" s="195">
        <v>8106</v>
      </c>
      <c r="I114" s="195">
        <v>9648</v>
      </c>
      <c r="J114" s="195">
        <v>9525</v>
      </c>
      <c r="K114" s="195">
        <v>8744</v>
      </c>
      <c r="L114" s="195">
        <v>8425</v>
      </c>
      <c r="M114" s="195">
        <v>7283</v>
      </c>
      <c r="N114" s="195">
        <v>7223</v>
      </c>
      <c r="O114" s="195">
        <v>7825</v>
      </c>
      <c r="P114" s="195">
        <v>7966</v>
      </c>
      <c r="Q114" s="195">
        <v>7964</v>
      </c>
      <c r="R114" s="195">
        <v>7839</v>
      </c>
      <c r="S114" s="195">
        <v>7507</v>
      </c>
    </row>
    <row r="115" spans="1:19" s="52" customFormat="1" ht="12.75">
      <c r="A115" s="194" t="s">
        <v>99</v>
      </c>
      <c r="B115" s="195">
        <v>6542</v>
      </c>
      <c r="C115" s="195">
        <v>7156</v>
      </c>
      <c r="D115" s="195">
        <v>7237</v>
      </c>
      <c r="E115" s="195">
        <v>7924</v>
      </c>
      <c r="F115" s="195">
        <v>8030</v>
      </c>
      <c r="G115" s="195">
        <v>7735</v>
      </c>
      <c r="H115" s="195">
        <v>8187</v>
      </c>
      <c r="I115" s="195">
        <v>7918</v>
      </c>
      <c r="J115" s="195">
        <v>7862</v>
      </c>
      <c r="K115" s="195">
        <v>7440</v>
      </c>
      <c r="L115" s="195">
        <v>7554</v>
      </c>
      <c r="M115" s="195">
        <v>7508</v>
      </c>
      <c r="N115" s="195">
        <v>7331</v>
      </c>
      <c r="O115" s="195">
        <v>7378</v>
      </c>
      <c r="P115" s="195">
        <v>7144</v>
      </c>
      <c r="Q115" s="195">
        <v>7302</v>
      </c>
      <c r="R115" s="195">
        <v>7002</v>
      </c>
      <c r="S115" s="195">
        <v>6730</v>
      </c>
    </row>
    <row r="116" spans="1:19" s="52" customFormat="1" ht="12.75">
      <c r="A116" s="194" t="s">
        <v>100</v>
      </c>
      <c r="B116" s="195">
        <v>853</v>
      </c>
      <c r="C116" s="195">
        <v>1042</v>
      </c>
      <c r="D116" s="195">
        <v>1021</v>
      </c>
      <c r="E116" s="195">
        <v>1114</v>
      </c>
      <c r="F116" s="195">
        <v>1103</v>
      </c>
      <c r="G116" s="195">
        <v>1180</v>
      </c>
      <c r="H116" s="195">
        <v>1044</v>
      </c>
      <c r="I116" s="195">
        <v>1069</v>
      </c>
      <c r="J116" s="195">
        <v>1035</v>
      </c>
      <c r="K116" s="195">
        <v>1102</v>
      </c>
      <c r="L116" s="195">
        <v>1124</v>
      </c>
      <c r="M116" s="195">
        <v>1119</v>
      </c>
      <c r="N116" s="195">
        <v>1133</v>
      </c>
      <c r="O116" s="195">
        <v>1249</v>
      </c>
      <c r="P116" s="195">
        <v>1239</v>
      </c>
      <c r="Q116" s="195">
        <v>1186</v>
      </c>
      <c r="R116" s="195">
        <v>1158</v>
      </c>
      <c r="S116" s="195">
        <v>1048</v>
      </c>
    </row>
    <row r="117" spans="1:19" s="52" customFormat="1" ht="12.75">
      <c r="A117" s="194" t="s">
        <v>101</v>
      </c>
      <c r="B117" s="195">
        <v>2237</v>
      </c>
      <c r="C117" s="195">
        <v>1880</v>
      </c>
      <c r="D117" s="195">
        <v>1769</v>
      </c>
      <c r="E117" s="195">
        <v>1720</v>
      </c>
      <c r="F117" s="195">
        <v>1772</v>
      </c>
      <c r="G117" s="195">
        <v>1976</v>
      </c>
      <c r="H117" s="195">
        <v>2223</v>
      </c>
      <c r="I117" s="195">
        <v>2352</v>
      </c>
      <c r="J117" s="195">
        <v>2445</v>
      </c>
      <c r="K117" s="195">
        <v>2568</v>
      </c>
      <c r="L117" s="195">
        <v>2586</v>
      </c>
      <c r="M117" s="195">
        <v>3061</v>
      </c>
      <c r="N117" s="195">
        <v>2976</v>
      </c>
      <c r="O117" s="195">
        <v>2815</v>
      </c>
      <c r="P117" s="195">
        <v>2664</v>
      </c>
      <c r="Q117" s="195">
        <v>2533</v>
      </c>
      <c r="R117" s="195">
        <v>2315</v>
      </c>
      <c r="S117" s="195">
        <v>2081</v>
      </c>
    </row>
    <row r="118" spans="1:19" s="52" customFormat="1" ht="12.75">
      <c r="A118" s="194" t="s">
        <v>103</v>
      </c>
      <c r="B118" s="195">
        <v>37941</v>
      </c>
      <c r="C118" s="195">
        <v>41664</v>
      </c>
      <c r="D118" s="195">
        <v>40898</v>
      </c>
      <c r="E118" s="195">
        <v>42200</v>
      </c>
      <c r="F118" s="195">
        <v>40768</v>
      </c>
      <c r="G118" s="195">
        <v>39568</v>
      </c>
      <c r="H118" s="195">
        <v>44399</v>
      </c>
      <c r="I118" s="195">
        <v>41432</v>
      </c>
      <c r="J118" s="195">
        <v>42762</v>
      </c>
      <c r="K118" s="195">
        <v>42343</v>
      </c>
      <c r="L118" s="195">
        <v>43074</v>
      </c>
      <c r="M118" s="195">
        <v>44276</v>
      </c>
      <c r="N118" s="195">
        <v>43233</v>
      </c>
      <c r="O118" s="195">
        <v>43865</v>
      </c>
      <c r="P118" s="195">
        <v>44672</v>
      </c>
      <c r="Q118" s="195">
        <v>43519</v>
      </c>
      <c r="R118" s="195">
        <v>42142</v>
      </c>
      <c r="S118" s="195">
        <v>40582</v>
      </c>
    </row>
    <row r="119" spans="1:19" s="52" customFormat="1" ht="12.75">
      <c r="A119" s="194" t="s">
        <v>102</v>
      </c>
      <c r="B119" s="195">
        <v>14556</v>
      </c>
      <c r="C119" s="195">
        <v>14693</v>
      </c>
      <c r="D119" s="195">
        <v>15193</v>
      </c>
      <c r="E119" s="195">
        <v>15361</v>
      </c>
      <c r="F119" s="195">
        <v>14462</v>
      </c>
      <c r="G119" s="195">
        <v>15784</v>
      </c>
      <c r="H119" s="195">
        <v>16258</v>
      </c>
      <c r="I119" s="195">
        <v>16899</v>
      </c>
      <c r="J119" s="195">
        <v>16570</v>
      </c>
      <c r="K119" s="195">
        <v>16611</v>
      </c>
      <c r="L119" s="195">
        <v>16996</v>
      </c>
      <c r="M119" s="195">
        <v>16218</v>
      </c>
      <c r="N119" s="195">
        <v>15807</v>
      </c>
      <c r="O119" s="195">
        <v>17017</v>
      </c>
      <c r="P119" s="195">
        <v>17442</v>
      </c>
      <c r="Q119" s="195">
        <v>19313</v>
      </c>
      <c r="R119" s="195">
        <v>20077</v>
      </c>
      <c r="S119" s="195">
        <v>20727</v>
      </c>
    </row>
    <row r="120" spans="1:19" s="52" customFormat="1" ht="12.75">
      <c r="A120" s="194" t="s">
        <v>88</v>
      </c>
      <c r="B120" s="195">
        <v>578</v>
      </c>
      <c r="C120" s="195">
        <v>554</v>
      </c>
      <c r="D120" s="195">
        <v>577</v>
      </c>
      <c r="E120" s="195">
        <v>602</v>
      </c>
      <c r="F120" s="195">
        <v>553</v>
      </c>
      <c r="G120" s="195">
        <v>570</v>
      </c>
      <c r="H120" s="195">
        <v>538</v>
      </c>
      <c r="I120" s="195">
        <v>552</v>
      </c>
      <c r="J120" s="195">
        <v>533</v>
      </c>
      <c r="K120" s="195">
        <v>586</v>
      </c>
      <c r="L120" s="195">
        <v>603</v>
      </c>
      <c r="M120" s="195">
        <v>624</v>
      </c>
      <c r="N120" s="195">
        <v>660</v>
      </c>
      <c r="O120" s="195">
        <v>658</v>
      </c>
      <c r="P120" s="195">
        <v>622</v>
      </c>
      <c r="Q120" s="195">
        <v>613</v>
      </c>
      <c r="R120" s="195">
        <v>622</v>
      </c>
      <c r="S120" s="217">
        <v>622</v>
      </c>
    </row>
    <row r="121" spans="1:19" ht="12.75">
      <c r="A121" s="194" t="s">
        <v>95</v>
      </c>
      <c r="B121" s="195">
        <v>3602</v>
      </c>
      <c r="C121" s="195">
        <v>3665</v>
      </c>
      <c r="D121" s="195">
        <v>3616</v>
      </c>
      <c r="E121" s="195">
        <v>3672</v>
      </c>
      <c r="F121" s="195">
        <v>3823</v>
      </c>
      <c r="G121" s="195">
        <v>3863</v>
      </c>
      <c r="H121" s="195">
        <v>3977</v>
      </c>
      <c r="I121" s="195">
        <v>3891</v>
      </c>
      <c r="J121" s="195">
        <v>3896</v>
      </c>
      <c r="K121" s="195">
        <v>3933</v>
      </c>
      <c r="L121" s="195">
        <v>3824</v>
      </c>
      <c r="M121" s="195">
        <v>3984</v>
      </c>
      <c r="N121" s="195">
        <v>3992</v>
      </c>
      <c r="O121" s="195">
        <v>3811</v>
      </c>
      <c r="P121" s="195">
        <v>3755</v>
      </c>
      <c r="Q121" s="195">
        <v>3834</v>
      </c>
      <c r="R121" s="195">
        <v>3814</v>
      </c>
      <c r="S121" s="195">
        <v>3880</v>
      </c>
    </row>
    <row r="122" spans="1:19" ht="12.75">
      <c r="A122" s="194" t="s">
        <v>75</v>
      </c>
      <c r="B122" s="195">
        <v>5216</v>
      </c>
      <c r="C122" s="195">
        <v>5521</v>
      </c>
      <c r="D122" s="195">
        <v>5567</v>
      </c>
      <c r="E122" s="195">
        <v>5691</v>
      </c>
      <c r="F122" s="195">
        <v>5500</v>
      </c>
      <c r="G122" s="195">
        <v>5885</v>
      </c>
      <c r="H122" s="195">
        <v>5966</v>
      </c>
      <c r="I122" s="195">
        <v>5556</v>
      </c>
      <c r="J122" s="195">
        <v>5865</v>
      </c>
      <c r="K122" s="195">
        <v>5807</v>
      </c>
      <c r="L122" s="195">
        <v>5549</v>
      </c>
      <c r="M122" s="195">
        <v>5800</v>
      </c>
      <c r="N122" s="195">
        <v>5678</v>
      </c>
      <c r="O122" s="195">
        <v>5966</v>
      </c>
      <c r="P122" s="195">
        <v>6029</v>
      </c>
      <c r="Q122" s="195">
        <v>6217</v>
      </c>
      <c r="R122" s="195">
        <v>6093</v>
      </c>
      <c r="S122" s="195">
        <v>5616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DL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7.7109375" style="1" customWidth="1"/>
    <col min="2" max="16384" width="9.140625" style="1" customWidth="1"/>
  </cols>
  <sheetData>
    <row r="1" spans="1:19" ht="15.75" thickBot="1" thickTop="1">
      <c r="A1" s="210" t="s">
        <v>1724</v>
      </c>
      <c r="B1" s="211"/>
      <c r="C1" s="21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  <c r="S1" s="4"/>
    </row>
    <row r="2" spans="1:19" ht="15.75" thickBot="1" thickTop="1">
      <c r="A2" s="212" t="s">
        <v>43</v>
      </c>
      <c r="B2" s="211"/>
      <c r="C2" s="211"/>
      <c r="D2" s="112"/>
      <c r="E2" s="112" t="s">
        <v>1734</v>
      </c>
      <c r="F2" s="233">
        <f>(S8/B8)^(1/17)-1</f>
        <v>0.0030152304355142157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4"/>
    </row>
    <row r="3" spans="1:116" ht="15.75" thickBot="1" thickTop="1">
      <c r="A3" s="212" t="s">
        <v>44</v>
      </c>
      <c r="B3" s="213">
        <v>39986.839224537034</v>
      </c>
      <c r="C3" s="211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/>
      <c r="S3" s="13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4"/>
    </row>
    <row r="4" spans="1:19" ht="15.75" thickBot="1" thickTop="1">
      <c r="A4" s="212"/>
      <c r="B4" s="211"/>
      <c r="C4" s="211"/>
      <c r="D4" s="131"/>
      <c r="E4" s="131"/>
      <c r="F4" s="131"/>
      <c r="G4" s="131"/>
      <c r="H4" s="131"/>
      <c r="I4" s="131"/>
      <c r="J4" s="131"/>
      <c r="K4" s="131"/>
      <c r="L4" s="131"/>
      <c r="M4" s="109"/>
      <c r="N4" s="131"/>
      <c r="O4" s="131"/>
      <c r="P4" s="131"/>
      <c r="Q4" s="131"/>
      <c r="R4" s="132"/>
      <c r="S4" s="133"/>
    </row>
    <row r="5" spans="1:19" ht="15.75" thickBot="1" thickTop="1">
      <c r="A5" s="212" t="s">
        <v>45</v>
      </c>
      <c r="B5" s="211" t="s">
        <v>46</v>
      </c>
      <c r="C5" s="211"/>
      <c r="D5" s="131"/>
      <c r="E5" s="131"/>
      <c r="F5" s="131"/>
      <c r="G5" s="131"/>
      <c r="H5" s="131"/>
      <c r="I5" s="131"/>
      <c r="J5" s="131"/>
      <c r="K5" s="131"/>
      <c r="L5" s="131"/>
      <c r="M5" s="190"/>
      <c r="N5" s="131"/>
      <c r="O5" s="131"/>
      <c r="P5" s="131"/>
      <c r="Q5" s="131"/>
      <c r="R5" s="132"/>
      <c r="S5" s="133"/>
    </row>
    <row r="6" spans="1:19" ht="15.75" thickBot="1" thickTop="1">
      <c r="A6" s="212" t="s">
        <v>1725</v>
      </c>
      <c r="B6" s="211" t="s">
        <v>1726</v>
      </c>
      <c r="C6" s="21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  <c r="S6" s="136"/>
    </row>
    <row r="7" spans="1:19" ht="15.75" thickBot="1" thickTop="1">
      <c r="A7" s="212" t="s">
        <v>1727</v>
      </c>
      <c r="B7" s="211" t="s">
        <v>1728</v>
      </c>
      <c r="C7" s="21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  <c r="S7" s="136"/>
    </row>
    <row r="8" spans="1:19" s="211" customFormat="1" ht="14.25" thickTop="1">
      <c r="A8" s="214" t="s">
        <v>8</v>
      </c>
      <c r="B8" s="216">
        <v>470388225</v>
      </c>
      <c r="C8" s="216">
        <v>471967435</v>
      </c>
      <c r="D8" s="216">
        <v>473243010</v>
      </c>
      <c r="E8" s="216">
        <v>474876205</v>
      </c>
      <c r="F8" s="216">
        <v>476066786</v>
      </c>
      <c r="G8" s="216">
        <v>477009518</v>
      </c>
      <c r="H8" s="216">
        <v>477855639</v>
      </c>
      <c r="I8" s="216">
        <v>478630165</v>
      </c>
      <c r="J8" s="216">
        <v>480920265</v>
      </c>
      <c r="K8" s="216">
        <v>481617952</v>
      </c>
      <c r="L8" s="216">
        <v>482760665</v>
      </c>
      <c r="M8" s="216">
        <v>483781678</v>
      </c>
      <c r="N8" s="216">
        <v>484613561</v>
      </c>
      <c r="O8" s="216">
        <v>486617424</v>
      </c>
      <c r="P8" s="216">
        <v>488756726</v>
      </c>
      <c r="Q8" s="216">
        <v>491023535</v>
      </c>
      <c r="R8" s="216">
        <v>493007893</v>
      </c>
      <c r="S8" s="216">
        <v>495090294</v>
      </c>
    </row>
    <row r="9" spans="1:19" ht="13.5">
      <c r="A9" s="214" t="s">
        <v>53</v>
      </c>
      <c r="B9" s="215" t="s">
        <v>54</v>
      </c>
      <c r="C9" s="215" t="s">
        <v>55</v>
      </c>
      <c r="D9" s="215" t="s">
        <v>56</v>
      </c>
      <c r="E9" s="215" t="s">
        <v>57</v>
      </c>
      <c r="F9" s="215" t="s">
        <v>58</v>
      </c>
      <c r="G9" s="215" t="s">
        <v>59</v>
      </c>
      <c r="H9" s="215" t="s">
        <v>60</v>
      </c>
      <c r="I9" s="215" t="s">
        <v>61</v>
      </c>
      <c r="J9" s="215" t="s">
        <v>62</v>
      </c>
      <c r="K9" s="215" t="s">
        <v>63</v>
      </c>
      <c r="L9" s="215" t="s">
        <v>64</v>
      </c>
      <c r="M9" s="215" t="s">
        <v>65</v>
      </c>
      <c r="N9" s="215" t="s">
        <v>66</v>
      </c>
      <c r="O9" s="215" t="s">
        <v>67</v>
      </c>
      <c r="P9" s="215" t="s">
        <v>68</v>
      </c>
      <c r="Q9" s="215" t="s">
        <v>69</v>
      </c>
      <c r="R9" s="215" t="s">
        <v>70</v>
      </c>
      <c r="S9" s="215" t="s">
        <v>71</v>
      </c>
    </row>
    <row r="10" spans="1:19" ht="13.5">
      <c r="A10" s="214" t="s">
        <v>3656</v>
      </c>
      <c r="B10" s="216">
        <v>7644818</v>
      </c>
      <c r="C10" s="216">
        <v>7710882</v>
      </c>
      <c r="D10" s="216">
        <v>7798899</v>
      </c>
      <c r="E10" s="216">
        <v>7882519</v>
      </c>
      <c r="F10" s="216">
        <v>7928746</v>
      </c>
      <c r="G10" s="216">
        <v>7943489</v>
      </c>
      <c r="H10" s="216">
        <v>7953067</v>
      </c>
      <c r="I10" s="216">
        <v>7964966</v>
      </c>
      <c r="J10" s="216">
        <v>7971116</v>
      </c>
      <c r="K10" s="216">
        <v>7982461</v>
      </c>
      <c r="L10" s="216">
        <v>8002186</v>
      </c>
      <c r="M10" s="216">
        <v>8020946</v>
      </c>
      <c r="N10" s="216">
        <v>8065146</v>
      </c>
      <c r="O10" s="216">
        <v>8102175</v>
      </c>
      <c r="P10" s="216">
        <v>8140122</v>
      </c>
      <c r="Q10" s="216">
        <v>8206524</v>
      </c>
      <c r="R10" s="216">
        <v>8265925</v>
      </c>
      <c r="S10" s="216">
        <v>8298923</v>
      </c>
    </row>
    <row r="11" spans="1:19" ht="13.5">
      <c r="A11" s="214" t="s">
        <v>3657</v>
      </c>
      <c r="B11" s="216">
        <v>9947782</v>
      </c>
      <c r="C11" s="216">
        <v>9986975</v>
      </c>
      <c r="D11" s="216">
        <v>10021997</v>
      </c>
      <c r="E11" s="216">
        <v>10068319</v>
      </c>
      <c r="F11" s="216">
        <v>10100631</v>
      </c>
      <c r="G11" s="216">
        <v>10130574</v>
      </c>
      <c r="H11" s="216">
        <v>10143047</v>
      </c>
      <c r="I11" s="216">
        <v>10170226</v>
      </c>
      <c r="J11" s="216">
        <v>10192264</v>
      </c>
      <c r="K11" s="216">
        <v>10213752</v>
      </c>
      <c r="L11" s="216">
        <v>10239085</v>
      </c>
      <c r="M11" s="216">
        <v>10263414</v>
      </c>
      <c r="N11" s="216">
        <v>10309725</v>
      </c>
      <c r="O11" s="216">
        <v>10355844</v>
      </c>
      <c r="P11" s="216">
        <v>10396421</v>
      </c>
      <c r="Q11" s="216">
        <v>10445852</v>
      </c>
      <c r="R11" s="216">
        <v>10511382</v>
      </c>
      <c r="S11" s="216">
        <v>10584534</v>
      </c>
    </row>
    <row r="12" spans="1:19" ht="13.5">
      <c r="A12" s="214" t="s">
        <v>0</v>
      </c>
      <c r="B12" s="216">
        <v>8767308</v>
      </c>
      <c r="C12" s="216">
        <v>8669269</v>
      </c>
      <c r="D12" s="216">
        <v>8595465</v>
      </c>
      <c r="E12" s="216">
        <v>8484863</v>
      </c>
      <c r="F12" s="216">
        <v>8459763</v>
      </c>
      <c r="G12" s="216">
        <v>8427418</v>
      </c>
      <c r="H12" s="216">
        <v>8384715</v>
      </c>
      <c r="I12" s="216">
        <v>8340936</v>
      </c>
      <c r="J12" s="216">
        <v>8283200</v>
      </c>
      <c r="K12" s="216">
        <v>8230371</v>
      </c>
      <c r="L12" s="216">
        <v>8190876</v>
      </c>
      <c r="M12" s="216">
        <v>8149468</v>
      </c>
      <c r="N12" s="216">
        <v>7891095</v>
      </c>
      <c r="O12" s="216">
        <v>7845841</v>
      </c>
      <c r="P12" s="216">
        <v>7801273</v>
      </c>
      <c r="Q12" s="216">
        <v>7761049</v>
      </c>
      <c r="R12" s="216">
        <v>7718750</v>
      </c>
      <c r="S12" s="216">
        <v>7679290</v>
      </c>
    </row>
    <row r="13" spans="1:19" ht="13.5">
      <c r="A13" s="214" t="s">
        <v>2</v>
      </c>
      <c r="B13" s="216">
        <v>572655</v>
      </c>
      <c r="C13" s="216">
        <v>587141</v>
      </c>
      <c r="D13" s="216">
        <v>603069</v>
      </c>
      <c r="E13" s="216">
        <v>619231</v>
      </c>
      <c r="F13" s="216">
        <v>632944</v>
      </c>
      <c r="G13" s="216">
        <v>645399</v>
      </c>
      <c r="H13" s="216">
        <v>656333</v>
      </c>
      <c r="I13" s="216">
        <v>666313</v>
      </c>
      <c r="J13" s="216">
        <v>675215</v>
      </c>
      <c r="K13" s="216">
        <v>682862</v>
      </c>
      <c r="L13" s="216">
        <v>690497</v>
      </c>
      <c r="M13" s="216">
        <v>697549</v>
      </c>
      <c r="N13" s="216">
        <v>705539</v>
      </c>
      <c r="O13" s="216">
        <v>715137</v>
      </c>
      <c r="P13" s="216">
        <v>730367</v>
      </c>
      <c r="Q13" s="216">
        <v>749175</v>
      </c>
      <c r="R13" s="216">
        <v>766414</v>
      </c>
      <c r="S13" s="216">
        <v>778684</v>
      </c>
    </row>
    <row r="14" spans="1:19" ht="13.5">
      <c r="A14" s="214" t="s">
        <v>3</v>
      </c>
      <c r="B14" s="216">
        <v>10362102</v>
      </c>
      <c r="C14" s="216">
        <v>10304607</v>
      </c>
      <c r="D14" s="216">
        <v>10312548</v>
      </c>
      <c r="E14" s="216">
        <v>10325697</v>
      </c>
      <c r="F14" s="216">
        <v>10334013</v>
      </c>
      <c r="G14" s="216">
        <v>10333161</v>
      </c>
      <c r="H14" s="216">
        <v>10321344</v>
      </c>
      <c r="I14" s="216">
        <v>10309137</v>
      </c>
      <c r="J14" s="216">
        <v>10299125</v>
      </c>
      <c r="K14" s="216">
        <v>10289621</v>
      </c>
      <c r="L14" s="216">
        <v>10278098</v>
      </c>
      <c r="M14" s="216">
        <v>10266546</v>
      </c>
      <c r="N14" s="216">
        <v>10206436</v>
      </c>
      <c r="O14" s="216">
        <v>10203269</v>
      </c>
      <c r="P14" s="216">
        <v>10211455</v>
      </c>
      <c r="Q14" s="216">
        <v>10220577</v>
      </c>
      <c r="R14" s="216">
        <v>10251079</v>
      </c>
      <c r="S14" s="216">
        <v>10287189</v>
      </c>
    </row>
    <row r="15" spans="1:19" ht="13.5">
      <c r="A15" s="214" t="s">
        <v>4</v>
      </c>
      <c r="B15" s="216">
        <v>79112831</v>
      </c>
      <c r="C15" s="216">
        <v>79753227</v>
      </c>
      <c r="D15" s="216">
        <v>80274564</v>
      </c>
      <c r="E15" s="216">
        <v>80974632</v>
      </c>
      <c r="F15" s="216">
        <v>81338093</v>
      </c>
      <c r="G15" s="216">
        <v>81538603</v>
      </c>
      <c r="H15" s="216">
        <v>81817499</v>
      </c>
      <c r="I15" s="216">
        <v>82012162</v>
      </c>
      <c r="J15" s="216">
        <v>82057379</v>
      </c>
      <c r="K15" s="216">
        <v>82037011</v>
      </c>
      <c r="L15" s="216">
        <v>82163475</v>
      </c>
      <c r="M15" s="216">
        <v>82259540</v>
      </c>
      <c r="N15" s="216">
        <v>82440309</v>
      </c>
      <c r="O15" s="216">
        <v>82536680</v>
      </c>
      <c r="P15" s="216">
        <v>82531671</v>
      </c>
      <c r="Q15" s="216">
        <v>82500849</v>
      </c>
      <c r="R15" s="216">
        <v>82437995</v>
      </c>
      <c r="S15" s="216">
        <v>82314906</v>
      </c>
    </row>
    <row r="16" spans="1:19" ht="13.5">
      <c r="A16" s="214" t="s">
        <v>5</v>
      </c>
      <c r="B16" s="216">
        <v>5135409</v>
      </c>
      <c r="C16" s="216">
        <v>5146469</v>
      </c>
      <c r="D16" s="216">
        <v>5162126</v>
      </c>
      <c r="E16" s="216">
        <v>5180614</v>
      </c>
      <c r="F16" s="216">
        <v>5196642</v>
      </c>
      <c r="G16" s="216">
        <v>5215718</v>
      </c>
      <c r="H16" s="216">
        <v>5251027</v>
      </c>
      <c r="I16" s="216">
        <v>5275121</v>
      </c>
      <c r="J16" s="216">
        <v>5294860</v>
      </c>
      <c r="K16" s="216">
        <v>5313577</v>
      </c>
      <c r="L16" s="216">
        <v>5330020</v>
      </c>
      <c r="M16" s="216">
        <v>5349212</v>
      </c>
      <c r="N16" s="216">
        <v>5368354</v>
      </c>
      <c r="O16" s="216">
        <v>5383507</v>
      </c>
      <c r="P16" s="216">
        <v>5397640</v>
      </c>
      <c r="Q16" s="216">
        <v>5411405</v>
      </c>
      <c r="R16" s="216">
        <v>5427459</v>
      </c>
      <c r="S16" s="216">
        <v>5447084</v>
      </c>
    </row>
    <row r="17" spans="1:19" ht="13.5">
      <c r="A17" s="214" t="s">
        <v>6</v>
      </c>
      <c r="B17" s="216">
        <v>1570599</v>
      </c>
      <c r="C17" s="216">
        <v>1567749</v>
      </c>
      <c r="D17" s="216">
        <v>1554878</v>
      </c>
      <c r="E17" s="216">
        <v>1511303</v>
      </c>
      <c r="F17" s="216">
        <v>1476952</v>
      </c>
      <c r="G17" s="216">
        <v>1448075</v>
      </c>
      <c r="H17" s="216">
        <v>1425192</v>
      </c>
      <c r="I17" s="216">
        <v>1405996</v>
      </c>
      <c r="J17" s="216">
        <v>1393074</v>
      </c>
      <c r="K17" s="216">
        <v>1379237</v>
      </c>
      <c r="L17" s="216">
        <v>1372071</v>
      </c>
      <c r="M17" s="216">
        <v>1366959</v>
      </c>
      <c r="N17" s="216">
        <v>1361242</v>
      </c>
      <c r="O17" s="216">
        <v>1356045</v>
      </c>
      <c r="P17" s="216">
        <v>1351069</v>
      </c>
      <c r="Q17" s="216">
        <v>1347510</v>
      </c>
      <c r="R17" s="216">
        <v>1344684</v>
      </c>
      <c r="S17" s="216">
        <v>1342409</v>
      </c>
    </row>
    <row r="18" spans="1:19" ht="13.5">
      <c r="A18" s="214" t="s">
        <v>7</v>
      </c>
      <c r="B18" s="216">
        <v>38826297</v>
      </c>
      <c r="C18" s="216">
        <v>38874573</v>
      </c>
      <c r="D18" s="216">
        <v>39003524</v>
      </c>
      <c r="E18" s="216">
        <v>39131966</v>
      </c>
      <c r="F18" s="216">
        <v>39246833</v>
      </c>
      <c r="G18" s="216">
        <v>39343100</v>
      </c>
      <c r="H18" s="216">
        <v>39430933</v>
      </c>
      <c r="I18" s="216">
        <v>39525438</v>
      </c>
      <c r="J18" s="216">
        <v>39639388</v>
      </c>
      <c r="K18" s="216">
        <v>39802827</v>
      </c>
      <c r="L18" s="216">
        <v>40049708</v>
      </c>
      <c r="M18" s="216">
        <v>40476723</v>
      </c>
      <c r="N18" s="216">
        <v>40964244</v>
      </c>
      <c r="O18" s="216">
        <v>41663702</v>
      </c>
      <c r="P18" s="216">
        <v>42345342</v>
      </c>
      <c r="Q18" s="216">
        <v>43038035</v>
      </c>
      <c r="R18" s="216">
        <v>43758250</v>
      </c>
      <c r="S18" s="216">
        <v>44474631</v>
      </c>
    </row>
    <row r="19" spans="1:19" ht="13.5">
      <c r="A19" s="214" t="s">
        <v>9</v>
      </c>
      <c r="B19" s="216">
        <v>4974383</v>
      </c>
      <c r="C19" s="216">
        <v>4998478</v>
      </c>
      <c r="D19" s="216">
        <v>5029002</v>
      </c>
      <c r="E19" s="216">
        <v>5054982</v>
      </c>
      <c r="F19" s="216">
        <v>5077912</v>
      </c>
      <c r="G19" s="216">
        <v>5098754</v>
      </c>
      <c r="H19" s="216">
        <v>5116826</v>
      </c>
      <c r="I19" s="216">
        <v>5132320</v>
      </c>
      <c r="J19" s="216">
        <v>5147349</v>
      </c>
      <c r="K19" s="216">
        <v>5159646</v>
      </c>
      <c r="L19" s="216">
        <v>5171302</v>
      </c>
      <c r="M19" s="216">
        <v>5181115</v>
      </c>
      <c r="N19" s="216">
        <v>5194901</v>
      </c>
      <c r="O19" s="216">
        <v>5206295</v>
      </c>
      <c r="P19" s="216">
        <v>5219732</v>
      </c>
      <c r="Q19" s="216">
        <v>5236611</v>
      </c>
      <c r="R19" s="216">
        <v>5255580</v>
      </c>
      <c r="S19" s="216">
        <v>5276955</v>
      </c>
    </row>
    <row r="20" spans="1:19" ht="13.5">
      <c r="A20" s="214" t="s">
        <v>10</v>
      </c>
      <c r="B20" s="220">
        <v>58313439</v>
      </c>
      <c r="C20" s="216">
        <v>58313439</v>
      </c>
      <c r="D20" s="216">
        <v>58604851</v>
      </c>
      <c r="E20" s="216">
        <v>58885929</v>
      </c>
      <c r="F20" s="216">
        <v>59104320</v>
      </c>
      <c r="G20" s="216">
        <v>59315139</v>
      </c>
      <c r="H20" s="216">
        <v>59522297</v>
      </c>
      <c r="I20" s="216">
        <v>59726386</v>
      </c>
      <c r="J20" s="216">
        <v>59934884</v>
      </c>
      <c r="K20" s="216">
        <v>60158533</v>
      </c>
      <c r="L20" s="216">
        <v>60537977</v>
      </c>
      <c r="M20" s="216">
        <v>60963775</v>
      </c>
      <c r="N20" s="216">
        <v>61399344</v>
      </c>
      <c r="O20" s="216">
        <v>61831779</v>
      </c>
      <c r="P20" s="216">
        <v>62251817</v>
      </c>
      <c r="Q20" s="216">
        <v>62637596</v>
      </c>
      <c r="R20" s="216">
        <v>62998773</v>
      </c>
      <c r="S20" s="216">
        <v>63392140</v>
      </c>
    </row>
    <row r="21" spans="1:19" ht="13.5">
      <c r="A21" s="214" t="s">
        <v>11</v>
      </c>
      <c r="B21" s="216">
        <v>10120892</v>
      </c>
      <c r="C21" s="216">
        <v>10192911</v>
      </c>
      <c r="D21" s="216">
        <v>10319672</v>
      </c>
      <c r="E21" s="216">
        <v>10420059</v>
      </c>
      <c r="F21" s="216">
        <v>10510996</v>
      </c>
      <c r="G21" s="216">
        <v>10595074</v>
      </c>
      <c r="H21" s="216">
        <v>10673696</v>
      </c>
      <c r="I21" s="216">
        <v>10744649</v>
      </c>
      <c r="J21" s="216">
        <v>10808358</v>
      </c>
      <c r="K21" s="216">
        <v>10861402</v>
      </c>
      <c r="L21" s="216">
        <v>10903757</v>
      </c>
      <c r="M21" s="216">
        <v>10931206</v>
      </c>
      <c r="N21" s="216">
        <v>10968708</v>
      </c>
      <c r="O21" s="216">
        <v>11006377</v>
      </c>
      <c r="P21" s="216">
        <v>11040650</v>
      </c>
      <c r="Q21" s="216">
        <v>11082751</v>
      </c>
      <c r="R21" s="216">
        <v>11125179</v>
      </c>
      <c r="S21" s="216">
        <v>11171740</v>
      </c>
    </row>
    <row r="22" spans="1:19" ht="13.5">
      <c r="A22" s="214" t="s">
        <v>12</v>
      </c>
      <c r="B22" s="216">
        <v>10374823</v>
      </c>
      <c r="C22" s="216">
        <v>10373153</v>
      </c>
      <c r="D22" s="216">
        <v>10373647</v>
      </c>
      <c r="E22" s="216">
        <v>10365035</v>
      </c>
      <c r="F22" s="216">
        <v>10350010</v>
      </c>
      <c r="G22" s="216">
        <v>10336700</v>
      </c>
      <c r="H22" s="216">
        <v>10321229</v>
      </c>
      <c r="I22" s="216">
        <v>10301247</v>
      </c>
      <c r="J22" s="216">
        <v>10279724</v>
      </c>
      <c r="K22" s="216">
        <v>10253416</v>
      </c>
      <c r="L22" s="216">
        <v>10221644</v>
      </c>
      <c r="M22" s="216">
        <v>10200298</v>
      </c>
      <c r="N22" s="216">
        <v>10174853</v>
      </c>
      <c r="O22" s="216">
        <v>10142362</v>
      </c>
      <c r="P22" s="216">
        <v>10116742</v>
      </c>
      <c r="Q22" s="216">
        <v>10097549</v>
      </c>
      <c r="R22" s="216">
        <v>10076581</v>
      </c>
      <c r="S22" s="216">
        <v>10066158</v>
      </c>
    </row>
    <row r="23" spans="1:19" ht="13.5">
      <c r="A23" s="214" t="s">
        <v>13</v>
      </c>
      <c r="B23" s="216">
        <v>3506970</v>
      </c>
      <c r="C23" s="216">
        <v>3520977</v>
      </c>
      <c r="D23" s="216">
        <v>3547492</v>
      </c>
      <c r="E23" s="216">
        <v>3569367</v>
      </c>
      <c r="F23" s="216">
        <v>3583154</v>
      </c>
      <c r="G23" s="216">
        <v>3597617</v>
      </c>
      <c r="H23" s="216">
        <v>3620065</v>
      </c>
      <c r="I23" s="216">
        <v>3654955</v>
      </c>
      <c r="J23" s="216">
        <v>3693582</v>
      </c>
      <c r="K23" s="216">
        <v>3732201</v>
      </c>
      <c r="L23" s="216">
        <v>3777763</v>
      </c>
      <c r="M23" s="216">
        <v>3832973</v>
      </c>
      <c r="N23" s="216">
        <v>3899876</v>
      </c>
      <c r="O23" s="216">
        <v>3963665</v>
      </c>
      <c r="P23" s="216">
        <v>4027732</v>
      </c>
      <c r="Q23" s="216">
        <v>4109173</v>
      </c>
      <c r="R23" s="216">
        <v>4209019</v>
      </c>
      <c r="S23" s="216">
        <v>4312526</v>
      </c>
    </row>
    <row r="24" spans="1:19" ht="13.5">
      <c r="A24" s="214" t="s">
        <v>15</v>
      </c>
      <c r="B24" s="216">
        <v>56694360</v>
      </c>
      <c r="C24" s="216">
        <v>56744119</v>
      </c>
      <c r="D24" s="216">
        <v>56772923</v>
      </c>
      <c r="E24" s="216">
        <v>56821250</v>
      </c>
      <c r="F24" s="216">
        <v>56842392</v>
      </c>
      <c r="G24" s="216">
        <v>56844408</v>
      </c>
      <c r="H24" s="216">
        <v>56844197</v>
      </c>
      <c r="I24" s="216">
        <v>56876364</v>
      </c>
      <c r="J24" s="216">
        <v>56904379</v>
      </c>
      <c r="K24" s="216">
        <v>56909109</v>
      </c>
      <c r="L24" s="216">
        <v>56923524</v>
      </c>
      <c r="M24" s="216">
        <v>56960692</v>
      </c>
      <c r="N24" s="216">
        <v>56993742</v>
      </c>
      <c r="O24" s="216">
        <v>57321070</v>
      </c>
      <c r="P24" s="216">
        <v>57888245</v>
      </c>
      <c r="Q24" s="216">
        <v>58462375</v>
      </c>
      <c r="R24" s="216">
        <v>58751711</v>
      </c>
      <c r="S24" s="216">
        <v>59131287</v>
      </c>
    </row>
    <row r="25" spans="1:19" ht="13.5">
      <c r="A25" s="214" t="s">
        <v>16</v>
      </c>
      <c r="B25" s="216">
        <v>3693708</v>
      </c>
      <c r="C25" s="216">
        <v>3701968</v>
      </c>
      <c r="D25" s="216">
        <v>3706299</v>
      </c>
      <c r="E25" s="216">
        <v>3693929</v>
      </c>
      <c r="F25" s="216">
        <v>3671296</v>
      </c>
      <c r="G25" s="216">
        <v>3642991</v>
      </c>
      <c r="H25" s="216">
        <v>3615212</v>
      </c>
      <c r="I25" s="216">
        <v>3588013</v>
      </c>
      <c r="J25" s="216">
        <v>3562261</v>
      </c>
      <c r="K25" s="216">
        <v>3536401</v>
      </c>
      <c r="L25" s="216">
        <v>3512074</v>
      </c>
      <c r="M25" s="216">
        <v>3486998</v>
      </c>
      <c r="N25" s="216">
        <v>3475586</v>
      </c>
      <c r="O25" s="216">
        <v>3462553</v>
      </c>
      <c r="P25" s="216">
        <v>3445857</v>
      </c>
      <c r="Q25" s="216">
        <v>3425324</v>
      </c>
      <c r="R25" s="216">
        <v>3403284</v>
      </c>
      <c r="S25" s="216">
        <v>3384879</v>
      </c>
    </row>
    <row r="26" spans="1:19" ht="13.5">
      <c r="A26" s="214" t="s">
        <v>17</v>
      </c>
      <c r="B26" s="216">
        <v>379300</v>
      </c>
      <c r="C26" s="216">
        <v>384400</v>
      </c>
      <c r="D26" s="216">
        <v>389600</v>
      </c>
      <c r="E26" s="216">
        <v>394750</v>
      </c>
      <c r="F26" s="216">
        <v>400200</v>
      </c>
      <c r="G26" s="216">
        <v>405650</v>
      </c>
      <c r="H26" s="216">
        <v>411600</v>
      </c>
      <c r="I26" s="216">
        <v>416850</v>
      </c>
      <c r="J26" s="216">
        <v>422050</v>
      </c>
      <c r="K26" s="216">
        <v>427350</v>
      </c>
      <c r="L26" s="216">
        <v>433600</v>
      </c>
      <c r="M26" s="216">
        <v>439000</v>
      </c>
      <c r="N26" s="216">
        <v>444050</v>
      </c>
      <c r="O26" s="216">
        <v>448300</v>
      </c>
      <c r="P26" s="216">
        <v>454960</v>
      </c>
      <c r="Q26" s="216">
        <v>461230</v>
      </c>
      <c r="R26" s="216">
        <v>469086</v>
      </c>
      <c r="S26" s="216">
        <v>476187</v>
      </c>
    </row>
    <row r="27" spans="1:19" ht="13.5">
      <c r="A27" s="214" t="s">
        <v>18</v>
      </c>
      <c r="B27" s="216">
        <v>2668140</v>
      </c>
      <c r="C27" s="216">
        <v>2658161</v>
      </c>
      <c r="D27" s="216">
        <v>2643000</v>
      </c>
      <c r="E27" s="216">
        <v>2585675</v>
      </c>
      <c r="F27" s="216">
        <v>2540904</v>
      </c>
      <c r="G27" s="216">
        <v>2500580</v>
      </c>
      <c r="H27" s="216">
        <v>2469531</v>
      </c>
      <c r="I27" s="216">
        <v>2444912</v>
      </c>
      <c r="J27" s="216">
        <v>2420789</v>
      </c>
      <c r="K27" s="216">
        <v>2399248</v>
      </c>
      <c r="L27" s="216">
        <v>2381715</v>
      </c>
      <c r="M27" s="216">
        <v>2364254</v>
      </c>
      <c r="N27" s="216">
        <v>2345768</v>
      </c>
      <c r="O27" s="216">
        <v>2331480</v>
      </c>
      <c r="P27" s="216">
        <v>2319203</v>
      </c>
      <c r="Q27" s="216">
        <v>2306434</v>
      </c>
      <c r="R27" s="216">
        <v>2294590</v>
      </c>
      <c r="S27" s="216">
        <v>2281305</v>
      </c>
    </row>
    <row r="28" spans="1:19" ht="13.5">
      <c r="A28" s="214" t="s">
        <v>19</v>
      </c>
      <c r="B28" s="216">
        <v>14892574</v>
      </c>
      <c r="C28" s="216">
        <v>15010445</v>
      </c>
      <c r="D28" s="216">
        <v>15129150</v>
      </c>
      <c r="E28" s="216">
        <v>15239182</v>
      </c>
      <c r="F28" s="216">
        <v>15341553</v>
      </c>
      <c r="G28" s="216">
        <v>15424122</v>
      </c>
      <c r="H28" s="216">
        <v>15493889</v>
      </c>
      <c r="I28" s="216">
        <v>15567107</v>
      </c>
      <c r="J28" s="216">
        <v>15654192</v>
      </c>
      <c r="K28" s="216">
        <v>15760225</v>
      </c>
      <c r="L28" s="216">
        <v>15863950</v>
      </c>
      <c r="M28" s="216">
        <v>15987075</v>
      </c>
      <c r="N28" s="216">
        <v>16105285</v>
      </c>
      <c r="O28" s="216">
        <v>16192572</v>
      </c>
      <c r="P28" s="216">
        <v>16258032</v>
      </c>
      <c r="Q28" s="216">
        <v>16305526</v>
      </c>
      <c r="R28" s="216">
        <v>16334210</v>
      </c>
      <c r="S28" s="216">
        <v>16357992</v>
      </c>
    </row>
    <row r="29" spans="1:19" ht="13.5">
      <c r="A29" s="214" t="s">
        <v>21</v>
      </c>
      <c r="B29" s="216">
        <v>38038403</v>
      </c>
      <c r="C29" s="216">
        <v>38183160</v>
      </c>
      <c r="D29" s="216">
        <v>38309226</v>
      </c>
      <c r="E29" s="216">
        <v>38418108</v>
      </c>
      <c r="F29" s="216">
        <v>38504707</v>
      </c>
      <c r="G29" s="216">
        <v>38580597</v>
      </c>
      <c r="H29" s="216">
        <v>38609399</v>
      </c>
      <c r="I29" s="216">
        <v>38639341</v>
      </c>
      <c r="J29" s="216">
        <v>38659979</v>
      </c>
      <c r="K29" s="216">
        <v>38666983</v>
      </c>
      <c r="L29" s="216">
        <v>38653559</v>
      </c>
      <c r="M29" s="216">
        <v>38253955</v>
      </c>
      <c r="N29" s="216">
        <v>38242197</v>
      </c>
      <c r="O29" s="216">
        <v>38218531</v>
      </c>
      <c r="P29" s="216">
        <v>38190608</v>
      </c>
      <c r="Q29" s="216">
        <v>38173835</v>
      </c>
      <c r="R29" s="216">
        <v>38157055</v>
      </c>
      <c r="S29" s="216">
        <v>38125479</v>
      </c>
    </row>
    <row r="30" spans="1:19" ht="13.5">
      <c r="A30" s="214" t="s">
        <v>22</v>
      </c>
      <c r="B30" s="216">
        <v>9995995</v>
      </c>
      <c r="C30" s="216">
        <v>9970441</v>
      </c>
      <c r="D30" s="216">
        <v>9965315</v>
      </c>
      <c r="E30" s="216">
        <v>9974591</v>
      </c>
      <c r="F30" s="216">
        <v>9990590</v>
      </c>
      <c r="G30" s="216">
        <v>10017571</v>
      </c>
      <c r="H30" s="216">
        <v>10043180</v>
      </c>
      <c r="I30" s="216">
        <v>10072542</v>
      </c>
      <c r="J30" s="216">
        <v>10109697</v>
      </c>
      <c r="K30" s="216">
        <v>10148883</v>
      </c>
      <c r="L30" s="216">
        <v>10195014</v>
      </c>
      <c r="M30" s="216">
        <v>10256658</v>
      </c>
      <c r="N30" s="216">
        <v>10329340</v>
      </c>
      <c r="O30" s="216">
        <v>10407465</v>
      </c>
      <c r="P30" s="216">
        <v>10474685</v>
      </c>
      <c r="Q30" s="216">
        <v>10529255</v>
      </c>
      <c r="R30" s="216">
        <v>10569592</v>
      </c>
      <c r="S30" s="216">
        <v>10599095</v>
      </c>
    </row>
    <row r="31" spans="1:19" ht="13.5">
      <c r="A31" s="214" t="s">
        <v>23</v>
      </c>
      <c r="B31" s="216">
        <v>23211395</v>
      </c>
      <c r="C31" s="216">
        <v>23192274</v>
      </c>
      <c r="D31" s="216">
        <v>22810035</v>
      </c>
      <c r="E31" s="216">
        <v>22778533</v>
      </c>
      <c r="F31" s="216">
        <v>22748027</v>
      </c>
      <c r="G31" s="216">
        <v>22712394</v>
      </c>
      <c r="H31" s="216">
        <v>22656145</v>
      </c>
      <c r="I31" s="216">
        <v>22581862</v>
      </c>
      <c r="J31" s="216">
        <v>22526093</v>
      </c>
      <c r="K31" s="216">
        <v>22488595</v>
      </c>
      <c r="L31" s="216">
        <v>22455485</v>
      </c>
      <c r="M31" s="216">
        <v>22430457</v>
      </c>
      <c r="N31" s="216">
        <v>21833483</v>
      </c>
      <c r="O31" s="216">
        <v>21772774</v>
      </c>
      <c r="P31" s="216">
        <v>21711252</v>
      </c>
      <c r="Q31" s="216">
        <v>21658528</v>
      </c>
      <c r="R31" s="216">
        <v>21610213</v>
      </c>
      <c r="S31" s="216">
        <v>21565119</v>
      </c>
    </row>
    <row r="32" spans="1:19" ht="13.5">
      <c r="A32" s="214" t="s">
        <v>24</v>
      </c>
      <c r="B32" s="216">
        <v>8527039</v>
      </c>
      <c r="C32" s="216">
        <v>8590630</v>
      </c>
      <c r="D32" s="216">
        <v>8644120</v>
      </c>
      <c r="E32" s="216">
        <v>8692013</v>
      </c>
      <c r="F32" s="216">
        <v>8745109</v>
      </c>
      <c r="G32" s="216">
        <v>8816381</v>
      </c>
      <c r="H32" s="216">
        <v>8837496</v>
      </c>
      <c r="I32" s="216">
        <v>8844499</v>
      </c>
      <c r="J32" s="216">
        <v>8847625</v>
      </c>
      <c r="K32" s="216">
        <v>8854322</v>
      </c>
      <c r="L32" s="216">
        <v>8861426</v>
      </c>
      <c r="M32" s="216">
        <v>8882792</v>
      </c>
      <c r="N32" s="216">
        <v>8909128</v>
      </c>
      <c r="O32" s="216">
        <v>8940788</v>
      </c>
      <c r="P32" s="216">
        <v>8975670</v>
      </c>
      <c r="Q32" s="216">
        <v>9011392</v>
      </c>
      <c r="R32" s="216">
        <v>9047752</v>
      </c>
      <c r="S32" s="216">
        <v>9113257</v>
      </c>
    </row>
    <row r="33" spans="1:19" ht="13.5">
      <c r="A33" s="214" t="s">
        <v>25</v>
      </c>
      <c r="B33" s="216">
        <v>1996377</v>
      </c>
      <c r="C33" s="216">
        <v>1999945</v>
      </c>
      <c r="D33" s="216">
        <v>1998912</v>
      </c>
      <c r="E33" s="216">
        <v>1994084</v>
      </c>
      <c r="F33" s="216">
        <v>1989408</v>
      </c>
      <c r="G33" s="216">
        <v>1989477</v>
      </c>
      <c r="H33" s="216">
        <v>1990266</v>
      </c>
      <c r="I33" s="216">
        <v>1986989</v>
      </c>
      <c r="J33" s="216">
        <v>1984923</v>
      </c>
      <c r="K33" s="216">
        <v>1978334</v>
      </c>
      <c r="L33" s="216">
        <v>1987755</v>
      </c>
      <c r="M33" s="216">
        <v>1990094</v>
      </c>
      <c r="N33" s="216">
        <v>1994026</v>
      </c>
      <c r="O33" s="216">
        <v>1995033</v>
      </c>
      <c r="P33" s="216">
        <v>1996433</v>
      </c>
      <c r="Q33" s="216">
        <v>1997590</v>
      </c>
      <c r="R33" s="216">
        <v>2003358</v>
      </c>
      <c r="S33" s="216">
        <v>2010377</v>
      </c>
    </row>
    <row r="34" spans="1:19" ht="13.5">
      <c r="A34" s="214" t="s">
        <v>26</v>
      </c>
      <c r="B34" s="216">
        <v>5287663</v>
      </c>
      <c r="C34" s="216">
        <v>5310711</v>
      </c>
      <c r="D34" s="216">
        <v>5295877</v>
      </c>
      <c r="E34" s="216">
        <v>5314155</v>
      </c>
      <c r="F34" s="216">
        <v>5336455</v>
      </c>
      <c r="G34" s="216">
        <v>5356207</v>
      </c>
      <c r="H34" s="216">
        <v>5367790</v>
      </c>
      <c r="I34" s="216">
        <v>5378932</v>
      </c>
      <c r="J34" s="216">
        <v>5387650</v>
      </c>
      <c r="K34" s="216">
        <v>5393382</v>
      </c>
      <c r="L34" s="216">
        <v>5398657</v>
      </c>
      <c r="M34" s="216">
        <v>5378783</v>
      </c>
      <c r="N34" s="216">
        <v>5378951</v>
      </c>
      <c r="O34" s="216">
        <v>5379161</v>
      </c>
      <c r="P34" s="216">
        <v>5380053</v>
      </c>
      <c r="Q34" s="216">
        <v>5384822</v>
      </c>
      <c r="R34" s="216">
        <v>5389180</v>
      </c>
      <c r="S34" s="216">
        <v>5393637</v>
      </c>
    </row>
    <row r="35" spans="1:19" ht="13.5">
      <c r="A35" s="214" t="s">
        <v>28</v>
      </c>
      <c r="B35" s="216">
        <v>57156972</v>
      </c>
      <c r="C35" s="216">
        <v>57338199</v>
      </c>
      <c r="D35" s="216">
        <v>57511594</v>
      </c>
      <c r="E35" s="216">
        <v>57649210</v>
      </c>
      <c r="F35" s="216">
        <v>57788017</v>
      </c>
      <c r="G35" s="216">
        <v>57943472</v>
      </c>
      <c r="H35" s="216">
        <v>58094587</v>
      </c>
      <c r="I35" s="216">
        <v>58239312</v>
      </c>
      <c r="J35" s="216">
        <v>58394596</v>
      </c>
      <c r="K35" s="216">
        <v>58579685</v>
      </c>
      <c r="L35" s="216">
        <v>58785246</v>
      </c>
      <c r="M35" s="216">
        <v>58999781</v>
      </c>
      <c r="N35" s="216">
        <v>59217592</v>
      </c>
      <c r="O35" s="216">
        <v>59437723</v>
      </c>
      <c r="P35" s="216">
        <v>59699828</v>
      </c>
      <c r="Q35" s="216">
        <v>60059900</v>
      </c>
      <c r="R35" s="216">
        <v>60425786</v>
      </c>
      <c r="S35" s="216">
        <v>60816701</v>
      </c>
    </row>
    <row r="36" spans="1:19" ht="13.5">
      <c r="A36" s="214" t="s">
        <v>27</v>
      </c>
      <c r="B36" s="216">
        <v>55494711</v>
      </c>
      <c r="C36" s="216">
        <v>56714051</v>
      </c>
      <c r="D36" s="216">
        <v>57835076</v>
      </c>
      <c r="E36" s="216">
        <v>58958565</v>
      </c>
      <c r="F36" s="216">
        <v>60079060</v>
      </c>
      <c r="G36" s="216">
        <v>61203584</v>
      </c>
      <c r="H36" s="216">
        <v>62337617</v>
      </c>
      <c r="I36" s="216">
        <v>63484661</v>
      </c>
      <c r="J36" s="216">
        <v>64641675</v>
      </c>
      <c r="K36" s="216">
        <v>65786563</v>
      </c>
      <c r="L36" s="216">
        <v>66889425</v>
      </c>
      <c r="M36" s="216">
        <v>67895581</v>
      </c>
      <c r="N36" s="216">
        <v>68838069</v>
      </c>
      <c r="O36" s="216">
        <v>69770026</v>
      </c>
      <c r="P36" s="216">
        <v>70692009</v>
      </c>
      <c r="Q36" s="216">
        <v>71610009</v>
      </c>
      <c r="R36" s="216">
        <v>72519974</v>
      </c>
      <c r="S36" s="216">
        <v>69689256</v>
      </c>
    </row>
    <row r="37" spans="1:19" ht="13.5">
      <c r="A37" s="214" t="s">
        <v>14</v>
      </c>
      <c r="B37" s="216">
        <v>253785</v>
      </c>
      <c r="C37" s="216">
        <v>255866</v>
      </c>
      <c r="D37" s="216">
        <v>259727</v>
      </c>
      <c r="E37" s="216">
        <v>262386</v>
      </c>
      <c r="F37" s="216">
        <v>265064</v>
      </c>
      <c r="G37" s="216">
        <v>266978</v>
      </c>
      <c r="H37" s="216">
        <v>267958</v>
      </c>
      <c r="I37" s="216">
        <v>269874</v>
      </c>
      <c r="J37" s="216">
        <v>272381</v>
      </c>
      <c r="K37" s="216">
        <v>275712</v>
      </c>
      <c r="L37" s="216">
        <v>279049</v>
      </c>
      <c r="M37" s="216">
        <v>283361</v>
      </c>
      <c r="N37" s="216">
        <v>286575</v>
      </c>
      <c r="O37" s="216">
        <v>288471</v>
      </c>
      <c r="P37" s="216">
        <v>290570</v>
      </c>
      <c r="Q37" s="216">
        <v>293577</v>
      </c>
      <c r="R37" s="216">
        <v>299891</v>
      </c>
      <c r="S37" s="216">
        <v>307672</v>
      </c>
    </row>
    <row r="38" spans="1:19" ht="13.5">
      <c r="A38" s="214" t="s">
        <v>20</v>
      </c>
      <c r="B38" s="216">
        <v>4233116</v>
      </c>
      <c r="C38" s="216">
        <v>4249830</v>
      </c>
      <c r="D38" s="216">
        <v>4273634</v>
      </c>
      <c r="E38" s="216">
        <v>4299167</v>
      </c>
      <c r="F38" s="216">
        <v>4324815</v>
      </c>
      <c r="G38" s="216">
        <v>4348410</v>
      </c>
      <c r="H38" s="216">
        <v>4369957</v>
      </c>
      <c r="I38" s="216">
        <v>4392714</v>
      </c>
      <c r="J38" s="216">
        <v>4417599</v>
      </c>
      <c r="K38" s="216">
        <v>4445329</v>
      </c>
      <c r="L38" s="216">
        <v>4478497</v>
      </c>
      <c r="M38" s="216">
        <v>4503436</v>
      </c>
      <c r="N38" s="216">
        <v>4524066</v>
      </c>
      <c r="O38" s="216">
        <v>4552252</v>
      </c>
      <c r="P38" s="216">
        <v>4577457</v>
      </c>
      <c r="Q38" s="216">
        <v>4606363</v>
      </c>
      <c r="R38" s="216">
        <v>4640219</v>
      </c>
      <c r="S38" s="216">
        <v>4681134</v>
      </c>
    </row>
    <row r="39" spans="1:19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T123"/>
  <sheetViews>
    <sheetView zoomScale="77" zoomScaleNormal="77" workbookViewId="0" topLeftCell="A1">
      <selection activeCell="A1" sqref="A1"/>
    </sheetView>
  </sheetViews>
  <sheetFormatPr defaultColWidth="9.140625" defaultRowHeight="12.75"/>
  <cols>
    <col min="1" max="1" width="17.421875" style="0" customWidth="1"/>
  </cols>
  <sheetData>
    <row r="1" spans="1:19" s="48" customFormat="1" ht="12.75">
      <c r="A1" s="191" t="s">
        <v>29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s="1" customFormat="1" ht="11.25">
      <c r="A2" s="192" t="s">
        <v>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s="1" customFormat="1" ht="11.25">
      <c r="A3" s="192" t="s">
        <v>44</v>
      </c>
      <c r="B3" s="193">
        <v>39986.86596064815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12.75">
      <c r="A5" s="192" t="s">
        <v>45</v>
      </c>
      <c r="B5" s="192" t="s">
        <v>46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spans="1:19" ht="12.75">
      <c r="A6" s="192" t="s">
        <v>3653</v>
      </c>
      <c r="B6" s="192" t="s">
        <v>30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1:19" ht="12.75">
      <c r="A7" s="192" t="s">
        <v>51</v>
      </c>
      <c r="B7" s="192" t="s">
        <v>31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2.75">
      <c r="A8" s="192"/>
      <c r="B8" s="192"/>
      <c r="C8" s="192"/>
      <c r="D8" s="192"/>
      <c r="E8" s="192"/>
      <c r="F8" s="192"/>
      <c r="G8" s="192">
        <f aca="true" t="shared" si="0" ref="G8:R8">G9/G10</f>
        <v>0.9988377255843695</v>
      </c>
      <c r="H8" s="192">
        <f t="shared" si="0"/>
        <v>0.9988399956716532</v>
      </c>
      <c r="I8" s="192">
        <f t="shared" si="0"/>
        <v>0.998472275863371</v>
      </c>
      <c r="J8" s="192">
        <f t="shared" si="0"/>
        <v>0.9980391503786139</v>
      </c>
      <c r="K8" s="192">
        <f t="shared" si="0"/>
        <v>0.9973332684819346</v>
      </c>
      <c r="L8" s="192">
        <f t="shared" si="0"/>
        <v>0.9970927049546563</v>
      </c>
      <c r="M8" s="192">
        <f t="shared" si="0"/>
        <v>0.9970577107942739</v>
      </c>
      <c r="N8" s="192">
        <f t="shared" si="0"/>
        <v>0.9968743888363594</v>
      </c>
      <c r="O8" s="192">
        <f t="shared" si="0"/>
        <v>0.9967512272339029</v>
      </c>
      <c r="P8" s="192">
        <f t="shared" si="0"/>
        <v>0.9970934831156544</v>
      </c>
      <c r="Q8" s="192">
        <f t="shared" si="0"/>
        <v>0.9965486119811366</v>
      </c>
      <c r="R8" s="192">
        <f t="shared" si="0"/>
        <v>0.996065401957418</v>
      </c>
      <c r="S8" s="192"/>
    </row>
    <row r="9" spans="1:19" ht="12.75">
      <c r="A9" s="192"/>
      <c r="B9" s="192" t="s">
        <v>1736</v>
      </c>
      <c r="C9" s="192" t="s">
        <v>1736</v>
      </c>
      <c r="D9" s="192" t="s">
        <v>1736</v>
      </c>
      <c r="E9" s="192" t="s">
        <v>1736</v>
      </c>
      <c r="F9" s="192" t="s">
        <v>1736</v>
      </c>
      <c r="G9" s="192">
        <v>7972658.8</v>
      </c>
      <c r="H9" s="192">
        <v>8118386.2</v>
      </c>
      <c r="I9" s="192">
        <v>8335677.2</v>
      </c>
      <c r="J9" s="192">
        <v>8578959.6</v>
      </c>
      <c r="K9" s="192">
        <v>8833552.4</v>
      </c>
      <c r="L9" s="192">
        <v>9175442.9</v>
      </c>
      <c r="M9" s="192">
        <v>9357053.1</v>
      </c>
      <c r="N9" s="192">
        <v>9472154.6</v>
      </c>
      <c r="O9" s="192">
        <v>9597952.9</v>
      </c>
      <c r="P9" s="192">
        <v>9838457.9</v>
      </c>
      <c r="Q9" s="192">
        <v>10028032.6</v>
      </c>
      <c r="R9" s="192">
        <v>10338721.5</v>
      </c>
      <c r="S9" s="192"/>
    </row>
    <row r="10" spans="1:19" ht="12.75">
      <c r="A10" s="194" t="s">
        <v>82</v>
      </c>
      <c r="B10" s="195" t="s">
        <v>43</v>
      </c>
      <c r="C10" s="195" t="s">
        <v>43</v>
      </c>
      <c r="D10" s="195" t="s">
        <v>43</v>
      </c>
      <c r="E10" s="195" t="s">
        <v>43</v>
      </c>
      <c r="F10" s="195" t="s">
        <v>43</v>
      </c>
      <c r="G10" s="195">
        <v>7981936</v>
      </c>
      <c r="H10" s="195">
        <v>8127814.5</v>
      </c>
      <c r="I10" s="195">
        <v>8348431.3</v>
      </c>
      <c r="J10" s="195">
        <v>8595814.7</v>
      </c>
      <c r="K10" s="195">
        <v>8857172.1</v>
      </c>
      <c r="L10" s="195">
        <v>9202196.4</v>
      </c>
      <c r="M10" s="195">
        <v>9384665.5</v>
      </c>
      <c r="N10" s="195">
        <v>9501853.7</v>
      </c>
      <c r="O10" s="195">
        <v>9629236.1</v>
      </c>
      <c r="P10" s="195">
        <v>9867136.9</v>
      </c>
      <c r="Q10" s="195">
        <v>10062763.1</v>
      </c>
      <c r="R10" s="195">
        <v>10379560.9</v>
      </c>
      <c r="S10" s="195">
        <v>10682455.7</v>
      </c>
    </row>
    <row r="11" spans="1:19" ht="12.75">
      <c r="A11" s="194" t="s">
        <v>53</v>
      </c>
      <c r="B11" s="194" t="s">
        <v>54</v>
      </c>
      <c r="C11" s="194" t="s">
        <v>55</v>
      </c>
      <c r="D11" s="194" t="s">
        <v>56</v>
      </c>
      <c r="E11" s="194" t="s">
        <v>57</v>
      </c>
      <c r="F11" s="194" t="s">
        <v>58</v>
      </c>
      <c r="G11" s="194" t="s">
        <v>59</v>
      </c>
      <c r="H11" s="194" t="s">
        <v>60</v>
      </c>
      <c r="I11" s="194" t="s">
        <v>61</v>
      </c>
      <c r="J11" s="194" t="s">
        <v>62</v>
      </c>
      <c r="K11" s="194" t="s">
        <v>63</v>
      </c>
      <c r="L11" s="194" t="s">
        <v>64</v>
      </c>
      <c r="M11" s="194" t="s">
        <v>65</v>
      </c>
      <c r="N11" s="194" t="s">
        <v>66</v>
      </c>
      <c r="O11" s="194" t="s">
        <v>67</v>
      </c>
      <c r="P11" s="194" t="s">
        <v>68</v>
      </c>
      <c r="Q11" s="194" t="s">
        <v>69</v>
      </c>
      <c r="R11" s="194" t="s">
        <v>70</v>
      </c>
      <c r="S11" s="194" t="s">
        <v>71</v>
      </c>
    </row>
    <row r="12" spans="1:19" ht="12.75">
      <c r="A12" s="194" t="s">
        <v>72</v>
      </c>
      <c r="B12" s="195">
        <v>161727.1</v>
      </c>
      <c r="C12" s="195">
        <v>167125.9</v>
      </c>
      <c r="D12" s="195">
        <v>170280.9</v>
      </c>
      <c r="E12" s="195">
        <v>170918.3</v>
      </c>
      <c r="F12" s="195">
        <v>174700.6</v>
      </c>
      <c r="G12" s="195">
        <v>179136.5</v>
      </c>
      <c r="H12" s="195">
        <v>183131.1</v>
      </c>
      <c r="I12" s="195">
        <v>187023.7</v>
      </c>
      <c r="J12" s="195">
        <v>193747.6</v>
      </c>
      <c r="K12" s="195">
        <v>200218.8</v>
      </c>
      <c r="L12" s="195">
        <v>207528.8</v>
      </c>
      <c r="M12" s="195">
        <v>208608.2</v>
      </c>
      <c r="N12" s="195">
        <v>212044.8</v>
      </c>
      <c r="O12" s="195">
        <v>213743.5</v>
      </c>
      <c r="P12" s="195">
        <v>219182.4</v>
      </c>
      <c r="Q12" s="195">
        <v>225482.7</v>
      </c>
      <c r="R12" s="195">
        <v>233091.1</v>
      </c>
      <c r="S12" s="195">
        <v>240235.8</v>
      </c>
    </row>
    <row r="13" spans="1:19" ht="12.75">
      <c r="A13" s="194" t="s">
        <v>73</v>
      </c>
      <c r="B13" s="195" t="s">
        <v>43</v>
      </c>
      <c r="C13" s="195" t="s">
        <v>43</v>
      </c>
      <c r="D13" s="195" t="s">
        <v>43</v>
      </c>
      <c r="E13" s="195" t="s">
        <v>43</v>
      </c>
      <c r="F13" s="195" t="s">
        <v>43</v>
      </c>
      <c r="G13" s="195">
        <v>220292.5</v>
      </c>
      <c r="H13" s="195">
        <v>222925</v>
      </c>
      <c r="I13" s="195">
        <v>230754.7</v>
      </c>
      <c r="J13" s="195">
        <v>234635.6</v>
      </c>
      <c r="K13" s="195">
        <v>242653.3</v>
      </c>
      <c r="L13" s="195">
        <v>251741</v>
      </c>
      <c r="M13" s="195">
        <v>253738.8</v>
      </c>
      <c r="N13" s="195">
        <v>257567.6</v>
      </c>
      <c r="O13" s="195">
        <v>260120.7</v>
      </c>
      <c r="P13" s="195">
        <v>267835.6</v>
      </c>
      <c r="Q13" s="195">
        <v>272783.8</v>
      </c>
      <c r="R13" s="195">
        <v>280932.2</v>
      </c>
      <c r="S13" s="195">
        <v>288676.2</v>
      </c>
    </row>
    <row r="14" spans="1:19" ht="12.75">
      <c r="A14" s="194" t="s">
        <v>74</v>
      </c>
      <c r="B14" s="195" t="s">
        <v>43</v>
      </c>
      <c r="C14" s="195" t="s">
        <v>43</v>
      </c>
      <c r="D14" s="195" t="s">
        <v>43</v>
      </c>
      <c r="E14" s="195" t="s">
        <v>43</v>
      </c>
      <c r="F14" s="195" t="s">
        <v>43</v>
      </c>
      <c r="G14" s="195">
        <v>14285.1</v>
      </c>
      <c r="H14" s="195">
        <v>12942.7</v>
      </c>
      <c r="I14" s="195">
        <v>12221</v>
      </c>
      <c r="J14" s="195">
        <v>12710.7</v>
      </c>
      <c r="K14" s="195">
        <v>13003.2</v>
      </c>
      <c r="L14" s="195">
        <v>13704.3</v>
      </c>
      <c r="M14" s="195">
        <v>14261.5</v>
      </c>
      <c r="N14" s="195">
        <v>14903.3</v>
      </c>
      <c r="O14" s="195">
        <v>15649.5</v>
      </c>
      <c r="P14" s="195">
        <v>16688.9</v>
      </c>
      <c r="Q14" s="195">
        <v>17731.3</v>
      </c>
      <c r="R14" s="195">
        <v>18852.3</v>
      </c>
      <c r="S14" s="195">
        <v>20014.9</v>
      </c>
    </row>
    <row r="15" spans="1:19" ht="12.75">
      <c r="A15" s="194" t="s">
        <v>76</v>
      </c>
      <c r="B15" s="195" t="s">
        <v>43</v>
      </c>
      <c r="C15" s="195" t="s">
        <v>43</v>
      </c>
      <c r="D15" s="195" t="s">
        <v>43</v>
      </c>
      <c r="E15" s="195" t="s">
        <v>43</v>
      </c>
      <c r="F15" s="195" t="s">
        <v>43</v>
      </c>
      <c r="G15" s="195">
        <v>8357.5</v>
      </c>
      <c r="H15" s="195">
        <v>8512</v>
      </c>
      <c r="I15" s="195">
        <v>8711.9</v>
      </c>
      <c r="J15" s="195">
        <v>9151.3</v>
      </c>
      <c r="K15" s="195">
        <v>9594.8</v>
      </c>
      <c r="L15" s="195">
        <v>10078.7</v>
      </c>
      <c r="M15" s="195">
        <v>10480.3</v>
      </c>
      <c r="N15" s="195">
        <v>10700.8</v>
      </c>
      <c r="O15" s="195">
        <v>10904.8</v>
      </c>
      <c r="P15" s="195">
        <v>11362.8</v>
      </c>
      <c r="Q15" s="195">
        <v>11811.4</v>
      </c>
      <c r="R15" s="195">
        <v>12300.7</v>
      </c>
      <c r="S15" s="195">
        <v>12847.5</v>
      </c>
    </row>
    <row r="16" spans="1:19" ht="12.75">
      <c r="A16" s="194" t="s">
        <v>77</v>
      </c>
      <c r="B16" s="195" t="s">
        <v>43</v>
      </c>
      <c r="C16" s="195" t="s">
        <v>43</v>
      </c>
      <c r="D16" s="195" t="s">
        <v>43</v>
      </c>
      <c r="E16" s="195" t="s">
        <v>43</v>
      </c>
      <c r="F16" s="195" t="s">
        <v>43</v>
      </c>
      <c r="G16" s="195">
        <v>57128</v>
      </c>
      <c r="H16" s="195">
        <v>59428.8</v>
      </c>
      <c r="I16" s="195">
        <v>58994.4</v>
      </c>
      <c r="J16" s="195">
        <v>58546.7</v>
      </c>
      <c r="K16" s="195">
        <v>59330.9</v>
      </c>
      <c r="L16" s="195">
        <v>61495.2</v>
      </c>
      <c r="M16" s="195">
        <v>63005.8</v>
      </c>
      <c r="N16" s="195">
        <v>64200.9</v>
      </c>
      <c r="O16" s="195">
        <v>66513.6</v>
      </c>
      <c r="P16" s="195">
        <v>69496.5</v>
      </c>
      <c r="Q16" s="195">
        <v>73886.1</v>
      </c>
      <c r="R16" s="195">
        <v>78900.6</v>
      </c>
      <c r="S16" s="195">
        <v>83595.6</v>
      </c>
    </row>
    <row r="17" spans="1:19" ht="12.75">
      <c r="A17" s="194" t="s">
        <v>78</v>
      </c>
      <c r="B17" s="195" t="s">
        <v>43</v>
      </c>
      <c r="C17" s="195">
        <v>1760550</v>
      </c>
      <c r="D17" s="195">
        <v>1799737.5</v>
      </c>
      <c r="E17" s="195">
        <v>1785300</v>
      </c>
      <c r="F17" s="195">
        <v>1832737.5</v>
      </c>
      <c r="G17" s="195">
        <v>1867387.5</v>
      </c>
      <c r="H17" s="195">
        <v>1885950</v>
      </c>
      <c r="I17" s="195">
        <v>1919981.3</v>
      </c>
      <c r="J17" s="195">
        <v>1958962.5</v>
      </c>
      <c r="K17" s="195">
        <v>1998356.3</v>
      </c>
      <c r="L17" s="195">
        <v>2062500</v>
      </c>
      <c r="M17" s="195">
        <v>2088075</v>
      </c>
      <c r="N17" s="195">
        <v>2088075</v>
      </c>
      <c r="O17" s="195">
        <v>2083537.5</v>
      </c>
      <c r="P17" s="195">
        <v>2108700</v>
      </c>
      <c r="Q17" s="195">
        <v>2124993.8</v>
      </c>
      <c r="R17" s="195">
        <v>2187900</v>
      </c>
      <c r="S17" s="195">
        <v>2241731.3</v>
      </c>
    </row>
    <row r="18" spans="1:19" ht="12.75">
      <c r="A18" s="194" t="s">
        <v>79</v>
      </c>
      <c r="B18" s="195">
        <v>134345.2</v>
      </c>
      <c r="C18" s="195">
        <v>136092.2</v>
      </c>
      <c r="D18" s="195">
        <v>138780.6</v>
      </c>
      <c r="E18" s="195">
        <v>138656.3</v>
      </c>
      <c r="F18" s="195">
        <v>146317.6</v>
      </c>
      <c r="G18" s="195">
        <v>150802.5</v>
      </c>
      <c r="H18" s="195">
        <v>155077.1</v>
      </c>
      <c r="I18" s="195">
        <v>160037.3</v>
      </c>
      <c r="J18" s="195">
        <v>163494.7</v>
      </c>
      <c r="K18" s="195">
        <v>167680.9</v>
      </c>
      <c r="L18" s="195">
        <v>173597.9</v>
      </c>
      <c r="M18" s="195">
        <v>174821.6</v>
      </c>
      <c r="N18" s="195">
        <v>175635.9</v>
      </c>
      <c r="O18" s="195">
        <v>176309.9</v>
      </c>
      <c r="P18" s="195">
        <v>180358.9</v>
      </c>
      <c r="Q18" s="195">
        <v>184769</v>
      </c>
      <c r="R18" s="195">
        <v>190947.6</v>
      </c>
      <c r="S18" s="195">
        <v>194091.6</v>
      </c>
    </row>
    <row r="19" spans="1:19" ht="12.75">
      <c r="A19" s="194" t="s">
        <v>80</v>
      </c>
      <c r="B19" s="195" t="s">
        <v>43</v>
      </c>
      <c r="C19" s="195" t="s">
        <v>43</v>
      </c>
      <c r="D19" s="195" t="s">
        <v>43</v>
      </c>
      <c r="E19" s="195">
        <v>4408.5</v>
      </c>
      <c r="F19" s="195">
        <v>4336</v>
      </c>
      <c r="G19" s="195">
        <v>4551.8</v>
      </c>
      <c r="H19" s="195">
        <v>4778.3</v>
      </c>
      <c r="I19" s="195">
        <v>5294.5</v>
      </c>
      <c r="J19" s="195">
        <v>5578.2</v>
      </c>
      <c r="K19" s="195">
        <v>5570.6</v>
      </c>
      <c r="L19" s="195">
        <v>6103</v>
      </c>
      <c r="M19" s="195">
        <v>6570.6</v>
      </c>
      <c r="N19" s="195">
        <v>7084.4</v>
      </c>
      <c r="O19" s="195">
        <v>7588.6</v>
      </c>
      <c r="P19" s="195">
        <v>8160.4</v>
      </c>
      <c r="Q19" s="195">
        <v>8907.6</v>
      </c>
      <c r="R19" s="195">
        <v>9831.9</v>
      </c>
      <c r="S19" s="195">
        <v>10454.5</v>
      </c>
    </row>
    <row r="20" spans="1:19" ht="12.75">
      <c r="A20" s="194" t="s">
        <v>81</v>
      </c>
      <c r="B20" s="195">
        <v>468206.2</v>
      </c>
      <c r="C20" s="195">
        <v>480114.6</v>
      </c>
      <c r="D20" s="195">
        <v>484580.9</v>
      </c>
      <c r="E20" s="195">
        <v>479583.3</v>
      </c>
      <c r="F20" s="195">
        <v>491011.6</v>
      </c>
      <c r="G20" s="195">
        <v>515405</v>
      </c>
      <c r="H20" s="195">
        <v>527862.4</v>
      </c>
      <c r="I20" s="195">
        <v>548283.8</v>
      </c>
      <c r="J20" s="195">
        <v>572782</v>
      </c>
      <c r="K20" s="195">
        <v>599965.8</v>
      </c>
      <c r="L20" s="195">
        <v>630263</v>
      </c>
      <c r="M20" s="195">
        <v>653255</v>
      </c>
      <c r="N20" s="195">
        <v>670920.4</v>
      </c>
      <c r="O20" s="195">
        <v>691694.7</v>
      </c>
      <c r="P20" s="195">
        <v>714291.2</v>
      </c>
      <c r="Q20" s="195">
        <v>740108</v>
      </c>
      <c r="R20" s="195">
        <v>768890.1</v>
      </c>
      <c r="S20" s="195">
        <v>797052.4</v>
      </c>
    </row>
    <row r="21" spans="1:19" ht="12.75">
      <c r="A21" s="194" t="s">
        <v>83</v>
      </c>
      <c r="B21" s="195">
        <v>108559</v>
      </c>
      <c r="C21" s="195">
        <v>101780</v>
      </c>
      <c r="D21" s="195">
        <v>97978</v>
      </c>
      <c r="E21" s="195">
        <v>97077</v>
      </c>
      <c r="F21" s="195">
        <v>100546</v>
      </c>
      <c r="G21" s="195">
        <v>104490</v>
      </c>
      <c r="H21" s="195">
        <v>108356</v>
      </c>
      <c r="I21" s="195">
        <v>115074</v>
      </c>
      <c r="J21" s="195">
        <v>121087</v>
      </c>
      <c r="K21" s="195">
        <v>125835</v>
      </c>
      <c r="L21" s="195">
        <v>132198</v>
      </c>
      <c r="M21" s="195">
        <v>135774</v>
      </c>
      <c r="N21" s="195">
        <v>137910</v>
      </c>
      <c r="O21" s="195">
        <v>140407</v>
      </c>
      <c r="P21" s="195">
        <v>145597</v>
      </c>
      <c r="Q21" s="195">
        <v>149628</v>
      </c>
      <c r="R21" s="195">
        <v>156994</v>
      </c>
      <c r="S21" s="195">
        <v>163592</v>
      </c>
    </row>
    <row r="22" spans="1:19" ht="12.75">
      <c r="A22" s="194" t="s">
        <v>84</v>
      </c>
      <c r="B22" s="195">
        <v>1185067.7</v>
      </c>
      <c r="C22" s="195">
        <v>1197101.8</v>
      </c>
      <c r="D22" s="195">
        <v>1213461.3</v>
      </c>
      <c r="E22" s="195">
        <v>1202374.3</v>
      </c>
      <c r="F22" s="195">
        <v>1229012</v>
      </c>
      <c r="G22" s="195">
        <v>1255031</v>
      </c>
      <c r="H22" s="195">
        <v>1268965.5</v>
      </c>
      <c r="I22" s="195">
        <v>1297360.5</v>
      </c>
      <c r="J22" s="195">
        <v>1342808.2</v>
      </c>
      <c r="K22" s="195">
        <v>1387131.6</v>
      </c>
      <c r="L22" s="195">
        <v>1441372</v>
      </c>
      <c r="M22" s="195">
        <v>1468101</v>
      </c>
      <c r="N22" s="195">
        <v>1483171.4</v>
      </c>
      <c r="O22" s="195">
        <v>1499299.5</v>
      </c>
      <c r="P22" s="195">
        <v>1536336</v>
      </c>
      <c r="Q22" s="195">
        <v>1565464.8</v>
      </c>
      <c r="R22" s="195">
        <v>1600168.3</v>
      </c>
      <c r="S22" s="195">
        <v>1637359.5</v>
      </c>
    </row>
    <row r="23" spans="1:19" ht="12.75">
      <c r="A23" s="194" t="s">
        <v>85</v>
      </c>
      <c r="B23" s="195" t="s">
        <v>43</v>
      </c>
      <c r="C23" s="195" t="s">
        <v>43</v>
      </c>
      <c r="D23" s="195" t="s">
        <v>43</v>
      </c>
      <c r="E23" s="195" t="s">
        <v>43</v>
      </c>
      <c r="F23" s="195" t="s">
        <v>43</v>
      </c>
      <c r="G23" s="195">
        <v>116418.9</v>
      </c>
      <c r="H23" s="195">
        <v>119164.5</v>
      </c>
      <c r="I23" s="195">
        <v>123499.3</v>
      </c>
      <c r="J23" s="195">
        <v>127653.4</v>
      </c>
      <c r="K23" s="195">
        <v>132018.7</v>
      </c>
      <c r="L23" s="195">
        <v>137929.5</v>
      </c>
      <c r="M23" s="195">
        <v>143718.4</v>
      </c>
      <c r="N23" s="195">
        <v>148661.1</v>
      </c>
      <c r="O23" s="195">
        <v>156958.8</v>
      </c>
      <c r="P23" s="195">
        <v>164675.1</v>
      </c>
      <c r="Q23" s="195">
        <v>169448.2</v>
      </c>
      <c r="R23" s="195">
        <v>177068.3</v>
      </c>
      <c r="S23" s="195">
        <v>184215.4</v>
      </c>
    </row>
    <row r="24" spans="1:19" ht="12.75">
      <c r="A24" s="194" t="s">
        <v>86</v>
      </c>
      <c r="B24" s="195" t="s">
        <v>43</v>
      </c>
      <c r="C24" s="195" t="s">
        <v>43</v>
      </c>
      <c r="D24" s="195" t="s">
        <v>43</v>
      </c>
      <c r="E24" s="195" t="s">
        <v>43</v>
      </c>
      <c r="F24" s="195" t="s">
        <v>43</v>
      </c>
      <c r="G24" s="195">
        <v>42673.5</v>
      </c>
      <c r="H24" s="195">
        <v>43245.2</v>
      </c>
      <c r="I24" s="195">
        <v>45222.9</v>
      </c>
      <c r="J24" s="195">
        <v>47419.8</v>
      </c>
      <c r="K24" s="195">
        <v>49397.8</v>
      </c>
      <c r="L24" s="195">
        <v>51962.3</v>
      </c>
      <c r="M24" s="195">
        <v>54113.9</v>
      </c>
      <c r="N24" s="195">
        <v>56495.4</v>
      </c>
      <c r="O24" s="195">
        <v>58900.4</v>
      </c>
      <c r="P24" s="195">
        <v>61646.9</v>
      </c>
      <c r="Q24" s="195">
        <v>64034.6</v>
      </c>
      <c r="R24" s="195">
        <v>66575.8</v>
      </c>
      <c r="S24" s="195">
        <v>67386.9</v>
      </c>
    </row>
    <row r="25" spans="1:19" ht="12.75">
      <c r="A25" s="194" t="s">
        <v>87</v>
      </c>
      <c r="B25" s="195" t="s">
        <v>43</v>
      </c>
      <c r="C25" s="195" t="s">
        <v>43</v>
      </c>
      <c r="D25" s="195" t="s">
        <v>43</v>
      </c>
      <c r="E25" s="195" t="s">
        <v>43</v>
      </c>
      <c r="F25" s="195" t="s">
        <v>43</v>
      </c>
      <c r="G25" s="195">
        <v>65801.9</v>
      </c>
      <c r="H25" s="195">
        <v>71699.5</v>
      </c>
      <c r="I25" s="195">
        <v>79943</v>
      </c>
      <c r="J25" s="195">
        <v>86682.6</v>
      </c>
      <c r="K25" s="195">
        <v>95979.5</v>
      </c>
      <c r="L25" s="195">
        <v>104843.4</v>
      </c>
      <c r="M25" s="195">
        <v>110917.9</v>
      </c>
      <c r="N25" s="195">
        <v>118048.8</v>
      </c>
      <c r="O25" s="195">
        <v>123377.9</v>
      </c>
      <c r="P25" s="195">
        <v>129181.5</v>
      </c>
      <c r="Q25" s="195">
        <v>137414.6</v>
      </c>
      <c r="R25" s="195">
        <v>145258.9</v>
      </c>
      <c r="S25" s="195">
        <v>154012.9</v>
      </c>
    </row>
    <row r="26" spans="1:19" ht="12.75">
      <c r="A26" s="194" t="s">
        <v>89</v>
      </c>
      <c r="B26" s="195">
        <v>1017666.3</v>
      </c>
      <c r="C26" s="195">
        <v>1033274.6</v>
      </c>
      <c r="D26" s="195">
        <v>1041261.2</v>
      </c>
      <c r="E26" s="195">
        <v>1032012.6</v>
      </c>
      <c r="F26" s="195">
        <v>1054220.4</v>
      </c>
      <c r="G26" s="195">
        <v>1084022.8</v>
      </c>
      <c r="H26" s="195">
        <v>1095897</v>
      </c>
      <c r="I26" s="195">
        <v>1116414.9</v>
      </c>
      <c r="J26" s="195">
        <v>1132059.5</v>
      </c>
      <c r="K26" s="195">
        <v>1148636</v>
      </c>
      <c r="L26" s="195">
        <v>1191057.3</v>
      </c>
      <c r="M26" s="195">
        <v>1212713.3</v>
      </c>
      <c r="N26" s="195">
        <v>1218219.6</v>
      </c>
      <c r="O26" s="195">
        <v>1218013.5</v>
      </c>
      <c r="P26" s="195">
        <v>1236671.2</v>
      </c>
      <c r="Q26" s="195">
        <v>1244782.2</v>
      </c>
      <c r="R26" s="195">
        <v>1270126.4</v>
      </c>
      <c r="S26" s="195">
        <v>1289988.4</v>
      </c>
    </row>
    <row r="27" spans="1:19" ht="12.75">
      <c r="A27" s="194" t="s">
        <v>90</v>
      </c>
      <c r="B27" s="195" t="s">
        <v>43</v>
      </c>
      <c r="C27" s="195" t="s">
        <v>43</v>
      </c>
      <c r="D27" s="195" t="s">
        <v>43</v>
      </c>
      <c r="E27" s="195" t="s">
        <v>43</v>
      </c>
      <c r="F27" s="195" t="s">
        <v>43</v>
      </c>
      <c r="G27" s="195">
        <v>9835</v>
      </c>
      <c r="H27" s="195">
        <v>10335.3</v>
      </c>
      <c r="I27" s="195">
        <v>11212.2</v>
      </c>
      <c r="J27" s="195">
        <v>12052</v>
      </c>
      <c r="K27" s="195">
        <v>11875.1</v>
      </c>
      <c r="L27" s="195">
        <v>12377.3</v>
      </c>
      <c r="M27" s="195">
        <v>13211.1</v>
      </c>
      <c r="N27" s="195">
        <v>14117.8</v>
      </c>
      <c r="O27" s="195">
        <v>15564.4</v>
      </c>
      <c r="P27" s="195">
        <v>16708.5</v>
      </c>
      <c r="Q27" s="195">
        <v>18012.2</v>
      </c>
      <c r="R27" s="195">
        <v>19425.2</v>
      </c>
      <c r="S27" s="195">
        <v>21158.8</v>
      </c>
    </row>
    <row r="28" spans="1:19" ht="12.75">
      <c r="A28" s="194" t="s">
        <v>91</v>
      </c>
      <c r="B28" s="195" t="s">
        <v>43</v>
      </c>
      <c r="C28" s="195" t="s">
        <v>43</v>
      </c>
      <c r="D28" s="195" t="s">
        <v>43</v>
      </c>
      <c r="E28" s="195" t="s">
        <v>43</v>
      </c>
      <c r="F28" s="195" t="s">
        <v>43</v>
      </c>
      <c r="G28" s="195">
        <v>16339</v>
      </c>
      <c r="H28" s="195">
        <v>16587</v>
      </c>
      <c r="I28" s="195">
        <v>17572.1</v>
      </c>
      <c r="J28" s="195">
        <v>18712.5</v>
      </c>
      <c r="K28" s="195">
        <v>20287.7</v>
      </c>
      <c r="L28" s="195">
        <v>22000.6</v>
      </c>
      <c r="M28" s="195">
        <v>22554.4</v>
      </c>
      <c r="N28" s="195">
        <v>23480.3</v>
      </c>
      <c r="O28" s="195">
        <v>23843.7</v>
      </c>
      <c r="P28" s="195">
        <v>24928</v>
      </c>
      <c r="Q28" s="195">
        <v>26220.7</v>
      </c>
      <c r="R28" s="195">
        <v>27910.2</v>
      </c>
      <c r="S28" s="195">
        <v>29361.7</v>
      </c>
    </row>
    <row r="29" spans="1:19" ht="12.75">
      <c r="A29" s="194" t="s">
        <v>92</v>
      </c>
      <c r="B29" s="195">
        <v>12109.2</v>
      </c>
      <c r="C29" s="195">
        <v>10583.5</v>
      </c>
      <c r="D29" s="195">
        <v>7186.2</v>
      </c>
      <c r="E29" s="195">
        <v>6366.9</v>
      </c>
      <c r="F29" s="195">
        <v>6507</v>
      </c>
      <c r="G29" s="195">
        <v>6541.8</v>
      </c>
      <c r="H29" s="195">
        <v>6778.2</v>
      </c>
      <c r="I29" s="195">
        <v>7343.6</v>
      </c>
      <c r="J29" s="195">
        <v>7695.7</v>
      </c>
      <c r="K29" s="195">
        <v>7946.1</v>
      </c>
      <c r="L29" s="195">
        <v>8495.6</v>
      </c>
      <c r="M29" s="195">
        <v>9179.4</v>
      </c>
      <c r="N29" s="195">
        <v>9773.6</v>
      </c>
      <c r="O29" s="195">
        <v>10476.4</v>
      </c>
      <c r="P29" s="195">
        <v>11385.3</v>
      </c>
      <c r="Q29" s="195">
        <v>12592.4</v>
      </c>
      <c r="R29" s="195">
        <v>14132.9</v>
      </c>
      <c r="S29" s="195">
        <v>15543</v>
      </c>
    </row>
    <row r="30" spans="1:19" ht="12.75">
      <c r="A30" s="194" t="s">
        <v>94</v>
      </c>
      <c r="B30" s="195">
        <v>306034</v>
      </c>
      <c r="C30" s="195">
        <v>313499</v>
      </c>
      <c r="D30" s="195">
        <v>318847</v>
      </c>
      <c r="E30" s="195">
        <v>322857</v>
      </c>
      <c r="F30" s="195">
        <v>332417</v>
      </c>
      <c r="G30" s="195">
        <v>342776</v>
      </c>
      <c r="H30" s="195">
        <v>354452</v>
      </c>
      <c r="I30" s="195">
        <v>369617</v>
      </c>
      <c r="J30" s="195">
        <v>384119</v>
      </c>
      <c r="K30" s="195">
        <v>402113</v>
      </c>
      <c r="L30" s="195">
        <v>417960</v>
      </c>
      <c r="M30" s="195">
        <v>426009</v>
      </c>
      <c r="N30" s="195">
        <v>426334</v>
      </c>
      <c r="O30" s="195">
        <v>427765</v>
      </c>
      <c r="P30" s="195">
        <v>437332</v>
      </c>
      <c r="Q30" s="195">
        <v>446282</v>
      </c>
      <c r="R30" s="195">
        <v>461349</v>
      </c>
      <c r="S30" s="195">
        <v>477315</v>
      </c>
    </row>
    <row r="31" spans="1:19" ht="12.75">
      <c r="A31" s="194" t="s">
        <v>96</v>
      </c>
      <c r="B31" s="195" t="s">
        <v>43</v>
      </c>
      <c r="C31" s="195" t="s">
        <v>43</v>
      </c>
      <c r="D31" s="195" t="s">
        <v>43</v>
      </c>
      <c r="E31" s="195" t="s">
        <v>43</v>
      </c>
      <c r="F31" s="195" t="s">
        <v>43</v>
      </c>
      <c r="G31" s="195">
        <v>142685.4</v>
      </c>
      <c r="H31" s="195">
        <v>151587.4</v>
      </c>
      <c r="I31" s="195">
        <v>162329.4</v>
      </c>
      <c r="J31" s="195">
        <v>170416</v>
      </c>
      <c r="K31" s="195">
        <v>178126</v>
      </c>
      <c r="L31" s="195">
        <v>185713.8</v>
      </c>
      <c r="M31" s="195">
        <v>187952.2</v>
      </c>
      <c r="N31" s="195">
        <v>190665.3</v>
      </c>
      <c r="O31" s="195">
        <v>198038.6</v>
      </c>
      <c r="P31" s="195">
        <v>208623.4</v>
      </c>
      <c r="Q31" s="195">
        <v>216169.4</v>
      </c>
      <c r="R31" s="195">
        <v>229631.3</v>
      </c>
      <c r="S31" s="195">
        <v>244890.7</v>
      </c>
    </row>
    <row r="32" spans="1:19" ht="12.75">
      <c r="A32" s="194" t="s">
        <v>97</v>
      </c>
      <c r="B32" s="195" t="s">
        <v>43</v>
      </c>
      <c r="C32" s="195" t="s">
        <v>43</v>
      </c>
      <c r="D32" s="195" t="s">
        <v>43</v>
      </c>
      <c r="E32" s="195" t="s">
        <v>43</v>
      </c>
      <c r="F32" s="195" t="s">
        <v>43</v>
      </c>
      <c r="G32" s="195">
        <v>100093.8</v>
      </c>
      <c r="H32" s="195">
        <v>103715.7</v>
      </c>
      <c r="I32" s="195">
        <v>108057.3</v>
      </c>
      <c r="J32" s="195">
        <v>113300.2</v>
      </c>
      <c r="K32" s="195">
        <v>117652.5</v>
      </c>
      <c r="L32" s="195">
        <v>122270</v>
      </c>
      <c r="M32" s="195">
        <v>124735.1</v>
      </c>
      <c r="N32" s="195">
        <v>125682.3</v>
      </c>
      <c r="O32" s="195">
        <v>124670.3</v>
      </c>
      <c r="P32" s="195">
        <v>126559.7</v>
      </c>
      <c r="Q32" s="195">
        <v>127711.2</v>
      </c>
      <c r="R32" s="195">
        <v>129458.1</v>
      </c>
      <c r="S32" s="195">
        <v>131881.9</v>
      </c>
    </row>
    <row r="33" spans="1:19" ht="12.75">
      <c r="A33" s="194" t="s">
        <v>98</v>
      </c>
      <c r="B33" s="195" t="s">
        <v>43</v>
      </c>
      <c r="C33" s="195" t="s">
        <v>43</v>
      </c>
      <c r="D33" s="195" t="s">
        <v>43</v>
      </c>
      <c r="E33" s="195" t="s">
        <v>43</v>
      </c>
      <c r="F33" s="195" t="s">
        <v>43</v>
      </c>
      <c r="G33" s="195" t="s">
        <v>43</v>
      </c>
      <c r="H33" s="195" t="s">
        <v>43</v>
      </c>
      <c r="I33" s="195" t="s">
        <v>43</v>
      </c>
      <c r="J33" s="195" t="s">
        <v>43</v>
      </c>
      <c r="K33" s="195">
        <v>39796</v>
      </c>
      <c r="L33" s="195">
        <v>40651.3</v>
      </c>
      <c r="M33" s="195">
        <v>42959.8</v>
      </c>
      <c r="N33" s="195">
        <v>45140.8</v>
      </c>
      <c r="O33" s="195">
        <v>47504.7</v>
      </c>
      <c r="P33" s="195">
        <v>51538</v>
      </c>
      <c r="Q33" s="195">
        <v>53678.7</v>
      </c>
      <c r="R33" s="195">
        <v>57905.8</v>
      </c>
      <c r="S33" s="195">
        <v>61523.1</v>
      </c>
    </row>
    <row r="34" spans="1:19" ht="12.75">
      <c r="A34" s="194" t="s">
        <v>99</v>
      </c>
      <c r="B34" s="195">
        <v>218628.5</v>
      </c>
      <c r="C34" s="195">
        <v>216177</v>
      </c>
      <c r="D34" s="195">
        <v>213575.3</v>
      </c>
      <c r="E34" s="195">
        <v>209180.4</v>
      </c>
      <c r="F34" s="195">
        <v>217436.4</v>
      </c>
      <c r="G34" s="195">
        <v>226075.3</v>
      </c>
      <c r="H34" s="195">
        <v>229377.2</v>
      </c>
      <c r="I34" s="195">
        <v>235020.5</v>
      </c>
      <c r="J34" s="195">
        <v>243984</v>
      </c>
      <c r="K34" s="195">
        <v>255196.1</v>
      </c>
      <c r="L34" s="195">
        <v>266422</v>
      </c>
      <c r="M34" s="195">
        <v>269240</v>
      </c>
      <c r="N34" s="195">
        <v>275732.3</v>
      </c>
      <c r="O34" s="195">
        <v>281005.9</v>
      </c>
      <c r="P34" s="195">
        <v>292603.1</v>
      </c>
      <c r="Q34" s="195">
        <v>302254.2</v>
      </c>
      <c r="R34" s="195">
        <v>315089.3</v>
      </c>
      <c r="S34" s="195">
        <v>323154.7</v>
      </c>
    </row>
    <row r="35" spans="1:19" ht="12.75">
      <c r="A35" s="194" t="s">
        <v>100</v>
      </c>
      <c r="B35" s="195">
        <v>17380.5</v>
      </c>
      <c r="C35" s="195">
        <v>15833.6</v>
      </c>
      <c r="D35" s="195">
        <v>14968.5</v>
      </c>
      <c r="E35" s="195">
        <v>15394.1</v>
      </c>
      <c r="F35" s="195">
        <v>16214.2</v>
      </c>
      <c r="G35" s="195">
        <v>17317.9</v>
      </c>
      <c r="H35" s="195">
        <v>17936.6</v>
      </c>
      <c r="I35" s="195">
        <v>18816.8</v>
      </c>
      <c r="J35" s="195">
        <v>19488</v>
      </c>
      <c r="K35" s="195">
        <v>20533.7</v>
      </c>
      <c r="L35" s="195">
        <v>21434.8</v>
      </c>
      <c r="M35" s="195">
        <v>22045.5</v>
      </c>
      <c r="N35" s="195">
        <v>22921.6</v>
      </c>
      <c r="O35" s="195">
        <v>23571.4</v>
      </c>
      <c r="P35" s="195">
        <v>24581.8</v>
      </c>
      <c r="Q35" s="195">
        <v>25650.8</v>
      </c>
      <c r="R35" s="195">
        <v>27164.9</v>
      </c>
      <c r="S35" s="195">
        <v>29002.5</v>
      </c>
    </row>
    <row r="36" spans="1:19" ht="12.75">
      <c r="A36" s="194" t="s">
        <v>101</v>
      </c>
      <c r="B36" s="195" t="s">
        <v>43</v>
      </c>
      <c r="C36" s="195" t="s">
        <v>43</v>
      </c>
      <c r="D36" s="195">
        <v>15189.6</v>
      </c>
      <c r="E36" s="195">
        <v>16280</v>
      </c>
      <c r="F36" s="195">
        <v>17290.3</v>
      </c>
      <c r="G36" s="195">
        <v>18651.4</v>
      </c>
      <c r="H36" s="195">
        <v>19946</v>
      </c>
      <c r="I36" s="195">
        <v>20819.1</v>
      </c>
      <c r="J36" s="195">
        <v>21733.4</v>
      </c>
      <c r="K36" s="195">
        <v>21740.2</v>
      </c>
      <c r="L36" s="195">
        <v>22035.5</v>
      </c>
      <c r="M36" s="195">
        <v>22785</v>
      </c>
      <c r="N36" s="195">
        <v>23867.7</v>
      </c>
      <c r="O36" s="195">
        <v>24997.8</v>
      </c>
      <c r="P36" s="195">
        <v>26286.6</v>
      </c>
      <c r="Q36" s="195">
        <v>28007.3</v>
      </c>
      <c r="R36" s="195">
        <v>30386.8</v>
      </c>
      <c r="S36" s="195">
        <v>33554.1</v>
      </c>
    </row>
    <row r="37" spans="1:19" ht="12.75">
      <c r="A37" s="194" t="s">
        <v>103</v>
      </c>
      <c r="B37" s="195">
        <v>1247578.3</v>
      </c>
      <c r="C37" s="195">
        <v>1230206.5</v>
      </c>
      <c r="D37" s="195">
        <v>1232010.4</v>
      </c>
      <c r="E37" s="195">
        <v>1259388.8</v>
      </c>
      <c r="F37" s="195">
        <v>1313292.8</v>
      </c>
      <c r="G37" s="195">
        <v>1353252.9</v>
      </c>
      <c r="H37" s="195">
        <v>1392216.5</v>
      </c>
      <c r="I37" s="195">
        <v>1438259.5</v>
      </c>
      <c r="J37" s="195">
        <v>1490119.2</v>
      </c>
      <c r="K37" s="195">
        <v>1541874.7</v>
      </c>
      <c r="L37" s="195">
        <v>1602239.6</v>
      </c>
      <c r="M37" s="195">
        <v>1641684.1</v>
      </c>
      <c r="N37" s="195">
        <v>1676102.5</v>
      </c>
      <c r="O37" s="195">
        <v>1723335.4</v>
      </c>
      <c r="P37" s="195">
        <v>1770861.7</v>
      </c>
      <c r="Q37" s="195">
        <v>1807298.7</v>
      </c>
      <c r="R37" s="195">
        <v>1858586.9</v>
      </c>
      <c r="S37" s="195">
        <v>1914760.5</v>
      </c>
    </row>
    <row r="38" spans="1:19" ht="12.75">
      <c r="A38" s="194" t="s">
        <v>102</v>
      </c>
      <c r="B38" s="195">
        <v>202259.2</v>
      </c>
      <c r="C38" s="195">
        <v>204133.3</v>
      </c>
      <c r="D38" s="195">
        <v>216349.3</v>
      </c>
      <c r="E38" s="195">
        <v>233748</v>
      </c>
      <c r="F38" s="195">
        <v>220995.5</v>
      </c>
      <c r="G38" s="195">
        <v>236887.9</v>
      </c>
      <c r="H38" s="195">
        <v>253482.5</v>
      </c>
      <c r="I38" s="195">
        <v>272566.7</v>
      </c>
      <c r="J38" s="195">
        <v>280994</v>
      </c>
      <c r="K38" s="195">
        <v>271537.6</v>
      </c>
      <c r="L38" s="195">
        <v>289932.8</v>
      </c>
      <c r="M38" s="195">
        <v>273413.9</v>
      </c>
      <c r="N38" s="195">
        <v>290266.7</v>
      </c>
      <c r="O38" s="195">
        <v>305550</v>
      </c>
      <c r="P38" s="195">
        <v>334158.1</v>
      </c>
      <c r="Q38" s="195">
        <v>362232.8</v>
      </c>
      <c r="R38" s="195">
        <v>387203.2</v>
      </c>
      <c r="S38" s="195">
        <v>404443.1</v>
      </c>
    </row>
    <row r="39" spans="1:19" ht="12.75">
      <c r="A39" s="194" t="s">
        <v>88</v>
      </c>
      <c r="B39" s="195">
        <v>7325.8</v>
      </c>
      <c r="C39" s="195">
        <v>7309.5</v>
      </c>
      <c r="D39" s="195">
        <v>7062.8</v>
      </c>
      <c r="E39" s="195">
        <v>7155.6</v>
      </c>
      <c r="F39" s="195">
        <v>7413.8</v>
      </c>
      <c r="G39" s="195">
        <v>7422.5</v>
      </c>
      <c r="H39" s="195">
        <v>7777.7</v>
      </c>
      <c r="I39" s="195">
        <v>8159.8</v>
      </c>
      <c r="J39" s="195">
        <v>8675.2</v>
      </c>
      <c r="K39" s="195">
        <v>9030.3</v>
      </c>
      <c r="L39" s="195">
        <v>9420.6</v>
      </c>
      <c r="M39" s="195">
        <v>9789.7</v>
      </c>
      <c r="N39" s="195">
        <v>9804.2</v>
      </c>
      <c r="O39" s="195">
        <v>10039.6</v>
      </c>
      <c r="P39" s="195">
        <v>10808.5</v>
      </c>
      <c r="Q39" s="195">
        <v>11615.2</v>
      </c>
      <c r="R39" s="195">
        <v>12129.6</v>
      </c>
      <c r="S39" s="195">
        <v>12595.9</v>
      </c>
    </row>
    <row r="40" spans="1:19" ht="12.75">
      <c r="A40" s="194" t="s">
        <v>95</v>
      </c>
      <c r="B40" s="195">
        <v>126899.6</v>
      </c>
      <c r="C40" s="195">
        <v>130839.5</v>
      </c>
      <c r="D40" s="195">
        <v>135449.1</v>
      </c>
      <c r="E40" s="195">
        <v>139223.5</v>
      </c>
      <c r="F40" s="195">
        <v>146256.2</v>
      </c>
      <c r="G40" s="195">
        <v>152379.1</v>
      </c>
      <c r="H40" s="195">
        <v>160150</v>
      </c>
      <c r="I40" s="195">
        <v>168786.2</v>
      </c>
      <c r="J40" s="195">
        <v>173314.5</v>
      </c>
      <c r="K40" s="195">
        <v>176825.5</v>
      </c>
      <c r="L40" s="195">
        <v>182578.5</v>
      </c>
      <c r="M40" s="195">
        <v>186212.1</v>
      </c>
      <c r="N40" s="195">
        <v>189009.2</v>
      </c>
      <c r="O40" s="195">
        <v>190924.9</v>
      </c>
      <c r="P40" s="195">
        <v>198302.4</v>
      </c>
      <c r="Q40" s="195">
        <v>203734.3</v>
      </c>
      <c r="R40" s="195">
        <v>208381.3</v>
      </c>
      <c r="S40" s="195">
        <v>214912.3</v>
      </c>
    </row>
    <row r="41" spans="1:19" ht="12.75">
      <c r="A41" s="194" t="s">
        <v>75</v>
      </c>
      <c r="B41" s="195">
        <v>243659.6</v>
      </c>
      <c r="C41" s="195">
        <v>241354.1</v>
      </c>
      <c r="D41" s="195">
        <v>241595</v>
      </c>
      <c r="E41" s="195">
        <v>241147.3</v>
      </c>
      <c r="F41" s="195">
        <v>244019</v>
      </c>
      <c r="G41" s="195">
        <v>244873.6</v>
      </c>
      <c r="H41" s="195">
        <v>246412.5</v>
      </c>
      <c r="I41" s="195">
        <v>251527.2</v>
      </c>
      <c r="J41" s="195">
        <v>258163.9</v>
      </c>
      <c r="K41" s="195">
        <v>261548.8</v>
      </c>
      <c r="L41" s="195">
        <v>270917.7</v>
      </c>
      <c r="M41" s="195">
        <v>274038.9</v>
      </c>
      <c r="N41" s="195">
        <v>275253.3</v>
      </c>
      <c r="O41" s="195">
        <v>274708.9</v>
      </c>
      <c r="P41" s="195">
        <v>281666.4</v>
      </c>
      <c r="Q41" s="195">
        <v>288717.6</v>
      </c>
      <c r="R41" s="195">
        <v>298486.5</v>
      </c>
      <c r="S41" s="195">
        <v>308414</v>
      </c>
    </row>
    <row r="47" spans="1:2" ht="33.75">
      <c r="A47" s="229" t="s">
        <v>1730</v>
      </c>
      <c r="B47" s="230" t="s">
        <v>1731</v>
      </c>
    </row>
    <row r="48" spans="1:2" ht="12.75">
      <c r="A48" s="231" t="s">
        <v>1799</v>
      </c>
      <c r="B48" s="231"/>
    </row>
    <row r="49" ht="12.75">
      <c r="A49" t="s">
        <v>1732</v>
      </c>
    </row>
    <row r="52" spans="3:19" ht="12.75">
      <c r="C52">
        <v>1991</v>
      </c>
      <c r="D52">
        <v>1992</v>
      </c>
      <c r="E52">
        <v>1993</v>
      </c>
      <c r="F52">
        <v>1994</v>
      </c>
      <c r="G52">
        <v>1995</v>
      </c>
      <c r="H52">
        <v>1996</v>
      </c>
      <c r="I52">
        <v>1997</v>
      </c>
      <c r="J52">
        <v>1998</v>
      </c>
      <c r="K52">
        <v>1999</v>
      </c>
      <c r="L52">
        <v>2000</v>
      </c>
      <c r="M52">
        <v>2001</v>
      </c>
      <c r="N52">
        <v>2002</v>
      </c>
      <c r="O52">
        <v>2003</v>
      </c>
      <c r="P52">
        <v>2004</v>
      </c>
      <c r="Q52">
        <v>2005</v>
      </c>
      <c r="R52">
        <v>2006</v>
      </c>
      <c r="S52">
        <v>2007</v>
      </c>
    </row>
    <row r="54" spans="1:19" ht="12.75">
      <c r="A54" t="s">
        <v>3656</v>
      </c>
      <c r="C54">
        <v>3.3382603590432325</v>
      </c>
      <c r="D54">
        <v>1.8877921509721451</v>
      </c>
      <c r="E54">
        <v>0.3743285139831576</v>
      </c>
      <c r="F54">
        <v>2.2129283742082118</v>
      </c>
      <c r="G54">
        <v>2.5391152017663288</v>
      </c>
      <c r="H54">
        <v>2.229914433392599</v>
      </c>
      <c r="I54">
        <v>2.125614300490586</v>
      </c>
      <c r="J54">
        <v>3.595228455513566</v>
      </c>
      <c r="K54">
        <v>3.3399837365769347</v>
      </c>
      <c r="L54">
        <v>3.6510159710784196</v>
      </c>
      <c r="M54">
        <v>0.5200916441432835</v>
      </c>
      <c r="N54">
        <v>1.6474140631610013</v>
      </c>
      <c r="O54">
        <v>0.8011090487061834</v>
      </c>
      <c r="P54">
        <v>2.5445873207840197</v>
      </c>
      <c r="Q54">
        <v>2.8744690666070216</v>
      </c>
      <c r="R54">
        <v>3.374249698602183</v>
      </c>
      <c r="S54">
        <v>3.0652053723036365</v>
      </c>
    </row>
    <row r="55" spans="1:19" ht="12.75">
      <c r="A55" t="s">
        <v>3657</v>
      </c>
      <c r="C55">
        <v>1.8330742974797642</v>
      </c>
      <c r="D55">
        <v>1.5306548101035933</v>
      </c>
      <c r="E55">
        <v>-0.9618730907543949</v>
      </c>
      <c r="F55">
        <v>3.226971468730788</v>
      </c>
      <c r="G55">
        <v>2.3847572218807622</v>
      </c>
      <c r="H55">
        <v>1.1950249593188467</v>
      </c>
      <c r="I55">
        <v>3.512252684781636</v>
      </c>
      <c r="J55">
        <v>1.681811825206081</v>
      </c>
      <c r="K55">
        <v>3.4170991209900636</v>
      </c>
      <c r="L55">
        <v>3.7451376099150613</v>
      </c>
      <c r="M55">
        <v>0.7935973877914115</v>
      </c>
      <c r="N55">
        <v>1.5089414189338957</v>
      </c>
      <c r="O55">
        <v>0.991234999373769</v>
      </c>
      <c r="P55">
        <v>2.9659041334199054</v>
      </c>
      <c r="Q55">
        <v>1.847469050138617</v>
      </c>
      <c r="R55">
        <v>2.987123978298012</v>
      </c>
      <c r="S55">
        <v>2.7565549806362277</v>
      </c>
    </row>
    <row r="56" spans="1:19" ht="12.75">
      <c r="A56" t="s">
        <v>0</v>
      </c>
      <c r="C56" t="e">
        <v>#N/A</v>
      </c>
      <c r="D56">
        <v>-7.2518752038264855</v>
      </c>
      <c r="E56">
        <v>-1.4803267736377634</v>
      </c>
      <c r="F56">
        <v>1.8178357285619118</v>
      </c>
      <c r="G56">
        <v>2.8603477285473966</v>
      </c>
      <c r="H56">
        <v>-9.397119694993627</v>
      </c>
      <c r="I56">
        <v>-5.576129903756366</v>
      </c>
      <c r="J56">
        <v>4.006879259192808</v>
      </c>
      <c r="K56">
        <v>2.301481271019612</v>
      </c>
      <c r="L56">
        <v>5.391577917304535</v>
      </c>
      <c r="M56">
        <v>4.066410918022489</v>
      </c>
      <c r="N56">
        <v>4.499957077244088</v>
      </c>
      <c r="O56">
        <v>5.007161386053882</v>
      </c>
      <c r="P56">
        <v>6.641671813917327</v>
      </c>
      <c r="Q56">
        <v>6.245583857745429</v>
      </c>
      <c r="R56">
        <v>6.322219464836731</v>
      </c>
      <c r="S56">
        <v>6.167272920935507</v>
      </c>
    </row>
    <row r="57" spans="1:19" ht="12.75">
      <c r="A57" t="s">
        <v>2</v>
      </c>
      <c r="C57">
        <v>0.7400468384074932</v>
      </c>
      <c r="D57">
        <v>9.686318269171146</v>
      </c>
      <c r="E57">
        <v>0.7008223358860644</v>
      </c>
      <c r="F57">
        <v>5.898695103128926</v>
      </c>
      <c r="G57">
        <v>9.923947319606752</v>
      </c>
      <c r="H57">
        <v>1.848851057183576</v>
      </c>
      <c r="I57">
        <v>2.3484224045391855</v>
      </c>
      <c r="J57">
        <v>5.043252291376454</v>
      </c>
      <c r="K57">
        <v>4.846920013283196</v>
      </c>
      <c r="L57">
        <v>5.04267863007497</v>
      </c>
      <c r="M57">
        <v>3.985474252110177</v>
      </c>
      <c r="N57">
        <v>2.1034287143270047</v>
      </c>
      <c r="O57">
        <v>1.906377463500153</v>
      </c>
      <c r="P57">
        <v>4.199943141648355</v>
      </c>
      <c r="Q57">
        <v>3.9481796927937296</v>
      </c>
      <c r="R57">
        <v>4.142711230181995</v>
      </c>
      <c r="S57">
        <v>4.445166633643094</v>
      </c>
    </row>
    <row r="58" spans="1:19" ht="12.75">
      <c r="A58" t="s">
        <v>3</v>
      </c>
      <c r="C58">
        <v>-11.614942358231062</v>
      </c>
      <c r="D58">
        <v>-0.506542350812389</v>
      </c>
      <c r="E58">
        <v>0.061904250052369214</v>
      </c>
      <c r="F58">
        <v>2.219490048912509</v>
      </c>
      <c r="G58">
        <v>5.937587255416377</v>
      </c>
      <c r="H58">
        <v>4.027439655524234</v>
      </c>
      <c r="I58">
        <v>-0.7308547673124277</v>
      </c>
      <c r="J58">
        <v>-0.7589959350387088</v>
      </c>
      <c r="K58">
        <v>1.3395048371008134</v>
      </c>
      <c r="L58">
        <v>3.6478970665032806</v>
      </c>
      <c r="M58">
        <v>2.456365863028398</v>
      </c>
      <c r="N58">
        <v>1.8968382165752695</v>
      </c>
      <c r="O58">
        <v>3.6022941271186104</v>
      </c>
      <c r="P58">
        <v>4.484635221119171</v>
      </c>
      <c r="Q58">
        <v>6.3163549320414125</v>
      </c>
      <c r="R58">
        <v>6.786786010425527</v>
      </c>
      <c r="S58">
        <v>5.950510968447542</v>
      </c>
    </row>
    <row r="59" spans="1:19" ht="12.75">
      <c r="A59" t="s">
        <v>4</v>
      </c>
      <c r="C59">
        <v>5.108265869194617</v>
      </c>
      <c r="D59">
        <v>2.2258669165885703</v>
      </c>
      <c r="E59">
        <v>-0.8022003208801309</v>
      </c>
      <c r="F59">
        <v>2.657116451016628</v>
      </c>
      <c r="G59">
        <v>1.8906144496961597</v>
      </c>
      <c r="H59">
        <v>0.994035785288272</v>
      </c>
      <c r="I59">
        <v>1.804459291073468</v>
      </c>
      <c r="J59">
        <v>2.0302959216475847</v>
      </c>
      <c r="K59">
        <v>2.010947121244011</v>
      </c>
      <c r="L59">
        <v>3.209828157762873</v>
      </c>
      <c r="M59">
        <v>1.24</v>
      </c>
      <c r="N59">
        <v>0</v>
      </c>
      <c r="O59">
        <v>-0.21730541288027538</v>
      </c>
      <c r="P59">
        <v>1.2076816471985774</v>
      </c>
      <c r="Q59">
        <v>0.7726940769194224</v>
      </c>
      <c r="R59">
        <v>2.9603004018176504</v>
      </c>
      <c r="S59">
        <v>2.460404954522599</v>
      </c>
    </row>
    <row r="60" spans="1:19" ht="12.75">
      <c r="A60" t="s">
        <v>5</v>
      </c>
      <c r="C60">
        <v>1.3004028432705983</v>
      </c>
      <c r="D60">
        <v>1.97544568041923</v>
      </c>
      <c r="E60">
        <v>-0.08961344414336603</v>
      </c>
      <c r="F60">
        <v>5.525410346816106</v>
      </c>
      <c r="G60">
        <v>3.0652233312733257</v>
      </c>
      <c r="H60">
        <v>2.8345663723742476</v>
      </c>
      <c r="I60">
        <v>3.1985078474696227</v>
      </c>
      <c r="J60">
        <v>2.1603908504249425</v>
      </c>
      <c r="K60">
        <v>2.560441535230984</v>
      </c>
      <c r="L60">
        <v>3.5287152161042057</v>
      </c>
      <c r="M60">
        <v>0.7048882349122598</v>
      </c>
      <c r="N60">
        <v>0.46581765579374323</v>
      </c>
      <c r="O60">
        <v>0.3837589895772542</v>
      </c>
      <c r="P60">
        <v>2.2964908128953354</v>
      </c>
      <c r="Q60">
        <v>2.445180193683383</v>
      </c>
      <c r="R60">
        <v>3.3439560974157567</v>
      </c>
      <c r="S60">
        <v>1.6465430324917207</v>
      </c>
    </row>
    <row r="61" spans="1:19" ht="12.75">
      <c r="A61" t="s">
        <v>6</v>
      </c>
      <c r="C61" t="e">
        <v>#N/A</v>
      </c>
      <c r="D61" t="e">
        <v>#N/A</v>
      </c>
      <c r="E61" t="e">
        <v>#N/A</v>
      </c>
      <c r="F61">
        <v>-1.6423953967464877</v>
      </c>
      <c r="G61">
        <v>4.526695047286111</v>
      </c>
      <c r="H61">
        <v>4.97657415395123</v>
      </c>
      <c r="I61">
        <v>10.801564158116062</v>
      </c>
      <c r="J61">
        <v>5.3580135052152755</v>
      </c>
      <c r="K61">
        <v>-0.13613781977837025</v>
      </c>
      <c r="L61">
        <v>9.557771547118076</v>
      </c>
      <c r="M61">
        <v>7.662755965302259</v>
      </c>
      <c r="N61">
        <v>7.819677047193019</v>
      </c>
      <c r="O61">
        <v>7.117022416747787</v>
      </c>
      <c r="P61">
        <v>7.534051023223531</v>
      </c>
      <c r="Q61">
        <v>9.156296582945501</v>
      </c>
      <c r="R61">
        <v>10.376991551098635</v>
      </c>
      <c r="S61">
        <v>6.3328719975553005</v>
      </c>
    </row>
    <row r="62" spans="1:19" ht="12.75">
      <c r="A62" t="s">
        <v>7</v>
      </c>
      <c r="C62">
        <v>2.543400861332956</v>
      </c>
      <c r="D62">
        <v>0.9302558036627051</v>
      </c>
      <c r="E62">
        <v>-1.031316584868891</v>
      </c>
      <c r="F62">
        <v>2.3829711847234147</v>
      </c>
      <c r="G62">
        <v>2.7573806717955174</v>
      </c>
      <c r="H62">
        <v>2.417011958246884</v>
      </c>
      <c r="I62">
        <v>3.868693957694047</v>
      </c>
      <c r="J62">
        <v>4.4681607932359535</v>
      </c>
      <c r="K62">
        <v>4.745936830831776</v>
      </c>
      <c r="L62">
        <v>5.049815920350009</v>
      </c>
      <c r="M62">
        <v>3.6480009139041814</v>
      </c>
      <c r="N62">
        <v>2.7042150461917602</v>
      </c>
      <c r="O62">
        <v>3.096382131281694</v>
      </c>
      <c r="P62">
        <v>3.2668344362573265</v>
      </c>
      <c r="Q62">
        <v>3.6143270419683127</v>
      </c>
      <c r="R62">
        <v>3.8888985421344113</v>
      </c>
      <c r="S62">
        <v>3.6627186510550303</v>
      </c>
    </row>
    <row r="63" spans="1:19" ht="12.75">
      <c r="A63" t="s">
        <v>9</v>
      </c>
      <c r="C63">
        <v>-6.244530623900369</v>
      </c>
      <c r="D63">
        <v>-3.735507958341533</v>
      </c>
      <c r="E63">
        <v>-0.9195941946151143</v>
      </c>
      <c r="F63">
        <v>3.5734520020190175</v>
      </c>
      <c r="G63">
        <v>3.9225826984663703</v>
      </c>
      <c r="H63">
        <v>3.699875586180501</v>
      </c>
      <c r="I63">
        <v>6.199933552364434</v>
      </c>
      <c r="J63">
        <v>5.225333263812848</v>
      </c>
      <c r="K63">
        <v>3.921147604614861</v>
      </c>
      <c r="L63">
        <v>5.056621766599134</v>
      </c>
      <c r="M63">
        <v>2.7050333590523223</v>
      </c>
      <c r="N63">
        <v>1.5732025277299</v>
      </c>
      <c r="O63">
        <v>1.8106011166703073</v>
      </c>
      <c r="P63">
        <v>3.6963969032882904</v>
      </c>
      <c r="Q63">
        <v>2.768601001394244</v>
      </c>
      <c r="R63">
        <v>4.922875397652859</v>
      </c>
      <c r="S63">
        <v>4.20270838375989</v>
      </c>
    </row>
    <row r="64" spans="1:19" ht="12.75">
      <c r="A64" t="s">
        <v>10</v>
      </c>
      <c r="C64">
        <v>1.0137546035661193</v>
      </c>
      <c r="D64">
        <v>1.3689215640427799</v>
      </c>
      <c r="E64">
        <v>-0.9142395821748805</v>
      </c>
      <c r="F64">
        <v>2.2152348631160335</v>
      </c>
      <c r="G64">
        <v>2.1146819883980816</v>
      </c>
      <c r="H64">
        <v>1.1054991393530944</v>
      </c>
      <c r="I64">
        <v>2.233146620658144</v>
      </c>
      <c r="J64">
        <v>3.497252010517271</v>
      </c>
      <c r="K64">
        <v>3.2925582569343526</v>
      </c>
      <c r="L64">
        <v>3.9016636872152732</v>
      </c>
      <c r="M64">
        <v>1.844655950748142</v>
      </c>
      <c r="N64">
        <v>1.0294305979035245</v>
      </c>
      <c r="O64">
        <v>1.0792875501986376</v>
      </c>
      <c r="P64">
        <v>2.4590508399956024</v>
      </c>
      <c r="Q64">
        <v>1.8890232223226944</v>
      </c>
      <c r="R64">
        <v>2.164992325849169</v>
      </c>
      <c r="S64">
        <v>2.162831889402317</v>
      </c>
    </row>
    <row r="65" spans="1:19" ht="12.75">
      <c r="A65" t="s">
        <v>1729</v>
      </c>
      <c r="C65">
        <v>3.1016781794081405</v>
      </c>
      <c r="D65">
        <v>0.697160605926439</v>
      </c>
      <c r="E65">
        <v>-1.59912866879669</v>
      </c>
      <c r="F65">
        <v>1.9998475537258864</v>
      </c>
      <c r="G65">
        <v>2.0998119647638314</v>
      </c>
      <c r="H65">
        <v>2.358402041863217</v>
      </c>
      <c r="I65">
        <v>3.6368396489510735</v>
      </c>
      <c r="J65">
        <v>3.362986578906768</v>
      </c>
      <c r="K65">
        <v>3.4205326501092204</v>
      </c>
      <c r="L65">
        <v>4.477042401008102</v>
      </c>
      <c r="M65">
        <v>4.197048744872722</v>
      </c>
      <c r="N65">
        <v>3.4391501229781962</v>
      </c>
      <c r="O65">
        <v>5.5816342647687645</v>
      </c>
      <c r="P65">
        <v>4.916085230516942</v>
      </c>
      <c r="Q65">
        <v>2.8984992405979515</v>
      </c>
      <c r="R65">
        <v>4.497045866213623</v>
      </c>
      <c r="S65">
        <v>4.036333142824078</v>
      </c>
    </row>
    <row r="66" spans="1:19" ht="12.75">
      <c r="A66" t="s">
        <v>12</v>
      </c>
      <c r="C66" t="e">
        <v>#N/A</v>
      </c>
      <c r="D66">
        <v>-2.097944257082085</v>
      </c>
      <c r="E66">
        <v>-0.6000028478221897</v>
      </c>
      <c r="F66">
        <v>2.900006418371781</v>
      </c>
      <c r="G66">
        <v>1.4999974688469253</v>
      </c>
      <c r="H66">
        <v>1.3200097184880688</v>
      </c>
      <c r="I66">
        <v>4.566196318488824</v>
      </c>
      <c r="J66">
        <v>4.859935050134401</v>
      </c>
      <c r="K66">
        <v>4.153589346575726</v>
      </c>
      <c r="L66">
        <v>5.2043026477832655</v>
      </c>
      <c r="M66">
        <v>4.089509697610771</v>
      </c>
      <c r="N66">
        <v>4.147965575244661</v>
      </c>
      <c r="O66">
        <v>4.228692127951028</v>
      </c>
      <c r="P66">
        <v>4.837842878619836</v>
      </c>
      <c r="Q66">
        <v>3.963539700417784</v>
      </c>
      <c r="R66">
        <v>4.1138939451586864</v>
      </c>
      <c r="S66">
        <v>1.0729470971291732</v>
      </c>
    </row>
    <row r="67" spans="1:19" ht="12.75">
      <c r="A67" t="s">
        <v>13</v>
      </c>
      <c r="C67">
        <v>1.9296538274571562</v>
      </c>
      <c r="D67">
        <v>3.3432525925620293</v>
      </c>
      <c r="E67">
        <v>2.6926260646293887</v>
      </c>
      <c r="F67">
        <v>5.755829339617047</v>
      </c>
      <c r="G67">
        <v>9.805912048079124</v>
      </c>
      <c r="H67">
        <v>8.962627376621747</v>
      </c>
      <c r="I67">
        <v>11.497362115127995</v>
      </c>
      <c r="J67">
        <v>8.430464991073649</v>
      </c>
      <c r="K67">
        <v>10.725184670835365</v>
      </c>
      <c r="L67">
        <v>9.235213610242532</v>
      </c>
      <c r="M67">
        <v>5.7938702668809405</v>
      </c>
      <c r="N67">
        <v>6.4290085602068725</v>
      </c>
      <c r="O67">
        <v>4.514294088546444</v>
      </c>
      <c r="P67">
        <v>4.703914891706251</v>
      </c>
      <c r="Q67">
        <v>6.37332942358757</v>
      </c>
      <c r="R67">
        <v>5.708490115535003</v>
      </c>
      <c r="S67">
        <v>6.026459511057891</v>
      </c>
    </row>
    <row r="68" spans="1:19" ht="12.75">
      <c r="A68" t="s">
        <v>15</v>
      </c>
      <c r="C68">
        <v>1.5337345847061812</v>
      </c>
      <c r="D68">
        <v>0.772940707145997</v>
      </c>
      <c r="E68">
        <v>-0.8882113344855114</v>
      </c>
      <c r="F68">
        <v>2.1518923315471117</v>
      </c>
      <c r="G68">
        <v>2.826961041543119</v>
      </c>
      <c r="H68">
        <v>1.0953828646408592</v>
      </c>
      <c r="I68">
        <v>1.8722471181142009</v>
      </c>
      <c r="J68">
        <v>1.4013249017009732</v>
      </c>
      <c r="K68">
        <v>1.4642781585243458</v>
      </c>
      <c r="L68">
        <v>3.693189139118047</v>
      </c>
      <c r="M68">
        <v>1.818216470357914</v>
      </c>
      <c r="N68">
        <v>0.4540479600578351</v>
      </c>
      <c r="O68">
        <v>-0.016918132001819686</v>
      </c>
      <c r="P68">
        <v>1.531813892046352</v>
      </c>
      <c r="Q68">
        <v>0.6558736065010562</v>
      </c>
      <c r="R68">
        <v>2.036034898313943</v>
      </c>
      <c r="S68">
        <v>1.563781368531525</v>
      </c>
    </row>
    <row r="69" spans="1:19" ht="12.75">
      <c r="A69" t="s">
        <v>16</v>
      </c>
      <c r="C69">
        <v>-5.676185568460013</v>
      </c>
      <c r="D69">
        <v>-21.258343913511844</v>
      </c>
      <c r="E69">
        <v>-16.22753000706948</v>
      </c>
      <c r="F69">
        <v>-9.766003912875632</v>
      </c>
      <c r="G69">
        <v>3.290127234789497</v>
      </c>
      <c r="H69">
        <v>5.08717510718204</v>
      </c>
      <c r="I69">
        <v>8.483976793588678</v>
      </c>
      <c r="J69">
        <v>7.49008599778429</v>
      </c>
      <c r="K69">
        <v>-1.4677820855452883</v>
      </c>
      <c r="L69">
        <v>4.22940566128247</v>
      </c>
      <c r="M69">
        <v>6.735827650269122</v>
      </c>
      <c r="N69">
        <v>6.863437552747476</v>
      </c>
      <c r="O69">
        <v>10.246610571061844</v>
      </c>
      <c r="P69">
        <v>7.350895110959965</v>
      </c>
      <c r="Q69">
        <v>7.802330044880823</v>
      </c>
      <c r="R69">
        <v>7.844715991451734</v>
      </c>
      <c r="S69">
        <v>8.924714150439627</v>
      </c>
    </row>
    <row r="70" spans="1:19" ht="12.75">
      <c r="A70" t="s">
        <v>17</v>
      </c>
      <c r="C70">
        <v>8.644024959910723</v>
      </c>
      <c r="D70">
        <v>1.8196303032750105</v>
      </c>
      <c r="E70">
        <v>4.2010562080192715</v>
      </c>
      <c r="F70">
        <v>3.8205922559715555</v>
      </c>
      <c r="G70">
        <v>1.4324572489626153</v>
      </c>
      <c r="H70">
        <v>1.5178407491278634</v>
      </c>
      <c r="I70">
        <v>5.9389883643817365</v>
      </c>
      <c r="J70">
        <v>6.489833315312343</v>
      </c>
      <c r="K70">
        <v>8.417902471609896</v>
      </c>
      <c r="L70">
        <v>8.44304677218215</v>
      </c>
      <c r="M70">
        <v>2.5172040762524883</v>
      </c>
      <c r="N70">
        <v>4.105185684389734</v>
      </c>
      <c r="O70">
        <v>1.547680395906359</v>
      </c>
      <c r="P70">
        <v>4.547532471889837</v>
      </c>
      <c r="Q70">
        <v>5.185734916559692</v>
      </c>
      <c r="R70">
        <v>6.44338251839196</v>
      </c>
      <c r="S70">
        <v>5.200607663148227</v>
      </c>
    </row>
    <row r="71" spans="1:19" ht="12.75">
      <c r="A71" t="s">
        <v>18</v>
      </c>
      <c r="C71">
        <v>-12.600051982727544</v>
      </c>
      <c r="D71">
        <v>-32.09992109180554</v>
      </c>
      <c r="E71">
        <v>-11.399996516121657</v>
      </c>
      <c r="F71">
        <v>2.200033704078197</v>
      </c>
      <c r="G71">
        <v>-0.9000392994258921</v>
      </c>
      <c r="H71">
        <v>3.614092253524981</v>
      </c>
      <c r="I71">
        <v>8.34083036310247</v>
      </c>
      <c r="J71">
        <v>4.795034262420428</v>
      </c>
      <c r="K71">
        <v>3.2532038248382023</v>
      </c>
      <c r="L71">
        <v>6.9160224600254505</v>
      </c>
      <c r="M71">
        <v>8.047975481817637</v>
      </c>
      <c r="N71">
        <v>6.473865695193903</v>
      </c>
      <c r="O71">
        <v>7.190860338016725</v>
      </c>
      <c r="P71">
        <v>8.675547331874478</v>
      </c>
      <c r="Q71">
        <v>10.602402825967117</v>
      </c>
      <c r="R71">
        <v>12.23314289609454</v>
      </c>
      <c r="S71">
        <v>9.977717632678784</v>
      </c>
    </row>
    <row r="72" spans="1:19" ht="12.75">
      <c r="A72" t="s">
        <v>19</v>
      </c>
      <c r="C72">
        <v>2.43926348293495</v>
      </c>
      <c r="D72">
        <v>1.7062200956937668</v>
      </c>
      <c r="E72">
        <v>1.2576486048254898</v>
      </c>
      <c r="F72">
        <v>2.9610449143434137</v>
      </c>
      <c r="G72">
        <v>3.115947042738232</v>
      </c>
      <c r="H72">
        <v>3.4065879566015367</v>
      </c>
      <c r="I72">
        <v>4.278129178962575</v>
      </c>
      <c r="J72">
        <v>3.923510218658177</v>
      </c>
      <c r="K72">
        <v>4.684213266687487</v>
      </c>
      <c r="L72">
        <v>3.9409320265696435</v>
      </c>
      <c r="M72">
        <v>1.9257823715188138</v>
      </c>
      <c r="N72">
        <v>0.0762894680628845</v>
      </c>
      <c r="O72">
        <v>0.3356523289252067</v>
      </c>
      <c r="P72">
        <v>2.236508363236833</v>
      </c>
      <c r="Q72">
        <v>2.0465001417687256</v>
      </c>
      <c r="R72">
        <v>3.3761164465517357</v>
      </c>
      <c r="S72">
        <v>3.4607206258169043</v>
      </c>
    </row>
    <row r="73" spans="1:19" ht="12.75">
      <c r="A73" t="s">
        <v>21</v>
      </c>
      <c r="C73">
        <v>-7.015581315062047</v>
      </c>
      <c r="D73">
        <v>2.5149807945067604</v>
      </c>
      <c r="E73">
        <v>3.7383086560387913</v>
      </c>
      <c r="F73">
        <v>5.292797223649703</v>
      </c>
      <c r="G73">
        <v>6.9518674988581</v>
      </c>
      <c r="H73">
        <v>6.238917651098941</v>
      </c>
      <c r="I73">
        <v>7.086280482586371</v>
      </c>
      <c r="J73">
        <v>4.981634247294764</v>
      </c>
      <c r="K73">
        <v>4.524199037667853</v>
      </c>
      <c r="L73">
        <v>4.259802714006011</v>
      </c>
      <c r="M73">
        <v>1.2053016075166179</v>
      </c>
      <c r="N73">
        <v>1.4434990376319012</v>
      </c>
      <c r="O73">
        <v>3.8671589477752955</v>
      </c>
      <c r="P73">
        <v>5.344800396302052</v>
      </c>
      <c r="Q73">
        <v>3.617049303444708</v>
      </c>
      <c r="R73">
        <v>6.227486804001647</v>
      </c>
      <c r="S73">
        <v>6.645182794104509</v>
      </c>
    </row>
    <row r="74" spans="1:19" ht="12.75">
      <c r="A74" t="s">
        <v>22</v>
      </c>
      <c r="C74">
        <v>4.368205832136707</v>
      </c>
      <c r="D74">
        <v>1.0894770780911056</v>
      </c>
      <c r="E74">
        <v>-2.043282190454454</v>
      </c>
      <c r="F74">
        <v>0.9648448058567016</v>
      </c>
      <c r="G74">
        <v>4.282776502846253</v>
      </c>
      <c r="H74">
        <v>3.6187056540964546</v>
      </c>
      <c r="I74">
        <v>4.185761296001855</v>
      </c>
      <c r="J74">
        <v>4.851967291397541</v>
      </c>
      <c r="K74">
        <v>3.841479398517733</v>
      </c>
      <c r="L74">
        <v>3.9246934829264335</v>
      </c>
      <c r="M74">
        <v>2.0162754559581275</v>
      </c>
      <c r="N74">
        <v>0.7592878679892445</v>
      </c>
      <c r="O74">
        <v>-0.8052837947079228</v>
      </c>
      <c r="P74">
        <v>1.5154371169396441</v>
      </c>
      <c r="Q74">
        <v>0.9099270225253475</v>
      </c>
      <c r="R74">
        <v>1.3679301423837442</v>
      </c>
      <c r="S74">
        <v>1.936377919668275</v>
      </c>
    </row>
    <row r="75" spans="1:19" ht="12.75">
      <c r="A75" t="s">
        <v>23</v>
      </c>
      <c r="C75">
        <v>-13.080795259395694</v>
      </c>
      <c r="D75">
        <v>-8.72401422883925</v>
      </c>
      <c r="E75">
        <v>1.521010301873571</v>
      </c>
      <c r="F75">
        <v>3.9346256588713047</v>
      </c>
      <c r="G75">
        <v>7.139280662209768</v>
      </c>
      <c r="H75">
        <v>3.9481254028876256</v>
      </c>
      <c r="I75">
        <v>-6.053088700289044</v>
      </c>
      <c r="J75">
        <v>-4.817501740629748</v>
      </c>
      <c r="K75">
        <v>-1.1500055377473561</v>
      </c>
      <c r="L75">
        <v>2.1489926980388097</v>
      </c>
      <c r="M75">
        <v>5.678857461789022</v>
      </c>
      <c r="N75">
        <v>5.076992991696216</v>
      </c>
      <c r="O75">
        <v>5.236716946131015</v>
      </c>
      <c r="P75">
        <v>8.490251616288734</v>
      </c>
      <c r="Q75">
        <v>4.153649623233369</v>
      </c>
      <c r="R75">
        <v>7.874801093320549</v>
      </c>
      <c r="S75">
        <v>6.246761212660035</v>
      </c>
    </row>
    <row r="76" spans="1:19" ht="12.75">
      <c r="A76" t="s">
        <v>24</v>
      </c>
      <c r="C76">
        <v>-1.1212866822902012</v>
      </c>
      <c r="D76">
        <v>-1.2035112819597127</v>
      </c>
      <c r="E76">
        <v>-2.0577861113297957</v>
      </c>
      <c r="F76">
        <v>3.9468574695596725</v>
      </c>
      <c r="G76">
        <v>3.9730566020473868</v>
      </c>
      <c r="H76">
        <v>1.4605203820765356</v>
      </c>
      <c r="I76">
        <v>2.460281570318257</v>
      </c>
      <c r="J76">
        <v>3.8139455208220596</v>
      </c>
      <c r="K76">
        <v>4.595402849996155</v>
      </c>
      <c r="L76">
        <v>4.398932433548541</v>
      </c>
      <c r="M76">
        <v>1.0577394447167876</v>
      </c>
      <c r="N76">
        <v>2.4113087159477686</v>
      </c>
      <c r="O76">
        <v>1.9125969353443573</v>
      </c>
      <c r="P76">
        <v>4.127044591768514</v>
      </c>
      <c r="Q76">
        <v>3.298339357660507</v>
      </c>
      <c r="R76">
        <v>4.24645958606078</v>
      </c>
      <c r="S76">
        <v>2.5597220886045546</v>
      </c>
    </row>
    <row r="77" spans="1:19" ht="12.75">
      <c r="A77" t="s">
        <v>25</v>
      </c>
      <c r="C77">
        <v>-8.900108073006951</v>
      </c>
      <c r="D77">
        <v>-5.463699880097095</v>
      </c>
      <c r="E77">
        <v>2.8434188956018014</v>
      </c>
      <c r="F77">
        <v>5.327489108976224</v>
      </c>
      <c r="G77">
        <v>4.10715892741913</v>
      </c>
      <c r="H77">
        <v>3.5728685150631545</v>
      </c>
      <c r="I77">
        <v>4.906880936538327</v>
      </c>
      <c r="J77">
        <v>3.566876075604175</v>
      </c>
      <c r="K77">
        <v>5.365873690863832</v>
      </c>
      <c r="L77">
        <v>4.3888025603701974</v>
      </c>
      <c r="M77">
        <v>2.8491391275316413</v>
      </c>
      <c r="N77">
        <v>3.9737026107461215</v>
      </c>
      <c r="O77">
        <v>2.835218216318802</v>
      </c>
      <c r="P77">
        <v>4.286513528394953</v>
      </c>
      <c r="Q77">
        <v>4.348599482399451</v>
      </c>
      <c r="R77">
        <v>5.902668660433652</v>
      </c>
      <c r="S77">
        <v>6.7645702574612665</v>
      </c>
    </row>
    <row r="78" spans="1:19" ht="12.75">
      <c r="A78" t="s">
        <v>26</v>
      </c>
      <c r="C78" t="e">
        <v>#N/A</v>
      </c>
      <c r="D78" t="e">
        <v>#N/A</v>
      </c>
      <c r="E78">
        <v>7.1098104122780725</v>
      </c>
      <c r="F78">
        <v>6.205495835825037</v>
      </c>
      <c r="G78">
        <v>5.8434698748509595</v>
      </c>
      <c r="H78">
        <v>6.941357075667898</v>
      </c>
      <c r="I78">
        <v>4.391658571519708</v>
      </c>
      <c r="J78">
        <v>4.390842291301866</v>
      </c>
      <c r="K78">
        <v>0.031362036320103925</v>
      </c>
      <c r="L78">
        <v>1.3578691429270373</v>
      </c>
      <c r="M78">
        <v>3.400903900054386</v>
      </c>
      <c r="N78">
        <v>4.751427780556883</v>
      </c>
      <c r="O78">
        <v>4.734242643821918</v>
      </c>
      <c r="P78">
        <v>5.155078326201168</v>
      </c>
      <c r="Q78">
        <v>6.545353797819065</v>
      </c>
      <c r="R78">
        <v>8.495014130291523</v>
      </c>
      <c r="S78">
        <v>10.422221762004312</v>
      </c>
    </row>
    <row r="79" spans="1:19" ht="12.75">
      <c r="A79" t="s">
        <v>28</v>
      </c>
      <c r="C79">
        <v>-1.3924389679299098</v>
      </c>
      <c r="D79">
        <v>0.14663044947824666</v>
      </c>
      <c r="E79">
        <v>2.2222549499695043</v>
      </c>
      <c r="F79">
        <v>4.280174328558917</v>
      </c>
      <c r="G79">
        <v>3.042737404439544</v>
      </c>
      <c r="H79">
        <v>2.879256481651127</v>
      </c>
      <c r="I79">
        <v>3.307170078533206</v>
      </c>
      <c r="J79">
        <v>3.6057308180755365</v>
      </c>
      <c r="K79">
        <v>3.4732411573344057</v>
      </c>
      <c r="L79">
        <v>3.9150367497438054</v>
      </c>
      <c r="M79">
        <v>2.461832025049593</v>
      </c>
      <c r="N79">
        <v>2.0965327954538093</v>
      </c>
      <c r="O79">
        <v>2.8180220620870555</v>
      </c>
      <c r="P79">
        <v>2.757807441307114</v>
      </c>
      <c r="Q79">
        <v>2.0575864642266017</v>
      </c>
      <c r="R79">
        <v>2.837838290068584</v>
      </c>
      <c r="S79">
        <v>3.0223821099320203</v>
      </c>
    </row>
    <row r="80" spans="1:19" ht="12.75">
      <c r="A80" s="224" t="s">
        <v>27</v>
      </c>
      <c r="C80">
        <v>0.9265156729274304</v>
      </c>
      <c r="D80">
        <v>5.984281446855655</v>
      </c>
      <c r="E80">
        <v>8.042026173409855</v>
      </c>
      <c r="F80">
        <v>-5.455672598440908</v>
      </c>
      <c r="G80">
        <v>7.191224868233115</v>
      </c>
      <c r="H80">
        <v>7.0053157619897055</v>
      </c>
      <c r="I80">
        <v>7.528807435656892</v>
      </c>
      <c r="J80">
        <v>3.091864071656869</v>
      </c>
      <c r="K80">
        <v>-3.3653439561839527</v>
      </c>
      <c r="L80">
        <v>6.77445530635481</v>
      </c>
      <c r="M80">
        <v>-5.697476468158924</v>
      </c>
      <c r="N80">
        <v>6.163839637144486</v>
      </c>
      <c r="O80">
        <v>5.265265358207261</v>
      </c>
      <c r="P80">
        <v>9.362807555757357</v>
      </c>
      <c r="Q80">
        <v>8.401617858543187</v>
      </c>
      <c r="R80">
        <v>6.893489348485993</v>
      </c>
      <c r="S80">
        <v>4.668579400795858</v>
      </c>
    </row>
    <row r="81" spans="1:19" ht="12.75">
      <c r="A81" s="224" t="s">
        <v>14</v>
      </c>
      <c r="C81">
        <v>-0.22380663107074428</v>
      </c>
      <c r="D81">
        <v>-3.3738659689850903</v>
      </c>
      <c r="E81">
        <v>1.3134485583863098</v>
      </c>
      <c r="F81">
        <v>3.6087208507508572</v>
      </c>
      <c r="G81">
        <v>0.11670801624246163</v>
      </c>
      <c r="H81">
        <v>4.785019388442668</v>
      </c>
      <c r="I81">
        <v>4.913188816317415</v>
      </c>
      <c r="J81">
        <v>6.31673859745101</v>
      </c>
      <c r="K81">
        <v>4.093728857167367</v>
      </c>
      <c r="L81">
        <v>4.321643155097021</v>
      </c>
      <c r="M81">
        <v>3.921772234466858</v>
      </c>
      <c r="N81">
        <v>0.13904486870954802</v>
      </c>
      <c r="O81">
        <v>2.4096690323940795</v>
      </c>
      <c r="P81">
        <v>7.704172933568998</v>
      </c>
      <c r="Q81">
        <v>7.435183911033638</v>
      </c>
      <c r="R81">
        <v>4.460679087750097</v>
      </c>
      <c r="S81">
        <v>5.513952057329563</v>
      </c>
    </row>
    <row r="82" spans="1:19" ht="13.5" thickBot="1">
      <c r="A82" s="225" t="s">
        <v>20</v>
      </c>
      <c r="C82">
        <v>3.1046872146739624</v>
      </c>
      <c r="D82">
        <v>3.5231220339382308</v>
      </c>
      <c r="E82">
        <v>2.786615523917413</v>
      </c>
      <c r="F82">
        <v>5.051355605061936</v>
      </c>
      <c r="G82">
        <v>4.186396986723229</v>
      </c>
      <c r="H82">
        <v>5.0997531782556615</v>
      </c>
      <c r="I82">
        <v>5.392573571250492</v>
      </c>
      <c r="J82">
        <v>2.6828135474890935</v>
      </c>
      <c r="K82">
        <v>2.0258050200450572</v>
      </c>
      <c r="L82">
        <v>3.2534892920688563</v>
      </c>
      <c r="M82">
        <v>1.9901555519999725</v>
      </c>
      <c r="N82">
        <v>1.5021115759372927</v>
      </c>
      <c r="O82">
        <v>1.0135627545017734</v>
      </c>
      <c r="P82">
        <v>3.864095969746839</v>
      </c>
      <c r="Q82">
        <v>2.7392021135649536</v>
      </c>
      <c r="R82">
        <v>2.280884402487704</v>
      </c>
      <c r="S82">
        <v>3.1341614452725652</v>
      </c>
    </row>
    <row r="83" spans="1:19" ht="12.75">
      <c r="A83" s="197" t="s">
        <v>1</v>
      </c>
      <c r="C83">
        <v>-0.9461976067054678</v>
      </c>
      <c r="D83">
        <v>0.09982034837257014</v>
      </c>
      <c r="E83">
        <v>-0.1852910521505602</v>
      </c>
      <c r="F83">
        <v>1.1908217511749308</v>
      </c>
      <c r="G83">
        <v>0.35023673762284435</v>
      </c>
      <c r="H83">
        <v>0.6284250695826943</v>
      </c>
      <c r="I83">
        <v>2.075665854628661</v>
      </c>
      <c r="J83">
        <v>2.6385862536205007</v>
      </c>
      <c r="K83">
        <v>1.311134834900507</v>
      </c>
      <c r="L83">
        <v>3.5821047242442283</v>
      </c>
      <c r="M83">
        <v>1.1520774777665777</v>
      </c>
      <c r="N83">
        <v>0.44314080743643736</v>
      </c>
      <c r="O83">
        <v>-0.19779293798267705</v>
      </c>
      <c r="P83">
        <v>2.5326953618318493</v>
      </c>
      <c r="Q83">
        <v>2.503390377174197</v>
      </c>
      <c r="R83">
        <v>3.3835238812752966</v>
      </c>
      <c r="S83">
        <v>3.325961122942944</v>
      </c>
    </row>
    <row r="88" ht="12.75">
      <c r="A88" s="118"/>
    </row>
    <row r="89" ht="12.75">
      <c r="A89" s="119"/>
    </row>
    <row r="90" spans="1:19" ht="12.75">
      <c r="A90" s="117"/>
      <c r="B90" s="124">
        <v>1990</v>
      </c>
      <c r="C90" s="124">
        <v>1991</v>
      </c>
      <c r="D90" s="124">
        <v>1992</v>
      </c>
      <c r="E90" s="124">
        <v>1993</v>
      </c>
      <c r="F90" s="124">
        <v>1994</v>
      </c>
      <c r="G90" s="124">
        <v>1995</v>
      </c>
      <c r="H90" s="124">
        <v>1996</v>
      </c>
      <c r="I90" s="124">
        <v>1997</v>
      </c>
      <c r="J90" s="124">
        <v>1998</v>
      </c>
      <c r="K90" s="126">
        <v>1999</v>
      </c>
      <c r="L90" s="161">
        <v>2000</v>
      </c>
      <c r="M90" s="127">
        <v>2001</v>
      </c>
      <c r="N90" s="124">
        <v>2002</v>
      </c>
      <c r="O90" s="124">
        <v>2003</v>
      </c>
      <c r="P90" s="124">
        <v>2004</v>
      </c>
      <c r="Q90" s="124">
        <v>2005</v>
      </c>
      <c r="R90" s="125">
        <v>2006</v>
      </c>
      <c r="S90" s="124">
        <v>2007</v>
      </c>
    </row>
    <row r="91" ht="12.75">
      <c r="A91" s="119"/>
    </row>
    <row r="92" spans="1:20" ht="12.75">
      <c r="A92" t="s">
        <v>1738</v>
      </c>
      <c r="B92" s="57">
        <f>SUM(B93:B118)</f>
        <v>7370.336830415828</v>
      </c>
      <c r="C92" s="57">
        <f aca="true" t="shared" si="1" ref="C92:M92">SUM(C93:C118)</f>
        <v>7470.697101194109</v>
      </c>
      <c r="D92" s="57">
        <f t="shared" si="1"/>
        <v>7542.9613734149425</v>
      </c>
      <c r="E92" s="57">
        <f t="shared" si="1"/>
        <v>7529.407571341738</v>
      </c>
      <c r="F92" s="57">
        <f t="shared" si="1"/>
        <v>7749.911318306701</v>
      </c>
      <c r="G92" s="57">
        <f t="shared" si="1"/>
        <v>7963.06621601982</v>
      </c>
      <c r="H92" s="57">
        <f t="shared" si="1"/>
        <v>8116.227470521806</v>
      </c>
      <c r="I92" s="57">
        <f t="shared" si="1"/>
        <v>8340.447588376228</v>
      </c>
      <c r="J92" s="57">
        <f t="shared" si="1"/>
        <v>8589.419339550299</v>
      </c>
      <c r="K92" s="57">
        <f t="shared" si="1"/>
        <v>8852.623146536464</v>
      </c>
      <c r="L92" s="226">
        <f>L10/1000</f>
        <v>9202.1964</v>
      </c>
      <c r="M92" s="57">
        <f t="shared" si="1"/>
        <v>9380.34378978653</v>
      </c>
      <c r="N92" s="57">
        <f aca="true" t="shared" si="2" ref="N92:S92">SUM(N93:N118)</f>
        <v>9497.193600277726</v>
      </c>
      <c r="O92" s="57">
        <f t="shared" si="2"/>
        <v>9623.385021502807</v>
      </c>
      <c r="P92" s="57">
        <f t="shared" si="2"/>
        <v>9861.104072369104</v>
      </c>
      <c r="Q92" s="57">
        <f t="shared" si="2"/>
        <v>10054.572657096262</v>
      </c>
      <c r="R92" s="57">
        <f t="shared" si="2"/>
        <v>10367.59636768888</v>
      </c>
      <c r="S92" s="57">
        <f t="shared" si="2"/>
        <v>10663.4940037608</v>
      </c>
      <c r="T92" s="41">
        <f>(S92/B92)^(1/17)-1</f>
        <v>0.02196497391841068</v>
      </c>
    </row>
    <row r="93" spans="1:19" ht="12.75">
      <c r="A93" s="194" t="s">
        <v>72</v>
      </c>
      <c r="B93" s="57">
        <f aca="true" t="shared" si="3" ref="B93:K108">C93/(1+C54/100)</f>
        <v>161.7270422070073</v>
      </c>
      <c r="C93" s="57">
        <f t="shared" si="3"/>
        <v>167.12591194685692</v>
      </c>
      <c r="D93" s="57">
        <f t="shared" si="3"/>
        <v>170.2809017948303</v>
      </c>
      <c r="E93" s="57">
        <f t="shared" si="3"/>
        <v>170.918311764116</v>
      </c>
      <c r="F93" s="57">
        <f t="shared" si="3"/>
        <v>174.70061158186178</v>
      </c>
      <c r="G93" s="57">
        <f t="shared" si="3"/>
        <v>179.1364613681156</v>
      </c>
      <c r="H93" s="57">
        <f t="shared" si="3"/>
        <v>183.13105117563197</v>
      </c>
      <c r="I93" s="57">
        <f t="shared" si="3"/>
        <v>187.02371098805995</v>
      </c>
      <c r="J93" s="57">
        <f t="shared" si="3"/>
        <v>193.74764066406013</v>
      </c>
      <c r="K93" s="57">
        <f t="shared" si="3"/>
        <v>200.21878035224125</v>
      </c>
      <c r="L93" s="226">
        <f>L12/1000</f>
        <v>207.5288</v>
      </c>
      <c r="M93" s="57">
        <f>L93*(1+M54/100)</f>
        <v>208.60813994799082</v>
      </c>
      <c r="N93" s="57">
        <f aca="true" t="shared" si="4" ref="N93:S93">M93*(1+N54/100)</f>
        <v>212.0447797823926</v>
      </c>
      <c r="O93" s="57">
        <f t="shared" si="4"/>
        <v>213.74348970053845</v>
      </c>
      <c r="P93" s="57">
        <f t="shared" si="4"/>
        <v>219.18237943845963</v>
      </c>
      <c r="Q93" s="57">
        <f t="shared" si="4"/>
        <v>225.48270913487139</v>
      </c>
      <c r="R93" s="57">
        <f t="shared" si="4"/>
        <v>233.0910587682548</v>
      </c>
      <c r="S93" s="57">
        <f t="shared" si="4"/>
        <v>240.2357784239788</v>
      </c>
    </row>
    <row r="94" spans="1:19" ht="12.75">
      <c r="A94" s="194" t="s">
        <v>73</v>
      </c>
      <c r="B94" s="57">
        <f t="shared" si="3"/>
        <v>203.5554343926688</v>
      </c>
      <c r="C94" s="57">
        <f t="shared" si="3"/>
        <v>207.28675674164407</v>
      </c>
      <c r="D94" s="57">
        <f t="shared" si="3"/>
        <v>210.45960145441776</v>
      </c>
      <c r="E94" s="57">
        <f t="shared" si="3"/>
        <v>208.43524718111877</v>
      </c>
      <c r="F94" s="57">
        <f t="shared" si="3"/>
        <v>215.16139313843198</v>
      </c>
      <c r="G94" s="57">
        <f t="shared" si="3"/>
        <v>220.29246999999998</v>
      </c>
      <c r="H94" s="57">
        <f t="shared" si="3"/>
        <v>222.92501999999996</v>
      </c>
      <c r="I94" s="57">
        <f t="shared" si="3"/>
        <v>230.75470999999996</v>
      </c>
      <c r="J94" s="57">
        <f t="shared" si="3"/>
        <v>234.63556999999997</v>
      </c>
      <c r="K94" s="57">
        <f aca="true" t="shared" si="5" ref="K94:K122">L94/(1+L55/100)</f>
        <v>242.6533</v>
      </c>
      <c r="L94" s="226">
        <f aca="true" t="shared" si="6" ref="L94:L122">L13/1000</f>
        <v>251.741</v>
      </c>
      <c r="M94" s="57">
        <f aca="true" t="shared" si="7" ref="M94:S122">L94*(1+M55/100)</f>
        <v>253.73881</v>
      </c>
      <c r="N94" s="57">
        <f t="shared" si="7"/>
        <v>257.56757999999996</v>
      </c>
      <c r="O94" s="57">
        <f t="shared" si="7"/>
        <v>260.12068</v>
      </c>
      <c r="P94" s="57">
        <f t="shared" si="7"/>
        <v>267.83561</v>
      </c>
      <c r="Q94" s="57">
        <f t="shared" si="7"/>
        <v>272.78378999999995</v>
      </c>
      <c r="R94" s="57">
        <f t="shared" si="7"/>
        <v>280.9321800000001</v>
      </c>
      <c r="S94" s="57">
        <f t="shared" si="7"/>
        <v>288.67623000000003</v>
      </c>
    </row>
    <row r="95" spans="1:19" ht="12.75">
      <c r="A95" s="194" t="s">
        <v>74</v>
      </c>
      <c r="B95" s="228">
        <f>C95/Ameco_GVA!C40</f>
        <v>14.927367054324904</v>
      </c>
      <c r="C95" s="57">
        <f t="shared" si="3"/>
        <v>14.927367054324904</v>
      </c>
      <c r="D95" s="57">
        <f t="shared" si="3"/>
        <v>13.844853024328152</v>
      </c>
      <c r="E95" s="57">
        <f t="shared" si="3"/>
        <v>13.639903958238225</v>
      </c>
      <c r="F95" s="57">
        <f t="shared" si="3"/>
        <v>13.88785500573261</v>
      </c>
      <c r="G95" s="57">
        <f t="shared" si="3"/>
        <v>14.285095950933037</v>
      </c>
      <c r="H95" s="57">
        <f t="shared" si="3"/>
        <v>12.942708385879172</v>
      </c>
      <c r="I95" s="57">
        <f t="shared" si="3"/>
        <v>12.22100615321818</v>
      </c>
      <c r="J95" s="57">
        <f t="shared" si="3"/>
        <v>12.710687114036157</v>
      </c>
      <c r="K95" s="57">
        <f t="shared" si="5"/>
        <v>13.003221197383603</v>
      </c>
      <c r="L95" s="226">
        <f t="shared" si="6"/>
        <v>13.7043</v>
      </c>
      <c r="M95" s="57">
        <f t="shared" si="7"/>
        <v>14.261573151438556</v>
      </c>
      <c r="N95" s="57">
        <f t="shared" si="7"/>
        <v>14.903337821793059</v>
      </c>
      <c r="O95" s="57">
        <f t="shared" si="7"/>
        <v>15.649571998439045</v>
      </c>
      <c r="P95" s="57">
        <f t="shared" si="7"/>
        <v>16.68896521085807</v>
      </c>
      <c r="Q95" s="57">
        <f t="shared" si="7"/>
        <v>17.731288528092172</v>
      </c>
      <c r="R95" s="57">
        <f t="shared" si="7"/>
        <v>18.852299502781577</v>
      </c>
      <c r="S95" s="57">
        <f t="shared" si="7"/>
        <v>20.014972264990284</v>
      </c>
    </row>
    <row r="96" spans="1:19" ht="12.75">
      <c r="A96" s="194" t="s">
        <v>76</v>
      </c>
      <c r="B96" s="57">
        <f t="shared" si="3"/>
        <v>6.452188664454725</v>
      </c>
      <c r="C96" s="57">
        <f t="shared" si="3"/>
        <v>6.499937882674108</v>
      </c>
      <c r="D96" s="57">
        <f t="shared" si="3"/>
        <v>7.1295425532883465</v>
      </c>
      <c r="E96" s="57">
        <f t="shared" si="3"/>
        <v>7.179507979948293</v>
      </c>
      <c r="F96" s="57">
        <f t="shared" si="3"/>
        <v>7.603005265590253</v>
      </c>
      <c r="G96" s="57">
        <f t="shared" si="3"/>
        <v>8.357523502854358</v>
      </c>
      <c r="H96" s="57">
        <f t="shared" si="3"/>
        <v>8.512041664491246</v>
      </c>
      <c r="I96" s="57">
        <f t="shared" si="3"/>
        <v>8.711940358023869</v>
      </c>
      <c r="J96" s="57">
        <f t="shared" si="3"/>
        <v>9.151305489753257</v>
      </c>
      <c r="K96" s="57">
        <f t="shared" si="5"/>
        <v>9.594861947012792</v>
      </c>
      <c r="L96" s="226">
        <f t="shared" si="6"/>
        <v>10.078700000000001</v>
      </c>
      <c r="M96" s="57">
        <f t="shared" si="7"/>
        <v>10.480383993447429</v>
      </c>
      <c r="N96" s="57">
        <f t="shared" si="7"/>
        <v>10.700831399737334</v>
      </c>
      <c r="O96" s="57">
        <f t="shared" si="7"/>
        <v>10.904829637949074</v>
      </c>
      <c r="P96" s="57">
        <f t="shared" si="7"/>
        <v>11.362826282436554</v>
      </c>
      <c r="Q96" s="57">
        <f t="shared" si="7"/>
        <v>11.811451082247142</v>
      </c>
      <c r="R96" s="57">
        <f t="shared" si="7"/>
        <v>12.300765392678848</v>
      </c>
      <c r="S96" s="57">
        <f t="shared" si="7"/>
        <v>12.847554911596925</v>
      </c>
    </row>
    <row r="97" spans="1:19" ht="12.75">
      <c r="A97" s="194" t="s">
        <v>77</v>
      </c>
      <c r="B97" s="57">
        <f t="shared" si="3"/>
        <v>59.954623369835595</v>
      </c>
      <c r="C97" s="57">
        <f t="shared" si="3"/>
        <v>52.99092842433466</v>
      </c>
      <c r="D97" s="57">
        <f t="shared" si="3"/>
        <v>52.72250692977673</v>
      </c>
      <c r="E97" s="57">
        <f t="shared" si="3"/>
        <v>52.75514440230042</v>
      </c>
      <c r="F97" s="57">
        <f t="shared" si="3"/>
        <v>53.9260395825989</v>
      </c>
      <c r="G97" s="57">
        <f t="shared" si="3"/>
        <v>57.12794523620608</v>
      </c>
      <c r="H97" s="57">
        <f t="shared" si="3"/>
        <v>59.42873875703521</v>
      </c>
      <c r="I97" s="57">
        <f t="shared" si="3"/>
        <v>58.99440098667577</v>
      </c>
      <c r="J97" s="57">
        <f t="shared" si="3"/>
        <v>58.54663588128646</v>
      </c>
      <c r="K97" s="57">
        <f t="shared" si="5"/>
        <v>59.33087090087609</v>
      </c>
      <c r="L97" s="226">
        <f t="shared" si="6"/>
        <v>61.4952</v>
      </c>
      <c r="M97" s="57">
        <f t="shared" si="7"/>
        <v>63.005747100201035</v>
      </c>
      <c r="N97" s="57">
        <f t="shared" si="7"/>
        <v>64.20086418983641</v>
      </c>
      <c r="O97" s="57">
        <f t="shared" si="7"/>
        <v>66.51356815010628</v>
      </c>
      <c r="P97" s="57">
        <f t="shared" si="7"/>
        <v>69.49645905418905</v>
      </c>
      <c r="Q97" s="57">
        <f t="shared" si="7"/>
        <v>73.88610207325246</v>
      </c>
      <c r="R97" s="57">
        <f t="shared" si="7"/>
        <v>78.90059371240868</v>
      </c>
      <c r="S97" s="57">
        <f t="shared" si="7"/>
        <v>83.59558219543578</v>
      </c>
    </row>
    <row r="98" spans="1:19" ht="12.75">
      <c r="A98" s="194" t="s">
        <v>78</v>
      </c>
      <c r="B98" s="57">
        <f t="shared" si="3"/>
        <v>1674.987200522339</v>
      </c>
      <c r="C98" s="57">
        <f t="shared" si="3"/>
        <v>1760.55</v>
      </c>
      <c r="D98" s="57">
        <f t="shared" si="3"/>
        <v>1799.7375</v>
      </c>
      <c r="E98" s="57">
        <f t="shared" si="3"/>
        <v>1785.3</v>
      </c>
      <c r="F98" s="57">
        <f t="shared" si="3"/>
        <v>1832.7374999999997</v>
      </c>
      <c r="G98" s="57">
        <f t="shared" si="3"/>
        <v>1867.3874999999998</v>
      </c>
      <c r="H98" s="57">
        <f t="shared" si="3"/>
        <v>1885.9499999999998</v>
      </c>
      <c r="I98" s="57">
        <f t="shared" si="3"/>
        <v>1919.9812</v>
      </c>
      <c r="J98" s="57">
        <f t="shared" si="3"/>
        <v>1958.9625000000003</v>
      </c>
      <c r="K98" s="57">
        <f t="shared" si="5"/>
        <v>1998.3562</v>
      </c>
      <c r="L98" s="226">
        <f t="shared" si="6"/>
        <v>2062.5</v>
      </c>
      <c r="M98" s="57">
        <f t="shared" si="7"/>
        <v>2088.075</v>
      </c>
      <c r="N98" s="57">
        <f t="shared" si="7"/>
        <v>2088.075</v>
      </c>
      <c r="O98" s="57">
        <f t="shared" si="7"/>
        <v>2083.5375</v>
      </c>
      <c r="P98" s="57">
        <f t="shared" si="7"/>
        <v>2108.7</v>
      </c>
      <c r="Q98" s="57">
        <f t="shared" si="7"/>
        <v>2124.9937999999997</v>
      </c>
      <c r="R98" s="57">
        <f t="shared" si="7"/>
        <v>2187.9</v>
      </c>
      <c r="S98" s="57">
        <f t="shared" si="7"/>
        <v>2241.7312</v>
      </c>
    </row>
    <row r="99" spans="1:19" ht="12.75">
      <c r="A99" s="194" t="s">
        <v>79</v>
      </c>
      <c r="B99" s="57">
        <f t="shared" si="3"/>
        <v>134.34516902927749</v>
      </c>
      <c r="C99" s="57">
        <f t="shared" si="3"/>
        <v>136.0921974271309</v>
      </c>
      <c r="D99" s="57">
        <f t="shared" si="3"/>
        <v>138.7806248625928</v>
      </c>
      <c r="E99" s="57">
        <f t="shared" si="3"/>
        <v>138.65625876484972</v>
      </c>
      <c r="F99" s="57">
        <f t="shared" si="3"/>
        <v>146.31758603315086</v>
      </c>
      <c r="G99" s="57">
        <f t="shared" si="3"/>
        <v>150.8025468179949</v>
      </c>
      <c r="H99" s="57">
        <f t="shared" si="3"/>
        <v>155.07714509878173</v>
      </c>
      <c r="I99" s="57">
        <f t="shared" si="3"/>
        <v>160.0372997543981</v>
      </c>
      <c r="J99" s="57">
        <f t="shared" si="3"/>
        <v>163.49473093555926</v>
      </c>
      <c r="K99" s="57">
        <f t="shared" si="5"/>
        <v>167.68091793434746</v>
      </c>
      <c r="L99" s="226">
        <f t="shared" si="6"/>
        <v>173.59789999999998</v>
      </c>
      <c r="M99" s="57">
        <f t="shared" si="7"/>
        <v>174.82157117315472</v>
      </c>
      <c r="N99" s="57">
        <f t="shared" si="7"/>
        <v>175.6359209178153</v>
      </c>
      <c r="O99" s="57">
        <f t="shared" si="7"/>
        <v>176.3099395532642</v>
      </c>
      <c r="P99" s="57">
        <f t="shared" si="7"/>
        <v>180.35888111732623</v>
      </c>
      <c r="Q99" s="57">
        <f t="shared" si="7"/>
        <v>184.76898075595605</v>
      </c>
      <c r="R99" s="57">
        <f t="shared" si="7"/>
        <v>190.9475743540778</v>
      </c>
      <c r="S99" s="57">
        <f t="shared" si="7"/>
        <v>194.0916083353168</v>
      </c>
    </row>
    <row r="100" spans="1:19" ht="12.75">
      <c r="A100" s="194" t="s">
        <v>80</v>
      </c>
      <c r="B100" s="228">
        <f>C100/Ameco_GVA!D45</f>
        <v>4.4274207788298</v>
      </c>
      <c r="C100" s="228">
        <f>D100/Ameco_GVA!E45</f>
        <v>4.4274207788298</v>
      </c>
      <c r="D100" s="228">
        <f>E100/Ameco_GVA!F45</f>
        <v>4.4274207788298</v>
      </c>
      <c r="E100" s="57">
        <f>F100/(1+F61/100)</f>
        <v>4.4274207788298</v>
      </c>
      <c r="F100" s="57">
        <f t="shared" si="3"/>
        <v>4.354705023763702</v>
      </c>
      <c r="G100" s="57">
        <f t="shared" si="3"/>
        <v>4.551829240398333</v>
      </c>
      <c r="H100" s="57">
        <f t="shared" si="3"/>
        <v>4.778354397907991</v>
      </c>
      <c r="I100" s="57">
        <f t="shared" si="3"/>
        <v>5.294491413900183</v>
      </c>
      <c r="J100" s="57">
        <f t="shared" si="3"/>
        <v>5.5781709788894185</v>
      </c>
      <c r="K100" s="57">
        <f t="shared" si="5"/>
        <v>5.570576978535248</v>
      </c>
      <c r="L100" s="226">
        <f t="shared" si="6"/>
        <v>6.103</v>
      </c>
      <c r="M100" s="57">
        <f t="shared" si="7"/>
        <v>6.570657996562397</v>
      </c>
      <c r="N100" s="57">
        <f t="shared" si="7"/>
        <v>7.084462231769139</v>
      </c>
      <c r="O100" s="57">
        <f t="shared" si="7"/>
        <v>7.58866499691018</v>
      </c>
      <c r="P100" s="57">
        <f t="shared" si="7"/>
        <v>8.160398889758897</v>
      </c>
      <c r="Q100" s="57">
        <f t="shared" si="7"/>
        <v>8.907589214456612</v>
      </c>
      <c r="R100" s="57">
        <f t="shared" si="7"/>
        <v>9.831928994647349</v>
      </c>
      <c r="S100" s="57">
        <f t="shared" si="7"/>
        <v>10.454572472768891</v>
      </c>
    </row>
    <row r="101" spans="1:19" ht="12.75">
      <c r="A101" s="194" t="s">
        <v>81</v>
      </c>
      <c r="B101" s="57">
        <f t="shared" si="3"/>
        <v>478.27862585141946</v>
      </c>
      <c r="C101" s="57">
        <f t="shared" si="3"/>
        <v>490.4431685408959</v>
      </c>
      <c r="D101" s="57">
        <f t="shared" si="3"/>
        <v>495.00554457991484</v>
      </c>
      <c r="E101" s="57">
        <f t="shared" si="3"/>
        <v>489.9004703026416</v>
      </c>
      <c r="F101" s="57">
        <f t="shared" si="3"/>
        <v>501.5746573437781</v>
      </c>
      <c r="G101" s="57">
        <f t="shared" si="3"/>
        <v>515.40498</v>
      </c>
      <c r="H101" s="57">
        <f t="shared" si="3"/>
        <v>527.86238</v>
      </c>
      <c r="I101" s="57">
        <f t="shared" si="3"/>
        <v>548.28376</v>
      </c>
      <c r="J101" s="57">
        <f t="shared" si="3"/>
        <v>572.7819599999999</v>
      </c>
      <c r="K101" s="57">
        <f t="shared" si="5"/>
        <v>599.96583</v>
      </c>
      <c r="L101" s="226">
        <f t="shared" si="6"/>
        <v>630.263</v>
      </c>
      <c r="M101" s="57">
        <f t="shared" si="7"/>
        <v>653.255</v>
      </c>
      <c r="N101" s="57">
        <f t="shared" si="7"/>
        <v>670.9204199999999</v>
      </c>
      <c r="O101" s="57">
        <f t="shared" si="7"/>
        <v>691.6946800000001</v>
      </c>
      <c r="P101" s="57">
        <f t="shared" si="7"/>
        <v>714.2912</v>
      </c>
      <c r="Q101" s="57">
        <f t="shared" si="7"/>
        <v>740.10802</v>
      </c>
      <c r="R101" s="57">
        <f t="shared" si="7"/>
        <v>768.8900699999999</v>
      </c>
      <c r="S101" s="57">
        <f t="shared" si="7"/>
        <v>797.05235</v>
      </c>
    </row>
    <row r="102" spans="1:19" ht="12.75">
      <c r="A102" s="194" t="s">
        <v>83</v>
      </c>
      <c r="B102" s="57">
        <f t="shared" si="3"/>
        <v>108.559</v>
      </c>
      <c r="C102" s="57">
        <f t="shared" si="3"/>
        <v>101.78</v>
      </c>
      <c r="D102" s="57">
        <f t="shared" si="3"/>
        <v>97.978</v>
      </c>
      <c r="E102" s="57">
        <f t="shared" si="3"/>
        <v>97.077</v>
      </c>
      <c r="F102" s="57">
        <f t="shared" si="3"/>
        <v>100.546</v>
      </c>
      <c r="G102" s="57">
        <f t="shared" si="3"/>
        <v>104.49000000000001</v>
      </c>
      <c r="H102" s="57">
        <f t="shared" si="3"/>
        <v>108.35600000000001</v>
      </c>
      <c r="I102" s="57">
        <f t="shared" si="3"/>
        <v>115.07400000000001</v>
      </c>
      <c r="J102" s="57">
        <f t="shared" si="3"/>
        <v>121.087</v>
      </c>
      <c r="K102" s="57">
        <f t="shared" si="5"/>
        <v>125.835</v>
      </c>
      <c r="L102" s="226">
        <f t="shared" si="6"/>
        <v>132.198</v>
      </c>
      <c r="M102" s="57">
        <f t="shared" si="7"/>
        <v>135.774</v>
      </c>
      <c r="N102" s="57">
        <f t="shared" si="7"/>
        <v>137.91</v>
      </c>
      <c r="O102" s="57">
        <f t="shared" si="7"/>
        <v>140.407</v>
      </c>
      <c r="P102" s="57">
        <f t="shared" si="7"/>
        <v>145.597</v>
      </c>
      <c r="Q102" s="57">
        <f t="shared" si="7"/>
        <v>149.628</v>
      </c>
      <c r="R102" s="57">
        <f t="shared" si="7"/>
        <v>156.994</v>
      </c>
      <c r="S102" s="57">
        <f t="shared" si="7"/>
        <v>163.592</v>
      </c>
    </row>
    <row r="103" spans="1:19" ht="12.75">
      <c r="A103" s="194" t="s">
        <v>84</v>
      </c>
      <c r="B103" s="57">
        <f t="shared" si="3"/>
        <v>1185.4652140360079</v>
      </c>
      <c r="C103" s="57">
        <f t="shared" si="3"/>
        <v>1197.4829222169728</v>
      </c>
      <c r="D103" s="57">
        <f t="shared" si="3"/>
        <v>1213.8755241649305</v>
      </c>
      <c r="E103" s="57">
        <f t="shared" si="3"/>
        <v>1202.7777936446819</v>
      </c>
      <c r="F103" s="57">
        <f t="shared" si="3"/>
        <v>1229.4221466553167</v>
      </c>
      <c r="G103" s="57">
        <f t="shared" si="3"/>
        <v>1255.4205153520138</v>
      </c>
      <c r="H103" s="57">
        <f t="shared" si="3"/>
        <v>1269.2991783444925</v>
      </c>
      <c r="I103" s="57">
        <f t="shared" si="3"/>
        <v>1297.644490051734</v>
      </c>
      <c r="J103" s="57">
        <f t="shared" si="3"/>
        <v>1343.026388069435</v>
      </c>
      <c r="K103" s="57">
        <f t="shared" si="5"/>
        <v>1387.2463143026223</v>
      </c>
      <c r="L103" s="226">
        <f t="shared" si="6"/>
        <v>1441.372</v>
      </c>
      <c r="M103" s="57">
        <f t="shared" si="7"/>
        <v>1467.9603543704177</v>
      </c>
      <c r="N103" s="57">
        <f t="shared" si="7"/>
        <v>1483.0719874233998</v>
      </c>
      <c r="O103" s="57">
        <f t="shared" si="7"/>
        <v>1499.078598744144</v>
      </c>
      <c r="P103" s="57">
        <f t="shared" si="7"/>
        <v>1535.9417036187563</v>
      </c>
      <c r="Q103" s="57">
        <f t="shared" si="7"/>
        <v>1564.9559990814535</v>
      </c>
      <c r="R103" s="57">
        <f t="shared" si="7"/>
        <v>1598.8371763644832</v>
      </c>
      <c r="S103" s="57">
        <f t="shared" si="7"/>
        <v>1633.4173366745138</v>
      </c>
    </row>
    <row r="104" spans="1:19" ht="12.75">
      <c r="A104" s="194" t="s">
        <v>85</v>
      </c>
      <c r="B104" s="57">
        <f t="shared" si="3"/>
        <v>109.42598033389923</v>
      </c>
      <c r="C104" s="57">
        <f t="shared" si="3"/>
        <v>112.82002208851922</v>
      </c>
      <c r="D104" s="57">
        <f t="shared" si="3"/>
        <v>113.60655883811789</v>
      </c>
      <c r="E104" s="57">
        <f t="shared" si="3"/>
        <v>111.78984378610417</v>
      </c>
      <c r="F104" s="57">
        <f t="shared" si="3"/>
        <v>114.02547024237457</v>
      </c>
      <c r="G104" s="57">
        <f t="shared" si="3"/>
        <v>116.41979070940216</v>
      </c>
      <c r="H104" s="57">
        <f t="shared" si="3"/>
        <v>119.16543743062559</v>
      </c>
      <c r="I104" s="57">
        <f t="shared" si="3"/>
        <v>123.49929330694856</v>
      </c>
      <c r="J104" s="57">
        <f t="shared" si="3"/>
        <v>127.65255796590594</v>
      </c>
      <c r="K104" s="57">
        <f t="shared" si="5"/>
        <v>132.01895538982936</v>
      </c>
      <c r="L104" s="226">
        <f t="shared" si="6"/>
        <v>137.9295</v>
      </c>
      <c r="M104" s="57">
        <f t="shared" si="7"/>
        <v>143.7184683485592</v>
      </c>
      <c r="N104" s="57">
        <f t="shared" si="7"/>
        <v>148.66116222951106</v>
      </c>
      <c r="O104" s="57">
        <f t="shared" si="7"/>
        <v>156.95888459891694</v>
      </c>
      <c r="P104" s="57">
        <f t="shared" si="7"/>
        <v>164.67511714266843</v>
      </c>
      <c r="Q104" s="57">
        <f t="shared" si="7"/>
        <v>169.44822416250247</v>
      </c>
      <c r="R104" s="57">
        <f t="shared" si="7"/>
        <v>177.06838852257468</v>
      </c>
      <c r="S104" s="57">
        <f t="shared" si="7"/>
        <v>184.21545857397587</v>
      </c>
    </row>
    <row r="105" spans="1:19" ht="12.75">
      <c r="A105" s="194" t="s">
        <v>86</v>
      </c>
      <c r="B105" s="228">
        <f>C105/Ameco_GVA!D50</f>
        <v>41.99764021245901</v>
      </c>
      <c r="C105" s="57">
        <f t="shared" si="3"/>
        <v>41.99764021245901</v>
      </c>
      <c r="D105" s="57">
        <f t="shared" si="3"/>
        <v>41.11655313151173</v>
      </c>
      <c r="E105" s="57">
        <f t="shared" si="3"/>
        <v>40.869852641796335</v>
      </c>
      <c r="F105" s="57">
        <f t="shared" si="3"/>
        <v>42.055080991587516</v>
      </c>
      <c r="G105" s="57">
        <f t="shared" si="3"/>
        <v>42.685906141982855</v>
      </c>
      <c r="H105" s="57">
        <f t="shared" si="3"/>
        <v>43.24936425148172</v>
      </c>
      <c r="I105" s="57">
        <f t="shared" si="3"/>
        <v>45.2242151297027</v>
      </c>
      <c r="J105" s="57">
        <f t="shared" si="3"/>
        <v>47.4220826119393</v>
      </c>
      <c r="K105" s="57">
        <f t="shared" si="5"/>
        <v>49.391801183233156</v>
      </c>
      <c r="L105" s="226">
        <f t="shared" si="6"/>
        <v>51.962300000000006</v>
      </c>
      <c r="M105" s="57">
        <f t="shared" si="7"/>
        <v>54.08730329760161</v>
      </c>
      <c r="N105" s="57">
        <f t="shared" si="7"/>
        <v>56.330826018964295</v>
      </c>
      <c r="O105" s="57">
        <f t="shared" si="7"/>
        <v>58.71288322443803</v>
      </c>
      <c r="P105" s="57">
        <f t="shared" si="7"/>
        <v>61.55332026434389</v>
      </c>
      <c r="Q105" s="57">
        <f t="shared" si="7"/>
        <v>63.99301054994646</v>
      </c>
      <c r="R105" s="57">
        <f t="shared" si="7"/>
        <v>66.62561513628548</v>
      </c>
      <c r="S105" s="57">
        <f t="shared" si="7"/>
        <v>67.34047273983471</v>
      </c>
    </row>
    <row r="106" spans="1:19" ht="12.75">
      <c r="A106" s="194" t="s">
        <v>87</v>
      </c>
      <c r="B106" s="57">
        <f t="shared" si="3"/>
        <v>52.38254165722207</v>
      </c>
      <c r="C106" s="57">
        <f t="shared" si="3"/>
        <v>53.393343377229996</v>
      </c>
      <c r="D106" s="57">
        <f t="shared" si="3"/>
        <v>55.17841771394478</v>
      </c>
      <c r="E106" s="57">
        <f t="shared" si="3"/>
        <v>56.66416617136054</v>
      </c>
      <c r="F106" s="57">
        <f t="shared" si="3"/>
        <v>59.92565887290107</v>
      </c>
      <c r="G106" s="57">
        <f t="shared" si="3"/>
        <v>65.80191627620967</v>
      </c>
      <c r="H106" s="57">
        <f t="shared" si="3"/>
        <v>71.69949683872295</v>
      </c>
      <c r="I106" s="57">
        <f t="shared" si="3"/>
        <v>79.94304762499569</v>
      </c>
      <c r="J106" s="57">
        <f t="shared" si="3"/>
        <v>86.68261826781828</v>
      </c>
      <c r="K106" s="57">
        <f t="shared" si="5"/>
        <v>95.97948915455707</v>
      </c>
      <c r="L106" s="226">
        <f t="shared" si="6"/>
        <v>104.84339999999999</v>
      </c>
      <c r="M106" s="57">
        <f t="shared" si="7"/>
        <v>110.91789057938703</v>
      </c>
      <c r="N106" s="57">
        <f t="shared" si="7"/>
        <v>118.04881125953672</v>
      </c>
      <c r="O106" s="57">
        <f t="shared" si="7"/>
        <v>123.37788176782533</v>
      </c>
      <c r="P106" s="57">
        <f t="shared" si="7"/>
        <v>129.1814723213738</v>
      </c>
      <c r="Q106" s="57">
        <f t="shared" si="7"/>
        <v>137.41463310665554</v>
      </c>
      <c r="R106" s="57">
        <f t="shared" si="7"/>
        <v>145.25893385484767</v>
      </c>
      <c r="S106" s="57">
        <f t="shared" si="7"/>
        <v>154.01290468980443</v>
      </c>
    </row>
    <row r="107" spans="1:19" ht="12.75">
      <c r="A107" s="194" t="s">
        <v>89</v>
      </c>
      <c r="B107" s="57">
        <f t="shared" si="3"/>
        <v>1017.6663000000002</v>
      </c>
      <c r="C107" s="57">
        <f t="shared" si="3"/>
        <v>1033.2746</v>
      </c>
      <c r="D107" s="57">
        <f t="shared" si="3"/>
        <v>1041.2612</v>
      </c>
      <c r="E107" s="57">
        <f t="shared" si="3"/>
        <v>1032.0126</v>
      </c>
      <c r="F107" s="57">
        <f t="shared" si="3"/>
        <v>1054.2204</v>
      </c>
      <c r="G107" s="57">
        <f t="shared" si="3"/>
        <v>1084.0228</v>
      </c>
      <c r="H107" s="57">
        <f t="shared" si="3"/>
        <v>1095.897</v>
      </c>
      <c r="I107" s="57">
        <f t="shared" si="3"/>
        <v>1116.4149</v>
      </c>
      <c r="J107" s="57">
        <f t="shared" si="3"/>
        <v>1132.0595</v>
      </c>
      <c r="K107" s="57">
        <f t="shared" si="5"/>
        <v>1148.636</v>
      </c>
      <c r="L107" s="226">
        <f t="shared" si="6"/>
        <v>1191.0573</v>
      </c>
      <c r="M107" s="57">
        <f t="shared" si="7"/>
        <v>1212.7133000000001</v>
      </c>
      <c r="N107" s="57">
        <f t="shared" si="7"/>
        <v>1218.2196000000001</v>
      </c>
      <c r="O107" s="57">
        <f t="shared" si="7"/>
        <v>1218.0135</v>
      </c>
      <c r="P107" s="57">
        <f t="shared" si="7"/>
        <v>1236.6712</v>
      </c>
      <c r="Q107" s="57">
        <f t="shared" si="7"/>
        <v>1244.7821999999999</v>
      </c>
      <c r="R107" s="57">
        <f t="shared" si="7"/>
        <v>1270.1263999999999</v>
      </c>
      <c r="S107" s="57">
        <f t="shared" si="7"/>
        <v>1289.9884</v>
      </c>
    </row>
    <row r="108" spans="1:19" ht="12.75">
      <c r="A108" s="194" t="s">
        <v>90</v>
      </c>
      <c r="B108" s="57">
        <f t="shared" si="3"/>
        <v>16.959671993038306</v>
      </c>
      <c r="C108" s="57">
        <f t="shared" si="3"/>
        <v>15.99700953891131</v>
      </c>
      <c r="D108" s="57">
        <f t="shared" si="3"/>
        <v>12.596310235252249</v>
      </c>
      <c r="E108" s="57">
        <f t="shared" si="3"/>
        <v>10.552240212043126</v>
      </c>
      <c r="F108" s="57">
        <f t="shared" si="3"/>
        <v>9.521708020038957</v>
      </c>
      <c r="G108" s="57">
        <f t="shared" si="3"/>
        <v>9.834984328823396</v>
      </c>
      <c r="H108" s="57">
        <f t="shared" si="3"/>
        <v>10.335307203394555</v>
      </c>
      <c r="I108" s="57">
        <f t="shared" si="3"/>
        <v>11.212152268076649</v>
      </c>
      <c r="J108" s="57">
        <f t="shared" si="3"/>
        <v>12.05195211515811</v>
      </c>
      <c r="K108" s="57">
        <f t="shared" si="5"/>
        <v>11.875055721053323</v>
      </c>
      <c r="L108" s="226">
        <f t="shared" si="6"/>
        <v>12.3773</v>
      </c>
      <c r="M108" s="57">
        <f t="shared" si="7"/>
        <v>13.21101359575676</v>
      </c>
      <c r="N108" s="57">
        <f t="shared" si="7"/>
        <v>14.117743263986505</v>
      </c>
      <c r="O108" s="57">
        <f t="shared" si="7"/>
        <v>15.564333437669516</v>
      </c>
      <c r="P108" s="57">
        <f t="shared" si="7"/>
        <v>16.70845126339267</v>
      </c>
      <c r="Q108" s="57">
        <f t="shared" si="7"/>
        <v>18.012099776350627</v>
      </c>
      <c r="R108" s="57">
        <f t="shared" si="7"/>
        <v>19.425097847902247</v>
      </c>
      <c r="S108" s="57">
        <f t="shared" si="7"/>
        <v>21.15873230427072</v>
      </c>
    </row>
    <row r="109" spans="1:19" ht="12.75">
      <c r="A109" s="194" t="s">
        <v>91</v>
      </c>
      <c r="B109" s="57">
        <f aca="true" t="shared" si="8" ref="B109:J122">C109/(1+C70/100)</f>
        <v>13.460324829631235</v>
      </c>
      <c r="C109" s="57">
        <f t="shared" si="8"/>
        <v>14.62383866758962</v>
      </c>
      <c r="D109" s="57">
        <f t="shared" si="8"/>
        <v>14.889938467487129</v>
      </c>
      <c r="E109" s="57">
        <f t="shared" si="8"/>
        <v>15.515473151845747</v>
      </c>
      <c r="F109" s="57">
        <f t="shared" si="8"/>
        <v>16.10825611756251</v>
      </c>
      <c r="G109" s="57">
        <f t="shared" si="8"/>
        <v>16.339</v>
      </c>
      <c r="H109" s="57">
        <f t="shared" si="8"/>
        <v>16.587</v>
      </c>
      <c r="I109" s="57">
        <f t="shared" si="8"/>
        <v>17.5721</v>
      </c>
      <c r="J109" s="57">
        <f t="shared" si="8"/>
        <v>18.7125</v>
      </c>
      <c r="K109" s="57">
        <f t="shared" si="5"/>
        <v>20.2877</v>
      </c>
      <c r="L109" s="226">
        <f t="shared" si="6"/>
        <v>22.0006</v>
      </c>
      <c r="M109" s="57">
        <f t="shared" si="7"/>
        <v>22.554400000000005</v>
      </c>
      <c r="N109" s="57">
        <f t="shared" si="7"/>
        <v>23.480300000000003</v>
      </c>
      <c r="O109" s="57">
        <f t="shared" si="7"/>
        <v>23.843700000000005</v>
      </c>
      <c r="P109" s="57">
        <f t="shared" si="7"/>
        <v>24.928000000000004</v>
      </c>
      <c r="Q109" s="57">
        <f t="shared" si="7"/>
        <v>26.220700000000004</v>
      </c>
      <c r="R109" s="57">
        <f t="shared" si="7"/>
        <v>27.910200000000007</v>
      </c>
      <c r="S109" s="57">
        <f t="shared" si="7"/>
        <v>29.361700000000003</v>
      </c>
    </row>
    <row r="110" spans="1:19" ht="12.75">
      <c r="A110" s="194" t="s">
        <v>92</v>
      </c>
      <c r="B110" s="57">
        <f t="shared" si="8"/>
        <v>12.284467128374319</v>
      </c>
      <c r="C110" s="57">
        <f t="shared" si="8"/>
        <v>10.736617884398077</v>
      </c>
      <c r="D110" s="57">
        <f t="shared" si="8"/>
        <v>7.290172015577613</v>
      </c>
      <c r="E110" s="57">
        <f t="shared" si="8"/>
        <v>6.459092659782489</v>
      </c>
      <c r="F110" s="57">
        <f t="shared" si="8"/>
        <v>6.601194875275345</v>
      </c>
      <c r="G110" s="57">
        <f t="shared" si="8"/>
        <v>6.5417815271661786</v>
      </c>
      <c r="H110" s="57">
        <f t="shared" si="8"/>
        <v>6.77820754658202</v>
      </c>
      <c r="I110" s="57">
        <f t="shared" si="8"/>
        <v>7.343566339701436</v>
      </c>
      <c r="J110" s="57">
        <f t="shared" si="8"/>
        <v>7.6956928617736935</v>
      </c>
      <c r="K110" s="57">
        <f t="shared" si="5"/>
        <v>7.946049436300716</v>
      </c>
      <c r="L110" s="226">
        <f t="shared" si="6"/>
        <v>8.4956</v>
      </c>
      <c r="M110" s="57">
        <f t="shared" si="7"/>
        <v>9.179323805033299</v>
      </c>
      <c r="N110" s="57">
        <f t="shared" si="7"/>
        <v>9.773580899898118</v>
      </c>
      <c r="O110" s="57">
        <f t="shared" si="7"/>
        <v>10.47638545243287</v>
      </c>
      <c r="P110" s="57">
        <f t="shared" si="7"/>
        <v>11.385269231028296</v>
      </c>
      <c r="Q110" s="57">
        <f t="shared" si="7"/>
        <v>12.592381337722804</v>
      </c>
      <c r="R110" s="57">
        <f t="shared" si="7"/>
        <v>14.132825340787576</v>
      </c>
      <c r="S110" s="57">
        <f t="shared" si="7"/>
        <v>15.542958746811033</v>
      </c>
    </row>
    <row r="111" spans="1:19" ht="12.75">
      <c r="A111" s="194" t="s">
        <v>94</v>
      </c>
      <c r="B111" s="57">
        <f t="shared" si="8"/>
        <v>306.035</v>
      </c>
      <c r="C111" s="57">
        <f t="shared" si="8"/>
        <v>313.5</v>
      </c>
      <c r="D111" s="57">
        <f t="shared" si="8"/>
        <v>318.84899999999993</v>
      </c>
      <c r="E111" s="57">
        <f t="shared" si="8"/>
        <v>322.859</v>
      </c>
      <c r="F111" s="57">
        <f t="shared" si="8"/>
        <v>332.419</v>
      </c>
      <c r="G111" s="57">
        <f t="shared" si="8"/>
        <v>342.777</v>
      </c>
      <c r="H111" s="57">
        <f t="shared" si="8"/>
        <v>354.454</v>
      </c>
      <c r="I111" s="57">
        <f t="shared" si="8"/>
        <v>369.618</v>
      </c>
      <c r="J111" s="57">
        <f t="shared" si="8"/>
        <v>384.12</v>
      </c>
      <c r="K111" s="57">
        <f t="shared" si="5"/>
        <v>402.113</v>
      </c>
      <c r="L111" s="226">
        <f t="shared" si="6"/>
        <v>417.96</v>
      </c>
      <c r="M111" s="57">
        <f t="shared" si="7"/>
        <v>426.009</v>
      </c>
      <c r="N111" s="57">
        <f t="shared" si="7"/>
        <v>426.334</v>
      </c>
      <c r="O111" s="57">
        <f t="shared" si="7"/>
        <v>427.765</v>
      </c>
      <c r="P111" s="57">
        <f t="shared" si="7"/>
        <v>437.33200000000005</v>
      </c>
      <c r="Q111" s="57">
        <f t="shared" si="7"/>
        <v>446.28200000000004</v>
      </c>
      <c r="R111" s="57">
        <f t="shared" si="7"/>
        <v>461.34900000000005</v>
      </c>
      <c r="S111" s="57">
        <f t="shared" si="7"/>
        <v>477.31500000000005</v>
      </c>
    </row>
    <row r="112" spans="1:19" ht="12.75">
      <c r="A112" s="194" t="s">
        <v>96</v>
      </c>
      <c r="B112" s="57">
        <f t="shared" si="8"/>
        <v>128.13150138164232</v>
      </c>
      <c r="C112" s="57">
        <f t="shared" si="8"/>
        <v>119.14233171200337</v>
      </c>
      <c r="D112" s="57">
        <f t="shared" si="8"/>
        <v>122.13873847268779</v>
      </c>
      <c r="E112" s="57">
        <f t="shared" si="8"/>
        <v>126.70466150538886</v>
      </c>
      <c r="F112" s="57">
        <f t="shared" si="8"/>
        <v>133.41088231178082</v>
      </c>
      <c r="G112" s="57">
        <f t="shared" si="8"/>
        <v>142.68543007915335</v>
      </c>
      <c r="H112" s="57">
        <f t="shared" si="8"/>
        <v>151.58745656190808</v>
      </c>
      <c r="I112" s="57">
        <f t="shared" si="8"/>
        <v>162.32936891030366</v>
      </c>
      <c r="J112" s="57">
        <f t="shared" si="8"/>
        <v>170.4160243453568</v>
      </c>
      <c r="K112" s="57">
        <f t="shared" si="5"/>
        <v>178.12598447882124</v>
      </c>
      <c r="L112" s="226">
        <f t="shared" si="6"/>
        <v>185.7138</v>
      </c>
      <c r="M112" s="57">
        <f t="shared" si="7"/>
        <v>187.9522114167802</v>
      </c>
      <c r="N112" s="57">
        <f t="shared" si="7"/>
        <v>190.66529977978928</v>
      </c>
      <c r="O112" s="57">
        <f t="shared" si="7"/>
        <v>198.038629980526</v>
      </c>
      <c r="P112" s="57">
        <f t="shared" si="7"/>
        <v>208.6233994605563</v>
      </c>
      <c r="Q112" s="57">
        <f t="shared" si="7"/>
        <v>216.16941067756702</v>
      </c>
      <c r="R112" s="57">
        <f t="shared" si="7"/>
        <v>229.63133220180063</v>
      </c>
      <c r="S112" s="57">
        <f t="shared" si="7"/>
        <v>244.89075397914766</v>
      </c>
    </row>
    <row r="113" spans="1:19" ht="12.75">
      <c r="A113" s="194" t="s">
        <v>97</v>
      </c>
      <c r="B113" s="57">
        <f t="shared" si="8"/>
        <v>91.98478909328452</v>
      </c>
      <c r="C113" s="57">
        <f t="shared" si="8"/>
        <v>96.00287401513602</v>
      </c>
      <c r="D113" s="57">
        <f t="shared" si="8"/>
        <v>97.0488033218396</v>
      </c>
      <c r="E113" s="57">
        <f t="shared" si="8"/>
        <v>95.06582240751528</v>
      </c>
      <c r="F113" s="57">
        <f t="shared" si="8"/>
        <v>95.98306005715915</v>
      </c>
      <c r="G113" s="57">
        <f t="shared" si="8"/>
        <v>100.09379999999997</v>
      </c>
      <c r="H113" s="57">
        <f t="shared" si="8"/>
        <v>103.71589999999998</v>
      </c>
      <c r="I113" s="57">
        <f t="shared" si="8"/>
        <v>108.05719999999997</v>
      </c>
      <c r="J113" s="57">
        <f t="shared" si="8"/>
        <v>113.30009999999999</v>
      </c>
      <c r="K113" s="57">
        <f t="shared" si="5"/>
        <v>117.65249999999997</v>
      </c>
      <c r="L113" s="226">
        <f t="shared" si="6"/>
        <v>122.27</v>
      </c>
      <c r="M113" s="57">
        <f t="shared" si="7"/>
        <v>124.7353</v>
      </c>
      <c r="N113" s="57">
        <f t="shared" si="7"/>
        <v>125.68239999999999</v>
      </c>
      <c r="O113" s="57">
        <f t="shared" si="7"/>
        <v>124.6703</v>
      </c>
      <c r="P113" s="57">
        <f t="shared" si="7"/>
        <v>126.5596</v>
      </c>
      <c r="Q113" s="57">
        <f t="shared" si="7"/>
        <v>127.71119999999999</v>
      </c>
      <c r="R113" s="57">
        <f t="shared" si="7"/>
        <v>129.45819999999998</v>
      </c>
      <c r="S113" s="57">
        <f t="shared" si="7"/>
        <v>131.96499999999997</v>
      </c>
    </row>
    <row r="114" spans="1:19" ht="12.75">
      <c r="A114" s="194" t="s">
        <v>98</v>
      </c>
      <c r="B114" s="57">
        <f t="shared" si="8"/>
        <v>48.29144978328429</v>
      </c>
      <c r="C114" s="57">
        <f t="shared" si="8"/>
        <v>41.974544109338986</v>
      </c>
      <c r="D114" s="57">
        <f t="shared" si="8"/>
        <v>38.312678908749845</v>
      </c>
      <c r="E114" s="57">
        <f t="shared" si="8"/>
        <v>38.89541870187567</v>
      </c>
      <c r="F114" s="57">
        <f t="shared" si="8"/>
        <v>40.4258078262451</v>
      </c>
      <c r="G114" s="57">
        <f t="shared" si="8"/>
        <v>43.3119197069263</v>
      </c>
      <c r="H114" s="57">
        <f t="shared" si="8"/>
        <v>45.021928611353744</v>
      </c>
      <c r="I114" s="57">
        <f t="shared" si="8"/>
        <v>42.29671133792769</v>
      </c>
      <c r="J114" s="57">
        <f t="shared" si="8"/>
        <v>40.259066532993884</v>
      </c>
      <c r="K114" s="57">
        <f t="shared" si="5"/>
        <v>39.796085038419065</v>
      </c>
      <c r="L114" s="226">
        <f t="shared" si="6"/>
        <v>40.651300000000006</v>
      </c>
      <c r="M114" s="57">
        <f t="shared" si="7"/>
        <v>42.959829383364244</v>
      </c>
      <c r="N114" s="57">
        <f t="shared" si="7"/>
        <v>45.1408969104023</v>
      </c>
      <c r="O114" s="57">
        <f t="shared" si="7"/>
        <v>47.504797908544866</v>
      </c>
      <c r="P114" s="57">
        <f t="shared" si="7"/>
        <v>51.53807478078979</v>
      </c>
      <c r="Q114" s="57">
        <f t="shared" si="7"/>
        <v>53.6787858297438</v>
      </c>
      <c r="R114" s="57">
        <f t="shared" si="7"/>
        <v>57.90588344314566</v>
      </c>
      <c r="S114" s="57">
        <f t="shared" si="7"/>
        <v>61.523125709920215</v>
      </c>
    </row>
    <row r="115" spans="1:19" ht="12.75">
      <c r="A115" s="194" t="s">
        <v>99</v>
      </c>
      <c r="B115" s="57">
        <f t="shared" si="8"/>
        <v>218.62845889420691</v>
      </c>
      <c r="C115" s="57">
        <f t="shared" si="8"/>
        <v>216.17700710092987</v>
      </c>
      <c r="D115" s="57">
        <f t="shared" si="8"/>
        <v>213.57529243146732</v>
      </c>
      <c r="E115" s="57">
        <f t="shared" si="8"/>
        <v>209.18036972658058</v>
      </c>
      <c r="F115" s="57">
        <f t="shared" si="8"/>
        <v>217.43642077398667</v>
      </c>
      <c r="G115" s="57">
        <f t="shared" si="8"/>
        <v>226.07529284480307</v>
      </c>
      <c r="H115" s="57">
        <f t="shared" si="8"/>
        <v>229.37716857564064</v>
      </c>
      <c r="I115" s="57">
        <f t="shared" si="8"/>
        <v>235.02049278062498</v>
      </c>
      <c r="J115" s="57">
        <f t="shared" si="8"/>
        <v>243.98404633804554</v>
      </c>
      <c r="K115" s="57">
        <f t="shared" si="5"/>
        <v>255.19609615700003</v>
      </c>
      <c r="L115" s="226">
        <f t="shared" si="6"/>
        <v>266.422</v>
      </c>
      <c r="M115" s="57">
        <f t="shared" si="7"/>
        <v>269.2400505834034</v>
      </c>
      <c r="N115" s="57">
        <f t="shared" si="7"/>
        <v>275.7322593899432</v>
      </c>
      <c r="O115" s="57">
        <f t="shared" si="7"/>
        <v>281.005906132791</v>
      </c>
      <c r="P115" s="57">
        <f t="shared" si="7"/>
        <v>292.60314518439446</v>
      </c>
      <c r="Q115" s="57">
        <f t="shared" si="7"/>
        <v>302.25418988376384</v>
      </c>
      <c r="R115" s="57">
        <f t="shared" si="7"/>
        <v>315.0892919043533</v>
      </c>
      <c r="S115" s="57">
        <f t="shared" si="7"/>
        <v>323.1547021080567</v>
      </c>
    </row>
    <row r="116" spans="1:19" ht="12.75">
      <c r="A116" s="194" t="s">
        <v>100</v>
      </c>
      <c r="B116" s="57">
        <f t="shared" si="8"/>
        <v>17.83115176123789</v>
      </c>
      <c r="C116" s="57">
        <f t="shared" si="8"/>
        <v>16.244159983825835</v>
      </c>
      <c r="D116" s="57">
        <f t="shared" si="8"/>
        <v>15.356627834266762</v>
      </c>
      <c r="E116" s="57">
        <f t="shared" si="8"/>
        <v>15.79328109183355</v>
      </c>
      <c r="F116" s="57">
        <f t="shared" si="8"/>
        <v>16.634666421950982</v>
      </c>
      <c r="G116" s="57">
        <f t="shared" si="8"/>
        <v>17.317878608946533</v>
      </c>
      <c r="H116" s="57">
        <f t="shared" si="8"/>
        <v>17.93662364124244</v>
      </c>
      <c r="I116" s="57">
        <f t="shared" si="8"/>
        <v>18.816752407353192</v>
      </c>
      <c r="J116" s="57">
        <f t="shared" si="8"/>
        <v>19.487922647176745</v>
      </c>
      <c r="K116" s="57">
        <f t="shared" si="5"/>
        <v>20.5336199613975</v>
      </c>
      <c r="L116" s="226">
        <f t="shared" si="6"/>
        <v>21.4348</v>
      </c>
      <c r="M116" s="57">
        <f t="shared" si="7"/>
        <v>22.04550727370815</v>
      </c>
      <c r="N116" s="57">
        <f t="shared" si="7"/>
        <v>22.921530171795716</v>
      </c>
      <c r="O116" s="57">
        <f t="shared" si="7"/>
        <v>23.571405570685478</v>
      </c>
      <c r="P116" s="57">
        <f t="shared" si="7"/>
        <v>24.581797059305753</v>
      </c>
      <c r="Q116" s="57">
        <f t="shared" si="7"/>
        <v>25.650760958991206</v>
      </c>
      <c r="R116" s="57">
        <f t="shared" si="7"/>
        <v>27.164840387280332</v>
      </c>
      <c r="S116" s="57">
        <f t="shared" si="7"/>
        <v>29.002425100605123</v>
      </c>
    </row>
    <row r="117" spans="1:19" ht="12.75">
      <c r="A117" s="194" t="s">
        <v>101</v>
      </c>
      <c r="B117" s="227">
        <v>15</v>
      </c>
      <c r="C117" s="227">
        <v>15</v>
      </c>
      <c r="D117" s="57">
        <f t="shared" si="8"/>
        <v>15.488703088381373</v>
      </c>
      <c r="E117" s="57">
        <f t="shared" si="8"/>
        <v>16.589920513285946</v>
      </c>
      <c r="F117" s="57">
        <f t="shared" si="8"/>
        <v>17.61940733990459</v>
      </c>
      <c r="G117" s="57">
        <f t="shared" si="8"/>
        <v>18.648992099939193</v>
      </c>
      <c r="H117" s="57">
        <f t="shared" si="8"/>
        <v>19.94348523260907</v>
      </c>
      <c r="I117" s="57">
        <f t="shared" si="8"/>
        <v>20.819335011286714</v>
      </c>
      <c r="J117" s="57">
        <f t="shared" si="8"/>
        <v>21.733479177730107</v>
      </c>
      <c r="K117" s="57">
        <f t="shared" si="5"/>
        <v>21.740295239363448</v>
      </c>
      <c r="L117" s="226">
        <f t="shared" si="6"/>
        <v>22.0355</v>
      </c>
      <c r="M117" s="57">
        <f t="shared" si="7"/>
        <v>22.784906178896485</v>
      </c>
      <c r="N117" s="57">
        <f t="shared" si="7"/>
        <v>23.867514540854394</v>
      </c>
      <c r="O117" s="57">
        <f t="shared" si="7"/>
        <v>24.99746059226792</v>
      </c>
      <c r="P117" s="57">
        <f t="shared" si="7"/>
        <v>26.2860992653606</v>
      </c>
      <c r="Q117" s="57">
        <f t="shared" si="7"/>
        <v>28.00661746192437</v>
      </c>
      <c r="R117" s="57">
        <f t="shared" si="7"/>
        <v>30.38578357273154</v>
      </c>
      <c r="S117" s="57">
        <f t="shared" si="7"/>
        <v>33.5526573208043</v>
      </c>
    </row>
    <row r="118" spans="1:19" ht="12.75">
      <c r="A118" s="194" t="s">
        <v>103</v>
      </c>
      <c r="B118" s="57">
        <f t="shared" si="8"/>
        <v>1247.578267441382</v>
      </c>
      <c r="C118" s="57">
        <f t="shared" si="8"/>
        <v>1230.2065014901034</v>
      </c>
      <c r="D118" s="57">
        <f t="shared" si="8"/>
        <v>1232.010358812749</v>
      </c>
      <c r="E118" s="57">
        <f t="shared" si="8"/>
        <v>1259.3887699956024</v>
      </c>
      <c r="F118" s="57">
        <f t="shared" si="8"/>
        <v>1313.2928048257081</v>
      </c>
      <c r="G118" s="57">
        <f t="shared" si="8"/>
        <v>1353.252856227953</v>
      </c>
      <c r="H118" s="57">
        <f t="shared" si="8"/>
        <v>1392.2164768040254</v>
      </c>
      <c r="I118" s="57">
        <f t="shared" si="8"/>
        <v>1438.2594435532974</v>
      </c>
      <c r="J118" s="57">
        <f t="shared" si="8"/>
        <v>1490.1192075533804</v>
      </c>
      <c r="K118" s="57">
        <f t="shared" si="5"/>
        <v>1541.8746411634697</v>
      </c>
      <c r="L118" s="226">
        <f t="shared" si="6"/>
        <v>1602.2396</v>
      </c>
      <c r="M118" s="57">
        <f t="shared" si="7"/>
        <v>1641.6840475908266</v>
      </c>
      <c r="N118" s="57">
        <f t="shared" si="7"/>
        <v>1676.102492046302</v>
      </c>
      <c r="O118" s="57">
        <f t="shared" si="7"/>
        <v>1723.3354300553576</v>
      </c>
      <c r="P118" s="57">
        <f t="shared" si="7"/>
        <v>1770.8617027841062</v>
      </c>
      <c r="Q118" s="57">
        <f t="shared" si="7"/>
        <v>1807.2987134807647</v>
      </c>
      <c r="R118" s="57">
        <f t="shared" si="7"/>
        <v>1858.5869283878387</v>
      </c>
      <c r="S118" s="57">
        <f t="shared" si="7"/>
        <v>1914.760527208968</v>
      </c>
    </row>
    <row r="119" spans="1:19" ht="12.75">
      <c r="A119" s="194" t="s">
        <v>102</v>
      </c>
      <c r="B119" s="57">
        <f t="shared" si="8"/>
        <v>202.259223255417</v>
      </c>
      <c r="C119" s="57">
        <f t="shared" si="8"/>
        <v>204.1331866588197</v>
      </c>
      <c r="D119" s="57">
        <f t="shared" si="8"/>
        <v>216.34909107491868</v>
      </c>
      <c r="E119" s="57">
        <f t="shared" si="8"/>
        <v>233.74794160509796</v>
      </c>
      <c r="F119" s="57">
        <f t="shared" si="8"/>
        <v>220.99541920552898</v>
      </c>
      <c r="G119" s="57">
        <f t="shared" si="8"/>
        <v>236.887696749093</v>
      </c>
      <c r="H119" s="57">
        <f t="shared" si="8"/>
        <v>253.4824279076716</v>
      </c>
      <c r="I119" s="57">
        <f t="shared" si="8"/>
        <v>272.566631788068</v>
      </c>
      <c r="J119" s="57">
        <f t="shared" si="8"/>
        <v>280.9940215476485</v>
      </c>
      <c r="K119" s="57">
        <f t="shared" si="5"/>
        <v>271.5376062262565</v>
      </c>
      <c r="L119" s="226">
        <f t="shared" si="6"/>
        <v>289.9328</v>
      </c>
      <c r="M119" s="57">
        <f t="shared" si="7"/>
        <v>273.4139469465257</v>
      </c>
      <c r="N119" s="57">
        <f t="shared" si="7"/>
        <v>290.26674418189685</v>
      </c>
      <c r="O119" s="57">
        <f t="shared" si="7"/>
        <v>305.55005850970235</v>
      </c>
      <c r="P119" s="57">
        <f t="shared" si="7"/>
        <v>334.1581224744698</v>
      </c>
      <c r="Q119" s="57">
        <f t="shared" si="7"/>
        <v>362.23281096805744</v>
      </c>
      <c r="R119" s="57">
        <f t="shared" si="7"/>
        <v>387.20329120886186</v>
      </c>
      <c r="S119" s="57">
        <f t="shared" si="7"/>
        <v>405.2801843014424</v>
      </c>
    </row>
    <row r="120" spans="1:19" ht="12.75">
      <c r="A120" s="194" t="s">
        <v>88</v>
      </c>
      <c r="B120" s="57">
        <f t="shared" si="8"/>
        <v>7.3258351486734155</v>
      </c>
      <c r="C120" s="57">
        <f t="shared" si="8"/>
        <v>7.309439443829373</v>
      </c>
      <c r="D120" s="57">
        <f t="shared" si="8"/>
        <v>7.06282875391044</v>
      </c>
      <c r="E120" s="57">
        <f t="shared" si="8"/>
        <v>7.155595376359971</v>
      </c>
      <c r="F120" s="57">
        <f t="shared" si="8"/>
        <v>7.413820838702037</v>
      </c>
      <c r="G120" s="57">
        <f t="shared" si="8"/>
        <v>7.422473361930656</v>
      </c>
      <c r="H120" s="57">
        <f t="shared" si="8"/>
        <v>7.77764015140103</v>
      </c>
      <c r="I120" s="57">
        <f t="shared" si="8"/>
        <v>8.159770297493079</v>
      </c>
      <c r="J120" s="57">
        <f t="shared" si="8"/>
        <v>8.675201657338167</v>
      </c>
      <c r="K120" s="57">
        <f t="shared" si="5"/>
        <v>9.030340891002082</v>
      </c>
      <c r="L120" s="226">
        <f t="shared" si="6"/>
        <v>9.4206</v>
      </c>
      <c r="M120" s="57">
        <f t="shared" si="7"/>
        <v>9.790054475120185</v>
      </c>
      <c r="N120" s="57">
        <f t="shared" si="7"/>
        <v>9.803667043511709</v>
      </c>
      <c r="O120" s="57">
        <f t="shared" si="7"/>
        <v>10.039902972298234</v>
      </c>
      <c r="P120" s="57">
        <f t="shared" si="7"/>
        <v>10.813394459646624</v>
      </c>
      <c r="Q120" s="57">
        <f t="shared" si="7"/>
        <v>11.617390224746872</v>
      </c>
      <c r="R120" s="57">
        <f t="shared" si="7"/>
        <v>12.13560472104448</v>
      </c>
      <c r="S120" s="57">
        <f t="shared" si="7"/>
        <v>12.804756147229895</v>
      </c>
    </row>
    <row r="121" spans="1:19" ht="12.75">
      <c r="A121" s="194" t="s">
        <v>95</v>
      </c>
      <c r="B121" s="57">
        <f t="shared" si="8"/>
        <v>126.89963863679168</v>
      </c>
      <c r="C121" s="57">
        <f t="shared" si="8"/>
        <v>130.8394754930156</v>
      </c>
      <c r="D121" s="57">
        <f t="shared" si="8"/>
        <v>135.44910988319927</v>
      </c>
      <c r="E121" s="57">
        <f t="shared" si="8"/>
        <v>139.22355580621246</v>
      </c>
      <c r="F121" s="57">
        <f t="shared" si="8"/>
        <v>146.25623269599612</v>
      </c>
      <c r="G121" s="57">
        <f t="shared" si="8"/>
        <v>152.3790992144762</v>
      </c>
      <c r="H121" s="57">
        <f t="shared" si="8"/>
        <v>160.15005716966382</v>
      </c>
      <c r="I121" s="57">
        <f t="shared" si="8"/>
        <v>168.78626682693766</v>
      </c>
      <c r="J121" s="57">
        <f t="shared" si="8"/>
        <v>173.31448765967184</v>
      </c>
      <c r="K121" s="57">
        <f t="shared" si="5"/>
        <v>176.82550125114685</v>
      </c>
      <c r="L121" s="226">
        <f t="shared" si="6"/>
        <v>182.5785</v>
      </c>
      <c r="M121" s="57">
        <f t="shared" si="7"/>
        <v>186.21209615450826</v>
      </c>
      <c r="N121" s="57">
        <f t="shared" si="7"/>
        <v>189.0092096066406</v>
      </c>
      <c r="O121" s="57">
        <f t="shared" si="7"/>
        <v>190.9249365577917</v>
      </c>
      <c r="P121" s="57">
        <f t="shared" si="7"/>
        <v>198.30245933656306</v>
      </c>
      <c r="Q121" s="57">
        <f t="shared" si="7"/>
        <v>203.73436449396146</v>
      </c>
      <c r="R121" s="57">
        <f t="shared" si="7"/>
        <v>208.38130983621167</v>
      </c>
      <c r="S121" s="57">
        <f t="shared" si="7"/>
        <v>214.9123165082522</v>
      </c>
    </row>
    <row r="122" spans="1:19" ht="12.75">
      <c r="A122" s="194" t="s">
        <v>75</v>
      </c>
      <c r="B122" s="57">
        <f t="shared" si="8"/>
        <v>243.6595239701981</v>
      </c>
      <c r="C122" s="57">
        <f t="shared" si="8"/>
        <v>241.35402338588216</v>
      </c>
      <c r="D122" s="57">
        <f t="shared" si="8"/>
        <v>241.59494381283716</v>
      </c>
      <c r="E122" s="57">
        <f t="shared" si="8"/>
        <v>241.14728999950378</v>
      </c>
      <c r="F122" s="57">
        <f t="shared" si="8"/>
        <v>244.01892438118676</v>
      </c>
      <c r="G122" s="57">
        <f t="shared" si="8"/>
        <v>244.8735683011218</v>
      </c>
      <c r="H122" s="57">
        <f t="shared" si="8"/>
        <v>246.41241519310773</v>
      </c>
      <c r="I122" s="57">
        <f t="shared" si="8"/>
        <v>251.52711355683687</v>
      </c>
      <c r="J122" s="57">
        <f t="shared" si="8"/>
        <v>258.163873399276</v>
      </c>
      <c r="K122" s="57">
        <f t="shared" si="5"/>
        <v>261.54874987454235</v>
      </c>
      <c r="L122" s="226">
        <f t="shared" si="6"/>
        <v>270.9177</v>
      </c>
      <c r="M122" s="57">
        <f t="shared" si="7"/>
        <v>274.03888180498325</v>
      </c>
      <c r="N122" s="57">
        <f t="shared" si="7"/>
        <v>275.25325991850366</v>
      </c>
      <c r="O122" s="57">
        <f t="shared" si="7"/>
        <v>274.70882840881774</v>
      </c>
      <c r="P122" s="57">
        <f t="shared" si="7"/>
        <v>281.6663661644705</v>
      </c>
      <c r="Q122" s="57">
        <f t="shared" si="7"/>
        <v>288.7175748707681</v>
      </c>
      <c r="R122" s="57">
        <f t="shared" si="7"/>
        <v>298.4864029659594</v>
      </c>
      <c r="S122" s="57">
        <f t="shared" si="7"/>
        <v>308.41394468587805</v>
      </c>
    </row>
    <row r="123" ht="12.75">
      <c r="A123" s="118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T12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44.57421875" style="0" bestFit="1" customWidth="1"/>
    <col min="2" max="2" width="10.28125" style="0" customWidth="1"/>
    <col min="3" max="3" width="10.421875" style="0" customWidth="1"/>
    <col min="4" max="4" width="11.00390625" style="0" customWidth="1"/>
    <col min="5" max="5" width="13.421875" style="0" customWidth="1"/>
    <col min="6" max="6" width="8.8515625" style="0" customWidth="1"/>
    <col min="7" max="7" width="8.140625" style="0" customWidth="1"/>
    <col min="8" max="18" width="7.57421875" style="0" customWidth="1"/>
  </cols>
  <sheetData>
    <row r="1" spans="1:18" ht="12.75">
      <c r="A1" s="176"/>
      <c r="B1" s="177"/>
      <c r="C1" s="176"/>
      <c r="D1" s="176"/>
      <c r="E1" s="176"/>
      <c r="F1" s="176"/>
      <c r="G1" s="176"/>
      <c r="H1" s="176"/>
      <c r="I1" s="176"/>
      <c r="J1" s="176"/>
      <c r="K1" s="176"/>
      <c r="L1" s="177"/>
      <c r="M1" s="177"/>
      <c r="N1" s="177"/>
      <c r="O1" s="177"/>
      <c r="P1" s="177"/>
      <c r="Q1" s="177"/>
      <c r="R1" s="177"/>
    </row>
    <row r="2" spans="1:19" ht="12.75">
      <c r="A2" s="191" t="s">
        <v>40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2.75">
      <c r="A3" s="192" t="s">
        <v>43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2.75">
      <c r="A4" s="192" t="s">
        <v>44</v>
      </c>
      <c r="B4" s="193">
        <v>39986.87425925926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12.7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spans="1:19" ht="12.75">
      <c r="A6" s="192" t="s">
        <v>45</v>
      </c>
      <c r="B6" s="192" t="s">
        <v>46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1:19" ht="12.75">
      <c r="A7" s="192" t="s">
        <v>3653</v>
      </c>
      <c r="B7" s="192" t="s">
        <v>33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2.75">
      <c r="A8" s="192" t="s">
        <v>34</v>
      </c>
      <c r="B8" s="192" t="s">
        <v>37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spans="1:19" ht="12.75">
      <c r="A9" s="192" t="s">
        <v>51</v>
      </c>
      <c r="B9" s="192" t="s">
        <v>41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</row>
    <row r="10" spans="1:19" ht="12.75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</row>
    <row r="11" spans="1:20" ht="12.75">
      <c r="A11" s="194" t="s">
        <v>82</v>
      </c>
      <c r="B11" s="195" t="s">
        <v>43</v>
      </c>
      <c r="C11" s="195" t="s">
        <v>43</v>
      </c>
      <c r="D11" s="195" t="s">
        <v>43</v>
      </c>
      <c r="E11" s="195" t="s">
        <v>43</v>
      </c>
      <c r="F11" s="195" t="s">
        <v>43</v>
      </c>
      <c r="G11" s="195">
        <v>1495469.6</v>
      </c>
      <c r="H11" s="195">
        <v>1548111.7</v>
      </c>
      <c r="I11" s="195">
        <v>1627661.2</v>
      </c>
      <c r="J11" s="195">
        <v>1684017.4</v>
      </c>
      <c r="K11" s="195">
        <v>1717563</v>
      </c>
      <c r="L11" s="195">
        <v>1835320.5</v>
      </c>
      <c r="M11" s="195">
        <v>1862018</v>
      </c>
      <c r="N11" s="195">
        <v>1877154.8</v>
      </c>
      <c r="O11" s="195">
        <v>1854185.8</v>
      </c>
      <c r="P11" s="195">
        <v>1932615.8</v>
      </c>
      <c r="Q11" s="195">
        <v>1995086.2</v>
      </c>
      <c r="R11" s="195">
        <v>2107131.1</v>
      </c>
      <c r="S11" s="195">
        <v>2224663</v>
      </c>
      <c r="T11" s="41"/>
    </row>
    <row r="12" spans="1:19" ht="12.75">
      <c r="A12" s="194" t="s">
        <v>53</v>
      </c>
      <c r="B12" s="194" t="s">
        <v>54</v>
      </c>
      <c r="C12" s="194" t="s">
        <v>55</v>
      </c>
      <c r="D12" s="194" t="s">
        <v>56</v>
      </c>
      <c r="E12" s="194" t="s">
        <v>57</v>
      </c>
      <c r="F12" s="194" t="s">
        <v>58</v>
      </c>
      <c r="G12" s="194" t="s">
        <v>59</v>
      </c>
      <c r="H12" s="194" t="s">
        <v>60</v>
      </c>
      <c r="I12" s="194" t="s">
        <v>61</v>
      </c>
      <c r="J12" s="194" t="s">
        <v>62</v>
      </c>
      <c r="K12" s="194" t="s">
        <v>63</v>
      </c>
      <c r="L12" s="194" t="s">
        <v>64</v>
      </c>
      <c r="M12" s="194" t="s">
        <v>65</v>
      </c>
      <c r="N12" s="194" t="s">
        <v>66</v>
      </c>
      <c r="O12" s="194" t="s">
        <v>67</v>
      </c>
      <c r="P12" s="194" t="s">
        <v>68</v>
      </c>
      <c r="Q12" s="194" t="s">
        <v>69</v>
      </c>
      <c r="R12" s="194" t="s">
        <v>70</v>
      </c>
      <c r="S12" s="194" t="s">
        <v>71</v>
      </c>
    </row>
    <row r="13" spans="1:19" ht="12.75">
      <c r="A13" s="194" t="s">
        <v>72</v>
      </c>
      <c r="B13" s="195">
        <v>29112.4</v>
      </c>
      <c r="C13" s="195">
        <v>30538.1</v>
      </c>
      <c r="D13" s="195">
        <v>31730.4</v>
      </c>
      <c r="E13" s="195">
        <v>32740.7</v>
      </c>
      <c r="F13" s="195">
        <v>34048.7</v>
      </c>
      <c r="G13" s="195">
        <v>37509.6</v>
      </c>
      <c r="H13" s="195">
        <v>37591.8</v>
      </c>
      <c r="I13" s="195">
        <v>37714.9</v>
      </c>
      <c r="J13" s="195">
        <v>38984</v>
      </c>
      <c r="K13" s="195">
        <v>40855</v>
      </c>
      <c r="L13" s="195">
        <v>43477.1</v>
      </c>
      <c r="M13" s="195">
        <v>44525.1</v>
      </c>
      <c r="N13" s="195">
        <v>44638.4</v>
      </c>
      <c r="O13" s="195">
        <v>44885</v>
      </c>
      <c r="P13" s="195">
        <v>46651.4</v>
      </c>
      <c r="Q13" s="195">
        <v>49268.7</v>
      </c>
      <c r="R13" s="195">
        <v>54259.2</v>
      </c>
      <c r="S13" s="195">
        <v>57590.5</v>
      </c>
    </row>
    <row r="14" spans="1:19" ht="12.75">
      <c r="A14" s="194" t="s">
        <v>73</v>
      </c>
      <c r="B14" s="195" t="s">
        <v>43</v>
      </c>
      <c r="C14" s="195" t="s">
        <v>43</v>
      </c>
      <c r="D14" s="195" t="s">
        <v>43</v>
      </c>
      <c r="E14" s="195" t="s">
        <v>43</v>
      </c>
      <c r="F14" s="195" t="s">
        <v>43</v>
      </c>
      <c r="G14" s="195">
        <v>45401.4</v>
      </c>
      <c r="H14" s="195">
        <v>45004.8</v>
      </c>
      <c r="I14" s="195">
        <v>46122</v>
      </c>
      <c r="J14" s="195">
        <v>46706.9</v>
      </c>
      <c r="K14" s="195">
        <v>46734</v>
      </c>
      <c r="L14" s="195">
        <v>49339</v>
      </c>
      <c r="M14" s="195">
        <v>49011</v>
      </c>
      <c r="N14" s="195">
        <v>49497</v>
      </c>
      <c r="O14" s="195">
        <v>48889</v>
      </c>
      <c r="P14" s="195">
        <v>50818</v>
      </c>
      <c r="Q14" s="195">
        <v>51647</v>
      </c>
      <c r="R14" s="195">
        <v>54465</v>
      </c>
      <c r="S14" s="195">
        <v>55601</v>
      </c>
    </row>
    <row r="15" spans="1:19" ht="12.75">
      <c r="A15" s="194" t="s">
        <v>74</v>
      </c>
      <c r="B15" s="195" t="s">
        <v>43</v>
      </c>
      <c r="C15" s="195" t="s">
        <v>43</v>
      </c>
      <c r="D15" s="195" t="s">
        <v>43</v>
      </c>
      <c r="E15" s="195" t="s">
        <v>43</v>
      </c>
      <c r="F15" s="195" t="s">
        <v>43</v>
      </c>
      <c r="G15" s="195">
        <v>2631.7</v>
      </c>
      <c r="H15" s="195">
        <v>1978.2</v>
      </c>
      <c r="I15" s="195">
        <v>2171</v>
      </c>
      <c r="J15" s="195">
        <v>2715</v>
      </c>
      <c r="K15" s="195">
        <v>2584.6</v>
      </c>
      <c r="L15" s="195">
        <v>3091.7</v>
      </c>
      <c r="M15" s="195">
        <v>3387.9</v>
      </c>
      <c r="N15" s="195">
        <v>3498.5</v>
      </c>
      <c r="O15" s="195">
        <v>3751.4</v>
      </c>
      <c r="P15" s="195">
        <v>4042.7</v>
      </c>
      <c r="Q15" s="195">
        <v>4313.5</v>
      </c>
      <c r="R15" s="195">
        <v>4980.4</v>
      </c>
      <c r="S15" s="195">
        <v>5725</v>
      </c>
    </row>
    <row r="16" spans="1:20" ht="12.75">
      <c r="A16" s="194" t="s">
        <v>76</v>
      </c>
      <c r="B16" s="195" t="s">
        <v>43</v>
      </c>
      <c r="C16" s="195" t="s">
        <v>43</v>
      </c>
      <c r="D16" s="195" t="s">
        <v>43</v>
      </c>
      <c r="E16" s="195" t="s">
        <v>43</v>
      </c>
      <c r="F16" s="195" t="s">
        <v>43</v>
      </c>
      <c r="G16" s="195">
        <v>916.5</v>
      </c>
      <c r="H16" s="195">
        <v>938.3</v>
      </c>
      <c r="I16" s="195">
        <v>971.4</v>
      </c>
      <c r="J16" s="195">
        <v>1030.6</v>
      </c>
      <c r="K16" s="195">
        <v>1062.8</v>
      </c>
      <c r="L16" s="195">
        <v>1142.5</v>
      </c>
      <c r="M16" s="195">
        <v>1175.4</v>
      </c>
      <c r="N16" s="195">
        <v>1213.2</v>
      </c>
      <c r="O16" s="195">
        <v>1252.3</v>
      </c>
      <c r="P16" s="195">
        <v>1347.9</v>
      </c>
      <c r="Q16" s="195">
        <v>1384.8</v>
      </c>
      <c r="R16" s="195">
        <v>1359.3</v>
      </c>
      <c r="S16" s="195">
        <v>1365.5</v>
      </c>
      <c r="T16" s="41"/>
    </row>
    <row r="17" spans="1:19" ht="12.75">
      <c r="A17" s="194" t="s">
        <v>77</v>
      </c>
      <c r="B17" s="195" t="s">
        <v>43</v>
      </c>
      <c r="C17" s="195" t="s">
        <v>43</v>
      </c>
      <c r="D17" s="195" t="s">
        <v>43</v>
      </c>
      <c r="E17" s="195" t="s">
        <v>43</v>
      </c>
      <c r="F17" s="195" t="s">
        <v>43</v>
      </c>
      <c r="G17" s="195">
        <v>12128.6</v>
      </c>
      <c r="H17" s="195">
        <v>14767.6</v>
      </c>
      <c r="I17" s="195">
        <v>15094.1</v>
      </c>
      <c r="J17" s="195">
        <v>15667.4</v>
      </c>
      <c r="K17" s="195">
        <v>16214.7</v>
      </c>
      <c r="L17" s="195">
        <v>17617.9</v>
      </c>
      <c r="M17" s="195">
        <v>19698.1</v>
      </c>
      <c r="N17" s="195">
        <v>22192.8</v>
      </c>
      <c r="O17" s="195">
        <v>21699.1</v>
      </c>
      <c r="P17" s="195">
        <v>25448.2</v>
      </c>
      <c r="Q17" s="195">
        <v>28376.8</v>
      </c>
      <c r="R17" s="195">
        <v>32760.4</v>
      </c>
      <c r="S17" s="195">
        <v>37378.1</v>
      </c>
    </row>
    <row r="18" spans="1:19" ht="12.75">
      <c r="A18" s="194" t="s">
        <v>78</v>
      </c>
      <c r="B18" s="195" t="s">
        <v>43</v>
      </c>
      <c r="C18" s="195">
        <v>406785.5</v>
      </c>
      <c r="D18" s="195">
        <v>416924.7</v>
      </c>
      <c r="E18" s="195">
        <v>409632.4</v>
      </c>
      <c r="F18" s="195">
        <v>421567.7</v>
      </c>
      <c r="G18" s="195">
        <v>443053.6</v>
      </c>
      <c r="H18" s="195">
        <v>433571.5</v>
      </c>
      <c r="I18" s="195">
        <v>432868.5</v>
      </c>
      <c r="J18" s="195">
        <v>447676.1</v>
      </c>
      <c r="K18" s="195">
        <v>448630</v>
      </c>
      <c r="L18" s="195">
        <v>465340</v>
      </c>
      <c r="M18" s="195">
        <v>473680</v>
      </c>
      <c r="N18" s="195">
        <v>474710</v>
      </c>
      <c r="O18" s="195">
        <v>477090</v>
      </c>
      <c r="P18" s="195">
        <v>501550</v>
      </c>
      <c r="Q18" s="195">
        <v>510510</v>
      </c>
      <c r="R18" s="195">
        <v>538840</v>
      </c>
      <c r="S18" s="195">
        <v>572120</v>
      </c>
    </row>
    <row r="19" spans="1:19" ht="12.75">
      <c r="A19" s="194" t="s">
        <v>79</v>
      </c>
      <c r="B19" s="195">
        <v>18934.6</v>
      </c>
      <c r="C19" s="195">
        <v>19533.7</v>
      </c>
      <c r="D19" s="195">
        <v>20726.6</v>
      </c>
      <c r="E19" s="195">
        <v>20952</v>
      </c>
      <c r="F19" s="195">
        <v>22580.6</v>
      </c>
      <c r="G19" s="195">
        <v>24533.4</v>
      </c>
      <c r="H19" s="195">
        <v>25430.5</v>
      </c>
      <c r="I19" s="195">
        <v>26892.9</v>
      </c>
      <c r="J19" s="195">
        <v>26859.7</v>
      </c>
      <c r="K19" s="195">
        <v>28309.2</v>
      </c>
      <c r="L19" s="195">
        <v>31767.8</v>
      </c>
      <c r="M19" s="195">
        <v>31706.4</v>
      </c>
      <c r="N19" s="195">
        <v>32327.8</v>
      </c>
      <c r="O19" s="195">
        <v>31756.6</v>
      </c>
      <c r="P19" s="195">
        <v>32644.4</v>
      </c>
      <c r="Q19" s="195">
        <v>35290.5</v>
      </c>
      <c r="R19" s="195">
        <v>38233.3</v>
      </c>
      <c r="S19" s="195">
        <v>38942.4</v>
      </c>
    </row>
    <row r="20" spans="1:19" ht="12.75">
      <c r="A20" s="194" t="s">
        <v>80</v>
      </c>
      <c r="B20" s="195" t="s">
        <v>43</v>
      </c>
      <c r="C20" s="195" t="s">
        <v>43</v>
      </c>
      <c r="D20" s="195" t="s">
        <v>43</v>
      </c>
      <c r="E20" s="195">
        <v>328.1</v>
      </c>
      <c r="F20" s="195">
        <v>429.3</v>
      </c>
      <c r="G20" s="195">
        <v>668.5</v>
      </c>
      <c r="H20" s="195">
        <v>818.6</v>
      </c>
      <c r="I20" s="195">
        <v>968.2</v>
      </c>
      <c r="J20" s="195">
        <v>982</v>
      </c>
      <c r="K20" s="195">
        <v>1027.8</v>
      </c>
      <c r="L20" s="195">
        <v>1210.1</v>
      </c>
      <c r="M20" s="195">
        <v>1405.1</v>
      </c>
      <c r="N20" s="195">
        <v>1554.8</v>
      </c>
      <c r="O20" s="195">
        <v>1767.8</v>
      </c>
      <c r="P20" s="195">
        <v>1887.9</v>
      </c>
      <c r="Q20" s="195">
        <v>2105</v>
      </c>
      <c r="R20" s="195">
        <v>2440.4</v>
      </c>
      <c r="S20" s="195">
        <v>2821.7</v>
      </c>
    </row>
    <row r="21" spans="1:19" ht="12.75">
      <c r="A21" s="194" t="s">
        <v>81</v>
      </c>
      <c r="B21" s="195">
        <v>96825.3</v>
      </c>
      <c r="C21" s="195">
        <v>103636.2</v>
      </c>
      <c r="D21" s="195">
        <v>103143.1</v>
      </c>
      <c r="E21" s="195">
        <v>91749.8</v>
      </c>
      <c r="F21" s="195">
        <v>89574.9</v>
      </c>
      <c r="G21" s="195">
        <v>92181.9</v>
      </c>
      <c r="H21" s="195">
        <v>98848.8</v>
      </c>
      <c r="I21" s="195">
        <v>102625</v>
      </c>
      <c r="J21" s="195">
        <v>106453.3</v>
      </c>
      <c r="K21" s="195">
        <v>112070</v>
      </c>
      <c r="L21" s="195">
        <v>119217</v>
      </c>
      <c r="M21" s="195">
        <v>125473</v>
      </c>
      <c r="N21" s="195">
        <v>129039</v>
      </c>
      <c r="O21" s="195">
        <v>134242</v>
      </c>
      <c r="P21" s="195">
        <v>139885</v>
      </c>
      <c r="Q21" s="195">
        <v>147804</v>
      </c>
      <c r="R21" s="195">
        <v>155573</v>
      </c>
      <c r="S21" s="195">
        <v>164813</v>
      </c>
    </row>
    <row r="22" spans="1:19" ht="12.75">
      <c r="A22" s="194" t="s">
        <v>83</v>
      </c>
      <c r="B22" s="195">
        <v>23861.5</v>
      </c>
      <c r="C22" s="195">
        <v>19805.2</v>
      </c>
      <c r="D22" s="195">
        <v>17556.5</v>
      </c>
      <c r="E22" s="195">
        <v>16537.4</v>
      </c>
      <c r="F22" s="195">
        <v>19924.9</v>
      </c>
      <c r="G22" s="195">
        <v>24744.1</v>
      </c>
      <c r="H22" s="195">
        <v>23933.2</v>
      </c>
      <c r="I22" s="195">
        <v>25712.5</v>
      </c>
      <c r="J22" s="195">
        <v>28632.9</v>
      </c>
      <c r="K22" s="195">
        <v>29452</v>
      </c>
      <c r="L22" s="195">
        <v>32482</v>
      </c>
      <c r="M22" s="195">
        <v>34053</v>
      </c>
      <c r="N22" s="195">
        <v>34273</v>
      </c>
      <c r="O22" s="195">
        <v>33809</v>
      </c>
      <c r="P22" s="195">
        <v>34597</v>
      </c>
      <c r="Q22" s="195">
        <v>34748</v>
      </c>
      <c r="R22" s="195">
        <v>38208</v>
      </c>
      <c r="S22" s="195">
        <v>41134</v>
      </c>
    </row>
    <row r="23" spans="1:19" ht="12.75">
      <c r="A23" s="194" t="s">
        <v>84</v>
      </c>
      <c r="B23" s="195">
        <v>179419.4</v>
      </c>
      <c r="C23" s="195">
        <v>183336.8</v>
      </c>
      <c r="D23" s="195">
        <v>188473.5</v>
      </c>
      <c r="E23" s="195">
        <v>189330</v>
      </c>
      <c r="F23" s="195">
        <v>192152.9</v>
      </c>
      <c r="G23" s="195">
        <v>203241.4</v>
      </c>
      <c r="H23" s="195">
        <v>204006.4</v>
      </c>
      <c r="I23" s="195">
        <v>206182.1</v>
      </c>
      <c r="J23" s="195">
        <v>216089.6</v>
      </c>
      <c r="K23" s="195">
        <v>219513</v>
      </c>
      <c r="L23" s="195">
        <v>229035</v>
      </c>
      <c r="M23" s="195">
        <v>230818</v>
      </c>
      <c r="N23" s="195">
        <v>230521</v>
      </c>
      <c r="O23" s="195">
        <v>228573</v>
      </c>
      <c r="P23" s="195">
        <v>229938</v>
      </c>
      <c r="Q23" s="195">
        <v>232605</v>
      </c>
      <c r="R23" s="195">
        <v>233090.1</v>
      </c>
      <c r="S23" s="195">
        <v>239102.5</v>
      </c>
    </row>
    <row r="24" spans="1:19" ht="12.75">
      <c r="A24" s="194" t="s">
        <v>85</v>
      </c>
      <c r="B24" s="195" t="s">
        <v>43</v>
      </c>
      <c r="C24" s="195" t="s">
        <v>43</v>
      </c>
      <c r="D24" s="195" t="s">
        <v>43</v>
      </c>
      <c r="E24" s="195" t="s">
        <v>43</v>
      </c>
      <c r="F24" s="195" t="s">
        <v>43</v>
      </c>
      <c r="G24" s="195" t="s">
        <v>43</v>
      </c>
      <c r="H24" s="195" t="s">
        <v>43</v>
      </c>
      <c r="I24" s="195" t="s">
        <v>43</v>
      </c>
      <c r="J24" s="195" t="s">
        <v>43</v>
      </c>
      <c r="K24" s="195" t="s">
        <v>43</v>
      </c>
      <c r="L24" s="195">
        <v>16957.1</v>
      </c>
      <c r="M24" s="195">
        <v>17058.5</v>
      </c>
      <c r="N24" s="195">
        <v>18537.2</v>
      </c>
      <c r="O24" s="195">
        <v>19448.1</v>
      </c>
      <c r="P24" s="195">
        <v>21829.7</v>
      </c>
      <c r="Q24" s="195">
        <v>23833.9</v>
      </c>
      <c r="R24" s="195">
        <v>25849.1</v>
      </c>
      <c r="S24" s="195">
        <v>26909.4</v>
      </c>
    </row>
    <row r="25" spans="1:19" ht="12.75">
      <c r="A25" s="194" t="s">
        <v>86</v>
      </c>
      <c r="B25" s="195" t="s">
        <v>43</v>
      </c>
      <c r="C25" s="195">
        <v>4687.1</v>
      </c>
      <c r="D25" s="195">
        <v>4151.3</v>
      </c>
      <c r="E25" s="195">
        <v>7661.1</v>
      </c>
      <c r="F25" s="195">
        <v>7946.5</v>
      </c>
      <c r="G25" s="195">
        <v>7879.3</v>
      </c>
      <c r="H25" s="195">
        <v>8213.5</v>
      </c>
      <c r="I25" s="195">
        <v>10033.5</v>
      </c>
      <c r="J25" s="195">
        <v>10414</v>
      </c>
      <c r="K25" s="195">
        <v>10910.5</v>
      </c>
      <c r="L25" s="195">
        <v>12058.4</v>
      </c>
      <c r="M25" s="195">
        <v>13099.1</v>
      </c>
      <c r="N25" s="195">
        <v>15017.6</v>
      </c>
      <c r="O25" s="195">
        <v>16059.8</v>
      </c>
      <c r="P25" s="195">
        <v>17795.4</v>
      </c>
      <c r="Q25" s="195">
        <v>19232.3</v>
      </c>
      <c r="R25" s="195">
        <v>19645.2</v>
      </c>
      <c r="S25" s="195">
        <v>21768.2</v>
      </c>
    </row>
    <row r="26" spans="1:19" ht="12.75">
      <c r="A26" s="194" t="s">
        <v>87</v>
      </c>
      <c r="B26" s="195" t="s">
        <v>43</v>
      </c>
      <c r="C26" s="195" t="s">
        <v>43</v>
      </c>
      <c r="D26" s="195" t="s">
        <v>43</v>
      </c>
      <c r="E26" s="195" t="s">
        <v>43</v>
      </c>
      <c r="F26" s="195" t="s">
        <v>43</v>
      </c>
      <c r="G26" s="195">
        <v>14976.5</v>
      </c>
      <c r="H26" s="195">
        <v>16417.8</v>
      </c>
      <c r="I26" s="195">
        <v>21098.2</v>
      </c>
      <c r="J26" s="195">
        <v>24830.8</v>
      </c>
      <c r="K26" s="195">
        <v>28889.9</v>
      </c>
      <c r="L26" s="195">
        <v>31591</v>
      </c>
      <c r="M26" s="195">
        <v>34670</v>
      </c>
      <c r="N26" s="195">
        <v>38915</v>
      </c>
      <c r="O26" s="195">
        <v>36861</v>
      </c>
      <c r="P26" s="195">
        <v>35712</v>
      </c>
      <c r="Q26" s="195">
        <v>35949</v>
      </c>
      <c r="R26" s="195">
        <v>37194</v>
      </c>
      <c r="S26" s="195">
        <v>40265</v>
      </c>
    </row>
    <row r="27" spans="1:19" ht="12.75">
      <c r="A27" s="194" t="s">
        <v>89</v>
      </c>
      <c r="B27" s="195">
        <v>210965.1</v>
      </c>
      <c r="C27" s="195">
        <v>218457.8</v>
      </c>
      <c r="D27" s="195">
        <v>215519.7</v>
      </c>
      <c r="E27" s="195">
        <v>191094.1</v>
      </c>
      <c r="F27" s="195">
        <v>197253.3</v>
      </c>
      <c r="G27" s="195">
        <v>193721.6</v>
      </c>
      <c r="H27" s="195">
        <v>219361.9</v>
      </c>
      <c r="I27" s="195">
        <v>230634</v>
      </c>
      <c r="J27" s="195">
        <v>237628.8</v>
      </c>
      <c r="K27" s="195">
        <v>238927.4</v>
      </c>
      <c r="L27" s="195">
        <v>249241.7</v>
      </c>
      <c r="M27" s="195">
        <v>256576.9</v>
      </c>
      <c r="N27" s="195">
        <v>260710.5</v>
      </c>
      <c r="O27" s="195">
        <v>258196.1</v>
      </c>
      <c r="P27" s="195">
        <v>265197.6</v>
      </c>
      <c r="Q27" s="195">
        <v>267929.2</v>
      </c>
      <c r="R27" s="195">
        <v>279710.4</v>
      </c>
      <c r="S27" s="195">
        <v>296166.5</v>
      </c>
    </row>
    <row r="28" spans="1:19" ht="12.75">
      <c r="A28" s="194" t="s">
        <v>90</v>
      </c>
      <c r="B28" s="195" t="s">
        <v>43</v>
      </c>
      <c r="C28" s="195" t="s">
        <v>43</v>
      </c>
      <c r="D28" s="195">
        <v>561.3</v>
      </c>
      <c r="E28" s="195">
        <v>760.9</v>
      </c>
      <c r="F28" s="195">
        <v>912.1</v>
      </c>
      <c r="G28" s="195">
        <v>1125.1</v>
      </c>
      <c r="H28" s="195">
        <v>1385.5</v>
      </c>
      <c r="I28" s="195">
        <v>1811.7</v>
      </c>
      <c r="J28" s="195">
        <v>2008.2</v>
      </c>
      <c r="K28" s="195">
        <v>2039.3</v>
      </c>
      <c r="L28" s="195">
        <v>2612.1</v>
      </c>
      <c r="M28" s="195">
        <v>2984.1</v>
      </c>
      <c r="N28" s="195">
        <v>3130</v>
      </c>
      <c r="O28" s="195">
        <v>3617.8</v>
      </c>
      <c r="P28" s="195">
        <v>4239.4</v>
      </c>
      <c r="Q28" s="195">
        <v>4777</v>
      </c>
      <c r="R28" s="195">
        <v>5209.1</v>
      </c>
      <c r="S28" s="195">
        <v>5746.1</v>
      </c>
    </row>
    <row r="29" spans="1:19" ht="12.75">
      <c r="A29" s="194" t="s">
        <v>91</v>
      </c>
      <c r="B29" s="195">
        <v>1928.4</v>
      </c>
      <c r="C29" s="195">
        <v>1845.8</v>
      </c>
      <c r="D29" s="195">
        <v>1884.4</v>
      </c>
      <c r="E29" s="195">
        <v>1951.1</v>
      </c>
      <c r="F29" s="195">
        <v>2103.6</v>
      </c>
      <c r="G29" s="195">
        <v>2185.5</v>
      </c>
      <c r="H29" s="195">
        <v>2070.1</v>
      </c>
      <c r="I29" s="195">
        <v>2160.3</v>
      </c>
      <c r="J29" s="195">
        <v>2270.4</v>
      </c>
      <c r="K29" s="195">
        <v>2294.5</v>
      </c>
      <c r="L29" s="195">
        <v>2475.1</v>
      </c>
      <c r="M29" s="195">
        <v>2519.8</v>
      </c>
      <c r="N29" s="195">
        <v>2523.9</v>
      </c>
      <c r="O29" s="195">
        <v>2682.8</v>
      </c>
      <c r="P29" s="195">
        <v>2766.4</v>
      </c>
      <c r="Q29" s="195">
        <v>2835.9</v>
      </c>
      <c r="R29" s="195">
        <v>2881.2</v>
      </c>
      <c r="S29" s="195">
        <v>3196.2</v>
      </c>
    </row>
    <row r="30" spans="1:19" ht="12.75">
      <c r="A30" s="194" t="s">
        <v>92</v>
      </c>
      <c r="B30" s="195" t="s">
        <v>43</v>
      </c>
      <c r="C30" s="195" t="s">
        <v>43</v>
      </c>
      <c r="D30" s="195">
        <v>312.5</v>
      </c>
      <c r="E30" s="195">
        <v>516.4</v>
      </c>
      <c r="F30" s="195">
        <v>690.9</v>
      </c>
      <c r="G30" s="195">
        <v>859.4</v>
      </c>
      <c r="H30" s="195">
        <v>966.3</v>
      </c>
      <c r="I30" s="195">
        <v>1232.1</v>
      </c>
      <c r="J30" s="195">
        <v>1132.7</v>
      </c>
      <c r="K30" s="195">
        <v>1112.2</v>
      </c>
      <c r="L30" s="195">
        <v>1324.3</v>
      </c>
      <c r="M30" s="195">
        <v>1468.5</v>
      </c>
      <c r="N30" s="195">
        <v>1533.8</v>
      </c>
      <c r="O30" s="195">
        <v>1490.5</v>
      </c>
      <c r="P30" s="195">
        <v>1646.7</v>
      </c>
      <c r="Q30" s="195">
        <v>1783.3</v>
      </c>
      <c r="R30" s="195">
        <v>2051.7</v>
      </c>
      <c r="S30" s="195">
        <v>2656.8</v>
      </c>
    </row>
    <row r="31" spans="1:19" ht="12.75">
      <c r="A31" s="194" t="s">
        <v>94</v>
      </c>
      <c r="B31" s="195">
        <v>50508.3</v>
      </c>
      <c r="C31" s="195">
        <v>52739.9</v>
      </c>
      <c r="D31" s="195">
        <v>53127.8</v>
      </c>
      <c r="E31" s="195">
        <v>56086.3</v>
      </c>
      <c r="F31" s="195">
        <v>58442.1</v>
      </c>
      <c r="G31" s="195">
        <v>63475.5</v>
      </c>
      <c r="H31" s="195">
        <v>63590.1</v>
      </c>
      <c r="I31" s="195">
        <v>62813.8</v>
      </c>
      <c r="J31" s="195">
        <v>64086</v>
      </c>
      <c r="K31" s="195">
        <v>65376</v>
      </c>
      <c r="L31" s="195">
        <v>72217</v>
      </c>
      <c r="M31" s="195">
        <v>75324</v>
      </c>
      <c r="N31" s="195">
        <v>76095</v>
      </c>
      <c r="O31" s="195">
        <v>77858</v>
      </c>
      <c r="P31" s="195">
        <v>80675</v>
      </c>
      <c r="Q31" s="195">
        <v>85660</v>
      </c>
      <c r="R31" s="195">
        <v>90348</v>
      </c>
      <c r="S31" s="195">
        <v>94404</v>
      </c>
    </row>
    <row r="32" spans="1:19" ht="12.75">
      <c r="A32" s="194" t="s">
        <v>96</v>
      </c>
      <c r="B32" s="195" t="s">
        <v>43</v>
      </c>
      <c r="C32" s="195" t="s">
        <v>43</v>
      </c>
      <c r="D32" s="195" t="s">
        <v>43</v>
      </c>
      <c r="E32" s="195" t="s">
        <v>43</v>
      </c>
      <c r="F32" s="195" t="s">
        <v>43</v>
      </c>
      <c r="G32" s="195">
        <v>26655.8</v>
      </c>
      <c r="H32" s="195">
        <v>29035</v>
      </c>
      <c r="I32" s="195">
        <v>32022.2</v>
      </c>
      <c r="J32" s="195">
        <v>33970.4</v>
      </c>
      <c r="K32" s="195">
        <v>34097.8</v>
      </c>
      <c r="L32" s="195">
        <v>39606.3</v>
      </c>
      <c r="M32" s="195">
        <v>42565</v>
      </c>
      <c r="N32" s="195">
        <v>41425.6</v>
      </c>
      <c r="O32" s="195">
        <v>40124.1</v>
      </c>
      <c r="P32" s="195">
        <v>45793.7</v>
      </c>
      <c r="Q32" s="195">
        <v>53153.4</v>
      </c>
      <c r="R32" s="195">
        <v>59011.5</v>
      </c>
      <c r="S32" s="195">
        <v>66599.1</v>
      </c>
    </row>
    <row r="33" spans="1:19" ht="12.75">
      <c r="A33" s="194" t="s">
        <v>97</v>
      </c>
      <c r="B33" s="195" t="s">
        <v>43</v>
      </c>
      <c r="C33" s="195" t="s">
        <v>43</v>
      </c>
      <c r="D33" s="195" t="s">
        <v>43</v>
      </c>
      <c r="E33" s="195" t="s">
        <v>43</v>
      </c>
      <c r="F33" s="195" t="s">
        <v>43</v>
      </c>
      <c r="G33" s="195">
        <v>16695.5</v>
      </c>
      <c r="H33" s="195">
        <v>18148.3</v>
      </c>
      <c r="I33" s="195">
        <v>19058.7</v>
      </c>
      <c r="J33" s="195">
        <v>19842</v>
      </c>
      <c r="K33" s="195">
        <v>20825.6</v>
      </c>
      <c r="L33" s="195">
        <v>21280.7</v>
      </c>
      <c r="M33" s="195">
        <v>22019.4</v>
      </c>
      <c r="N33" s="195">
        <v>22601.2</v>
      </c>
      <c r="O33" s="195">
        <v>22606.7</v>
      </c>
      <c r="P33" s="195">
        <v>22953.6</v>
      </c>
      <c r="Q33" s="195">
        <v>22694.8</v>
      </c>
      <c r="R33" s="195">
        <v>23503.1</v>
      </c>
      <c r="S33" s="195">
        <v>25161.7</v>
      </c>
    </row>
    <row r="34" spans="1:19" ht="12.75">
      <c r="A34" s="194" t="s">
        <v>98</v>
      </c>
      <c r="B34" s="195" t="s">
        <v>43</v>
      </c>
      <c r="C34" s="195" t="s">
        <v>43</v>
      </c>
      <c r="D34" s="195" t="s">
        <v>43</v>
      </c>
      <c r="E34" s="195" t="s">
        <v>43</v>
      </c>
      <c r="F34" s="195" t="s">
        <v>43</v>
      </c>
      <c r="G34" s="195" t="s">
        <v>43</v>
      </c>
      <c r="H34" s="195" t="s">
        <v>43</v>
      </c>
      <c r="I34" s="195" t="s">
        <v>43</v>
      </c>
      <c r="J34" s="195">
        <v>9836.2</v>
      </c>
      <c r="K34" s="195">
        <v>8280.3</v>
      </c>
      <c r="L34" s="195">
        <v>10594.9</v>
      </c>
      <c r="M34" s="195">
        <v>12016.4</v>
      </c>
      <c r="N34" s="195">
        <v>13142.3</v>
      </c>
      <c r="O34" s="195">
        <v>12990</v>
      </c>
      <c r="P34" s="195">
        <v>15213</v>
      </c>
      <c r="Q34" s="195">
        <v>19810.3</v>
      </c>
      <c r="R34" s="195">
        <v>23982.1</v>
      </c>
      <c r="S34" s="195">
        <v>29599</v>
      </c>
    </row>
    <row r="35" spans="1:19" ht="12.75">
      <c r="A35" s="194" t="s">
        <v>99</v>
      </c>
      <c r="B35" s="195">
        <v>41372.9</v>
      </c>
      <c r="C35" s="195">
        <v>40953.8</v>
      </c>
      <c r="D35" s="195">
        <v>39389</v>
      </c>
      <c r="E35" s="195">
        <v>33402</v>
      </c>
      <c r="F35" s="195">
        <v>37856.9</v>
      </c>
      <c r="G35" s="195">
        <v>43964</v>
      </c>
      <c r="H35" s="195">
        <v>47453.7</v>
      </c>
      <c r="I35" s="195">
        <v>48841.9</v>
      </c>
      <c r="J35" s="195">
        <v>49402.2</v>
      </c>
      <c r="K35" s="195">
        <v>51842.9</v>
      </c>
      <c r="L35" s="195">
        <v>57503.9</v>
      </c>
      <c r="M35" s="195">
        <v>51848.2</v>
      </c>
      <c r="N35" s="195">
        <v>53479.3</v>
      </c>
      <c r="O35" s="195">
        <v>55269.3</v>
      </c>
      <c r="P35" s="195">
        <v>58286</v>
      </c>
      <c r="Q35" s="195">
        <v>59449.9</v>
      </c>
      <c r="R35" s="195">
        <v>63521.4</v>
      </c>
      <c r="S35" s="195">
        <v>67806</v>
      </c>
    </row>
    <row r="36" spans="1:19" ht="12.75">
      <c r="A36" s="194" t="s">
        <v>100</v>
      </c>
      <c r="B36" s="195" t="s">
        <v>43</v>
      </c>
      <c r="C36" s="195">
        <v>3405.9</v>
      </c>
      <c r="D36" s="195">
        <v>3103</v>
      </c>
      <c r="E36" s="195">
        <v>3176.7</v>
      </c>
      <c r="F36" s="195">
        <v>3670.1</v>
      </c>
      <c r="G36" s="195">
        <v>3969.6</v>
      </c>
      <c r="H36" s="195">
        <v>4119</v>
      </c>
      <c r="I36" s="195">
        <v>4521.6</v>
      </c>
      <c r="J36" s="195">
        <v>4961</v>
      </c>
      <c r="K36" s="195">
        <v>5158.7</v>
      </c>
      <c r="L36" s="195">
        <v>5435.1</v>
      </c>
      <c r="M36" s="195">
        <v>5813.6</v>
      </c>
      <c r="N36" s="195">
        <v>6144.7</v>
      </c>
      <c r="O36" s="195">
        <v>6500.5</v>
      </c>
      <c r="P36" s="195">
        <v>6715.6</v>
      </c>
      <c r="Q36" s="195">
        <v>6874.2</v>
      </c>
      <c r="R36" s="195">
        <v>7366.2</v>
      </c>
      <c r="S36" s="195">
        <v>7986.6</v>
      </c>
    </row>
    <row r="37" spans="1:19" ht="12.75">
      <c r="A37" s="194" t="s">
        <v>101</v>
      </c>
      <c r="B37" s="195" t="s">
        <v>43</v>
      </c>
      <c r="C37" s="195" t="s">
        <v>43</v>
      </c>
      <c r="D37" s="195" t="s">
        <v>43</v>
      </c>
      <c r="E37" s="195">
        <v>3249.9</v>
      </c>
      <c r="F37" s="195">
        <v>3848.1</v>
      </c>
      <c r="G37" s="195">
        <v>4385.6</v>
      </c>
      <c r="H37" s="195">
        <v>4734.2</v>
      </c>
      <c r="I37" s="195">
        <v>4760.9</v>
      </c>
      <c r="J37" s="195">
        <v>4898.9</v>
      </c>
      <c r="K37" s="195">
        <v>5125.5</v>
      </c>
      <c r="L37" s="195">
        <v>5728.6</v>
      </c>
      <c r="M37" s="195">
        <v>6065.4</v>
      </c>
      <c r="N37" s="195">
        <v>6282.5</v>
      </c>
      <c r="O37" s="195">
        <v>7632.1</v>
      </c>
      <c r="P37" s="195">
        <v>9211.4</v>
      </c>
      <c r="Q37" s="195">
        <v>10164.5</v>
      </c>
      <c r="R37" s="195">
        <v>12580.3</v>
      </c>
      <c r="S37" s="195">
        <v>15469.5</v>
      </c>
    </row>
    <row r="38" spans="1:19" ht="12.75">
      <c r="A38" s="194" t="s">
        <v>103</v>
      </c>
      <c r="B38" s="195">
        <v>197570.6</v>
      </c>
      <c r="C38" s="195">
        <v>200988</v>
      </c>
      <c r="D38" s="195">
        <v>193487.5</v>
      </c>
      <c r="E38" s="195">
        <v>190879.9</v>
      </c>
      <c r="F38" s="195">
        <v>205985.9</v>
      </c>
      <c r="G38" s="195">
        <v>205035.3</v>
      </c>
      <c r="H38" s="195">
        <v>220497.1</v>
      </c>
      <c r="I38" s="195">
        <v>265636.4</v>
      </c>
      <c r="J38" s="195">
        <v>270904.5</v>
      </c>
      <c r="K38" s="195">
        <v>279022.1</v>
      </c>
      <c r="L38" s="195">
        <v>312343.3</v>
      </c>
      <c r="M38" s="195">
        <v>302314</v>
      </c>
      <c r="N38" s="195">
        <v>293047.4</v>
      </c>
      <c r="O38" s="195">
        <v>264006.7</v>
      </c>
      <c r="P38" s="195">
        <v>274797.4</v>
      </c>
      <c r="Q38" s="195">
        <v>282141</v>
      </c>
      <c r="R38" s="195">
        <v>299568.7</v>
      </c>
      <c r="S38" s="195">
        <v>303843.1</v>
      </c>
    </row>
    <row r="39" spans="1:19" ht="12.75">
      <c r="A39" s="194" t="s">
        <v>102</v>
      </c>
      <c r="B39" s="195">
        <v>30135</v>
      </c>
      <c r="C39" s="195">
        <v>31690.4</v>
      </c>
      <c r="D39" s="195">
        <v>31365.3</v>
      </c>
      <c r="E39" s="195">
        <v>37709.6</v>
      </c>
      <c r="F39" s="195">
        <v>28697.3</v>
      </c>
      <c r="G39" s="195">
        <v>34089.9</v>
      </c>
      <c r="H39" s="195">
        <v>36007.9</v>
      </c>
      <c r="I39" s="195">
        <v>42439.7</v>
      </c>
      <c r="J39" s="195">
        <v>64108</v>
      </c>
      <c r="K39" s="195">
        <v>58175</v>
      </c>
      <c r="L39" s="195">
        <v>66784.8</v>
      </c>
      <c r="M39" s="195">
        <v>48838</v>
      </c>
      <c r="N39" s="195">
        <v>51122.9</v>
      </c>
      <c r="O39" s="195">
        <v>56047.4</v>
      </c>
      <c r="P39" s="195">
        <v>64010.9</v>
      </c>
      <c r="Q39" s="195">
        <v>78490.8</v>
      </c>
      <c r="R39" s="195">
        <v>84465.2</v>
      </c>
      <c r="S39" s="195">
        <v>94319.6</v>
      </c>
    </row>
    <row r="40" spans="1:19" ht="12.75">
      <c r="A40" s="194" t="s">
        <v>88</v>
      </c>
      <c r="B40" s="195">
        <v>889.6</v>
      </c>
      <c r="C40" s="195">
        <v>935.2</v>
      </c>
      <c r="D40" s="195">
        <v>892.9</v>
      </c>
      <c r="E40" s="195">
        <v>864.1</v>
      </c>
      <c r="F40" s="195">
        <v>902.5</v>
      </c>
      <c r="G40" s="195">
        <v>908</v>
      </c>
      <c r="H40" s="195">
        <v>966.5</v>
      </c>
      <c r="I40" s="195">
        <v>1156.5</v>
      </c>
      <c r="J40" s="195">
        <v>1234.9</v>
      </c>
      <c r="K40" s="195">
        <v>1235.3</v>
      </c>
      <c r="L40" s="195">
        <v>1378.7</v>
      </c>
      <c r="M40" s="195">
        <v>1469</v>
      </c>
      <c r="N40" s="195">
        <v>1375.2</v>
      </c>
      <c r="O40" s="195">
        <v>1322.2</v>
      </c>
      <c r="P40" s="195">
        <v>1375.7</v>
      </c>
      <c r="Q40" s="195">
        <v>1497.3</v>
      </c>
      <c r="R40" s="195">
        <v>1710.6</v>
      </c>
      <c r="S40" s="195" t="s">
        <v>43</v>
      </c>
    </row>
    <row r="41" spans="1:19" ht="12.75">
      <c r="A41" s="194" t="s">
        <v>95</v>
      </c>
      <c r="B41" s="195">
        <v>24097.2</v>
      </c>
      <c r="C41" s="195">
        <v>24768.8</v>
      </c>
      <c r="D41" s="195">
        <v>24983.4</v>
      </c>
      <c r="E41" s="195">
        <v>25452</v>
      </c>
      <c r="F41" s="195">
        <v>26308.3</v>
      </c>
      <c r="G41" s="195">
        <v>29233.9</v>
      </c>
      <c r="H41" s="195">
        <v>35117.8</v>
      </c>
      <c r="I41" s="195">
        <v>39205.1</v>
      </c>
      <c r="J41" s="195">
        <v>31966.6</v>
      </c>
      <c r="K41" s="195">
        <v>38722.2</v>
      </c>
      <c r="L41" s="195">
        <v>60753.7</v>
      </c>
      <c r="M41" s="195">
        <v>60598.3</v>
      </c>
      <c r="N41" s="195">
        <v>59985.9</v>
      </c>
      <c r="O41" s="195">
        <v>58736.8</v>
      </c>
      <c r="P41" s="195">
        <v>65091.8</v>
      </c>
      <c r="Q41" s="195">
        <v>83107.9</v>
      </c>
      <c r="R41" s="195">
        <v>96337</v>
      </c>
      <c r="S41" s="195">
        <v>94904.9</v>
      </c>
    </row>
    <row r="42" spans="1:19" ht="12.75">
      <c r="A42" s="194" t="s">
        <v>75</v>
      </c>
      <c r="B42" s="195">
        <v>42490.2</v>
      </c>
      <c r="C42" s="195">
        <v>44151.7</v>
      </c>
      <c r="D42" s="195">
        <v>43665.3</v>
      </c>
      <c r="E42" s="195">
        <v>46246.2</v>
      </c>
      <c r="F42" s="195">
        <v>52105.6</v>
      </c>
      <c r="G42" s="195">
        <v>54442.7</v>
      </c>
      <c r="H42" s="195">
        <v>52789.9</v>
      </c>
      <c r="I42" s="195">
        <v>51227</v>
      </c>
      <c r="J42" s="195">
        <v>52245.6</v>
      </c>
      <c r="K42" s="195">
        <v>53371</v>
      </c>
      <c r="L42" s="195">
        <v>55371.6</v>
      </c>
      <c r="M42" s="195">
        <v>59633.5</v>
      </c>
      <c r="N42" s="195">
        <v>60289.4</v>
      </c>
      <c r="O42" s="195">
        <v>57448.5</v>
      </c>
      <c r="P42" s="195">
        <v>57927.3</v>
      </c>
      <c r="Q42" s="195">
        <v>60331.5</v>
      </c>
      <c r="R42" s="195">
        <v>64349.2</v>
      </c>
      <c r="S42" s="195">
        <v>66075.2</v>
      </c>
    </row>
    <row r="43" spans="1:19" ht="12.75">
      <c r="A43" s="192" t="s">
        <v>43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1:19" ht="12.75">
      <c r="A44" s="192" t="s">
        <v>44</v>
      </c>
      <c r="B44" s="193">
        <v>39986.86858796296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1:19" ht="12.7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</row>
    <row r="46" spans="1:19" ht="12.75">
      <c r="A46" s="192" t="s">
        <v>45</v>
      </c>
      <c r="B46" s="192" t="s">
        <v>46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1:19" ht="12.75">
      <c r="A47" s="192" t="s">
        <v>3653</v>
      </c>
      <c r="B47" s="192" t="s">
        <v>33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1:19" ht="12.75">
      <c r="A48" s="192" t="s">
        <v>34</v>
      </c>
      <c r="B48" s="192" t="s">
        <v>37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1:19" ht="12.75">
      <c r="A49" s="192" t="s">
        <v>51</v>
      </c>
      <c r="B49" s="196" t="s">
        <v>36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</row>
    <row r="50" spans="1:1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1:19" ht="12.75">
      <c r="A51" s="194" t="s">
        <v>82</v>
      </c>
      <c r="B51" s="195" t="s">
        <v>43</v>
      </c>
      <c r="C51" s="195" t="s">
        <v>43</v>
      </c>
      <c r="D51" s="195" t="s">
        <v>43</v>
      </c>
      <c r="E51" s="195" t="s">
        <v>43</v>
      </c>
      <c r="F51" s="195" t="s">
        <v>43</v>
      </c>
      <c r="G51" s="195" t="s">
        <v>43</v>
      </c>
      <c r="H51" s="195" t="s">
        <v>801</v>
      </c>
      <c r="I51" s="195" t="s">
        <v>813</v>
      </c>
      <c r="J51" s="195" t="s">
        <v>835</v>
      </c>
      <c r="K51" s="195" t="s">
        <v>805</v>
      </c>
      <c r="L51" s="195" t="s">
        <v>808</v>
      </c>
      <c r="M51" s="195" t="s">
        <v>833</v>
      </c>
      <c r="N51" s="195" t="s">
        <v>804</v>
      </c>
      <c r="O51" s="195" t="s">
        <v>895</v>
      </c>
      <c r="P51" s="195" t="s">
        <v>807</v>
      </c>
      <c r="Q51" s="195" t="s">
        <v>815</v>
      </c>
      <c r="R51" s="195" t="s">
        <v>813</v>
      </c>
      <c r="S51" s="195" t="s">
        <v>870</v>
      </c>
    </row>
    <row r="52" spans="1:19" ht="12.75">
      <c r="A52" s="194" t="s">
        <v>53</v>
      </c>
      <c r="B52" s="194" t="s">
        <v>54</v>
      </c>
      <c r="C52" s="194" t="s">
        <v>55</v>
      </c>
      <c r="D52" s="194" t="s">
        <v>56</v>
      </c>
      <c r="E52" s="194" t="s">
        <v>57</v>
      </c>
      <c r="F52" s="194" t="s">
        <v>58</v>
      </c>
      <c r="G52" s="194" t="s">
        <v>59</v>
      </c>
      <c r="H52" s="194" t="s">
        <v>60</v>
      </c>
      <c r="I52" s="194" t="s">
        <v>61</v>
      </c>
      <c r="J52" s="194" t="s">
        <v>62</v>
      </c>
      <c r="K52" s="194" t="s">
        <v>63</v>
      </c>
      <c r="L52" s="194" t="s">
        <v>64</v>
      </c>
      <c r="M52" s="194" t="s">
        <v>65</v>
      </c>
      <c r="N52" s="194" t="s">
        <v>66</v>
      </c>
      <c r="O52" s="194" t="s">
        <v>67</v>
      </c>
      <c r="P52" s="194" t="s">
        <v>68</v>
      </c>
      <c r="Q52" s="194" t="s">
        <v>69</v>
      </c>
      <c r="R52" s="194" t="s">
        <v>70</v>
      </c>
      <c r="S52" s="194" t="s">
        <v>71</v>
      </c>
    </row>
    <row r="53" spans="1:19" ht="12.75">
      <c r="A53" s="194" t="s">
        <v>72</v>
      </c>
      <c r="B53" s="195">
        <v>1.6</v>
      </c>
      <c r="C53" s="195">
        <v>2.5</v>
      </c>
      <c r="D53" s="195">
        <v>2.7</v>
      </c>
      <c r="E53" s="195">
        <v>0.3</v>
      </c>
      <c r="F53" s="195">
        <v>0.7</v>
      </c>
      <c r="G53" s="195">
        <v>2</v>
      </c>
      <c r="H53" s="195">
        <v>0.5</v>
      </c>
      <c r="I53" s="195">
        <v>0.2</v>
      </c>
      <c r="J53" s="195">
        <v>0.2</v>
      </c>
      <c r="K53" s="195">
        <v>-0.2</v>
      </c>
      <c r="L53" s="195">
        <v>0.2</v>
      </c>
      <c r="M53" s="195">
        <v>-0.5</v>
      </c>
      <c r="N53" s="195">
        <v>0.3</v>
      </c>
      <c r="O53" s="195">
        <v>0.4</v>
      </c>
      <c r="P53" s="195">
        <v>0.2</v>
      </c>
      <c r="Q53" s="195">
        <v>1.5</v>
      </c>
      <c r="R53" s="195">
        <v>0.8</v>
      </c>
      <c r="S53" s="195">
        <v>1.4</v>
      </c>
    </row>
    <row r="54" spans="1:19" ht="12.75">
      <c r="A54" s="194" t="s">
        <v>73</v>
      </c>
      <c r="B54" s="195" t="s">
        <v>43</v>
      </c>
      <c r="C54" s="195" t="s">
        <v>43</v>
      </c>
      <c r="D54" s="195" t="s">
        <v>43</v>
      </c>
      <c r="E54" s="195" t="s">
        <v>43</v>
      </c>
      <c r="F54" s="195" t="s">
        <v>43</v>
      </c>
      <c r="G54" s="195" t="s">
        <v>43</v>
      </c>
      <c r="H54" s="195">
        <v>-1.2</v>
      </c>
      <c r="I54" s="195">
        <v>-0.6</v>
      </c>
      <c r="J54" s="195">
        <v>-0.7</v>
      </c>
      <c r="K54" s="195">
        <v>-1.5</v>
      </c>
      <c r="L54" s="195">
        <v>0.7</v>
      </c>
      <c r="M54" s="195">
        <v>-0.6</v>
      </c>
      <c r="N54" s="195">
        <v>1.8</v>
      </c>
      <c r="O54" s="195">
        <v>0</v>
      </c>
      <c r="P54" s="195">
        <v>1</v>
      </c>
      <c r="Q54" s="195">
        <v>1.5</v>
      </c>
      <c r="R54" s="195">
        <v>1.8</v>
      </c>
      <c r="S54" s="195">
        <v>-0.5</v>
      </c>
    </row>
    <row r="55" spans="1:19" ht="12.75">
      <c r="A55" s="194" t="s">
        <v>74</v>
      </c>
      <c r="B55" s="195" t="s">
        <v>43</v>
      </c>
      <c r="C55" s="195" t="s">
        <v>43</v>
      </c>
      <c r="D55" s="195" t="s">
        <v>43</v>
      </c>
      <c r="E55" s="195" t="s">
        <v>43</v>
      </c>
      <c r="F55" s="195" t="s">
        <v>43</v>
      </c>
      <c r="G55" s="195" t="s">
        <v>43</v>
      </c>
      <c r="H55" s="195">
        <v>125</v>
      </c>
      <c r="I55" s="195">
        <v>910.8</v>
      </c>
      <c r="J55" s="195">
        <v>24.1</v>
      </c>
      <c r="K55" s="195">
        <v>3.4</v>
      </c>
      <c r="L55" s="195">
        <v>5.6</v>
      </c>
      <c r="M55" s="195">
        <v>5</v>
      </c>
      <c r="N55" s="195">
        <v>0.9</v>
      </c>
      <c r="O55" s="195">
        <v>0.8</v>
      </c>
      <c r="P55" s="195">
        <v>5.2</v>
      </c>
      <c r="Q55" s="195">
        <v>3.1</v>
      </c>
      <c r="R55" s="195">
        <v>8.6</v>
      </c>
      <c r="S55" s="195">
        <v>1.6</v>
      </c>
    </row>
    <row r="56" spans="1:19" ht="12.75">
      <c r="A56" s="194" t="s">
        <v>76</v>
      </c>
      <c r="B56" s="195" t="s">
        <v>43</v>
      </c>
      <c r="C56" s="195" t="s">
        <v>43</v>
      </c>
      <c r="D56" s="195" t="s">
        <v>43</v>
      </c>
      <c r="E56" s="195" t="s">
        <v>43</v>
      </c>
      <c r="F56" s="195" t="s">
        <v>43</v>
      </c>
      <c r="G56" s="195" t="s">
        <v>43</v>
      </c>
      <c r="H56" s="195">
        <v>3.8</v>
      </c>
      <c r="I56" s="195">
        <v>1.4</v>
      </c>
      <c r="J56" s="195">
        <v>2.9</v>
      </c>
      <c r="K56" s="195">
        <v>2.1</v>
      </c>
      <c r="L56" s="195">
        <v>4.5</v>
      </c>
      <c r="M56" s="195">
        <v>2.2</v>
      </c>
      <c r="N56" s="195">
        <v>0.2</v>
      </c>
      <c r="O56" s="195">
        <v>1.4</v>
      </c>
      <c r="P56" s="195">
        <v>5.2</v>
      </c>
      <c r="Q56" s="195">
        <v>2.2</v>
      </c>
      <c r="R56" s="195">
        <v>0.5</v>
      </c>
      <c r="S56" s="195">
        <v>0</v>
      </c>
    </row>
    <row r="57" spans="1:19" ht="12.75">
      <c r="A57" s="194" t="s">
        <v>77</v>
      </c>
      <c r="B57" s="195" t="s">
        <v>43</v>
      </c>
      <c r="C57" s="195" t="s">
        <v>43</v>
      </c>
      <c r="D57" s="195" t="s">
        <v>43</v>
      </c>
      <c r="E57" s="195" t="s">
        <v>43</v>
      </c>
      <c r="F57" s="195" t="s">
        <v>43</v>
      </c>
      <c r="G57" s="195" t="s">
        <v>43</v>
      </c>
      <c r="H57" s="195">
        <v>11.3</v>
      </c>
      <c r="I57" s="195">
        <v>7.6</v>
      </c>
      <c r="J57" s="195">
        <v>12.8</v>
      </c>
      <c r="K57" s="195">
        <v>-2.3</v>
      </c>
      <c r="L57" s="195">
        <v>-4.4</v>
      </c>
      <c r="M57" s="195">
        <v>8.3</v>
      </c>
      <c r="N57" s="195">
        <v>-1.8</v>
      </c>
      <c r="O57" s="195">
        <v>2.2</v>
      </c>
      <c r="P57" s="195">
        <v>4.1</v>
      </c>
      <c r="Q57" s="195">
        <v>-5.1</v>
      </c>
      <c r="R57" s="195">
        <v>-3</v>
      </c>
      <c r="S57" s="195">
        <v>2.6</v>
      </c>
    </row>
    <row r="58" spans="1:19" ht="12.75">
      <c r="A58" s="194" t="s">
        <v>78</v>
      </c>
      <c r="B58" s="195" t="s">
        <v>43</v>
      </c>
      <c r="C58" s="195" t="s">
        <v>43</v>
      </c>
      <c r="D58" s="195">
        <v>3.2</v>
      </c>
      <c r="E58" s="195">
        <v>1.6</v>
      </c>
      <c r="F58" s="195">
        <v>-0.3</v>
      </c>
      <c r="G58" s="195">
        <v>2.6</v>
      </c>
      <c r="H58" s="195">
        <v>1.1</v>
      </c>
      <c r="I58" s="195">
        <v>-0.9</v>
      </c>
      <c r="J58" s="195">
        <v>2.4</v>
      </c>
      <c r="K58" s="195">
        <v>-1.3</v>
      </c>
      <c r="L58" s="195">
        <v>-2.4</v>
      </c>
      <c r="M58" s="195">
        <v>0.7</v>
      </c>
      <c r="N58" s="195">
        <v>1.6</v>
      </c>
      <c r="O58" s="195">
        <v>0.1</v>
      </c>
      <c r="P58" s="195">
        <v>0.4</v>
      </c>
      <c r="Q58" s="195">
        <v>-0.9</v>
      </c>
      <c r="R58" s="195">
        <v>-0.4</v>
      </c>
      <c r="S58" s="195">
        <v>0.9</v>
      </c>
    </row>
    <row r="59" spans="1:19" ht="12.75">
      <c r="A59" s="194" t="s">
        <v>79</v>
      </c>
      <c r="B59" s="195">
        <v>6.8</v>
      </c>
      <c r="C59" s="195">
        <v>3.1</v>
      </c>
      <c r="D59" s="195">
        <v>3.1</v>
      </c>
      <c r="E59" s="195">
        <v>1.5</v>
      </c>
      <c r="F59" s="195">
        <v>-1.4</v>
      </c>
      <c r="G59" s="195">
        <v>-0.1</v>
      </c>
      <c r="H59" s="195">
        <v>6.1</v>
      </c>
      <c r="I59" s="195">
        <v>0.3</v>
      </c>
      <c r="J59" s="195">
        <v>-0.2</v>
      </c>
      <c r="K59" s="195">
        <v>2.4</v>
      </c>
      <c r="L59" s="195">
        <v>8.3</v>
      </c>
      <c r="M59" s="195">
        <v>0</v>
      </c>
      <c r="N59" s="195">
        <v>3.8</v>
      </c>
      <c r="O59" s="195">
        <v>0.4</v>
      </c>
      <c r="P59" s="195">
        <v>0.9</v>
      </c>
      <c r="Q59" s="195">
        <v>8.1</v>
      </c>
      <c r="R59" s="195">
        <v>7.9</v>
      </c>
      <c r="S59" s="195">
        <v>2.2</v>
      </c>
    </row>
    <row r="60" spans="1:19" ht="12.75">
      <c r="A60" s="194" t="s">
        <v>80</v>
      </c>
      <c r="B60" s="195" t="s">
        <v>43</v>
      </c>
      <c r="C60" s="195" t="s">
        <v>43</v>
      </c>
      <c r="D60" s="195" t="s">
        <v>43</v>
      </c>
      <c r="E60" s="195" t="s">
        <v>43</v>
      </c>
      <c r="F60" s="195">
        <v>33.7</v>
      </c>
      <c r="G60" s="195">
        <v>27.8</v>
      </c>
      <c r="H60" s="195">
        <v>26.5</v>
      </c>
      <c r="I60" s="195">
        <v>9.6</v>
      </c>
      <c r="J60" s="195">
        <v>2.3</v>
      </c>
      <c r="K60" s="195">
        <v>6.6</v>
      </c>
      <c r="L60" s="195">
        <v>1.1</v>
      </c>
      <c r="M60" s="195">
        <v>5.2</v>
      </c>
      <c r="N60" s="195">
        <v>3.5</v>
      </c>
      <c r="O60" s="195">
        <v>3</v>
      </c>
      <c r="P60" s="195">
        <v>-1.7</v>
      </c>
      <c r="Q60" s="195">
        <v>1.9</v>
      </c>
      <c r="R60" s="195">
        <v>4.9</v>
      </c>
      <c r="S60" s="195">
        <v>7.7</v>
      </c>
    </row>
    <row r="61" spans="1:19" ht="12.75">
      <c r="A61" s="194" t="s">
        <v>81</v>
      </c>
      <c r="B61" s="195">
        <v>4.1</v>
      </c>
      <c r="C61" s="195">
        <v>4.2</v>
      </c>
      <c r="D61" s="195">
        <v>3</v>
      </c>
      <c r="E61" s="195">
        <v>3.7</v>
      </c>
      <c r="F61" s="195">
        <v>2.1</v>
      </c>
      <c r="G61" s="195">
        <v>5.2</v>
      </c>
      <c r="H61" s="195">
        <v>3.2</v>
      </c>
      <c r="I61" s="195">
        <v>1.5</v>
      </c>
      <c r="J61" s="195">
        <v>-0.2</v>
      </c>
      <c r="K61" s="195">
        <v>-0.2</v>
      </c>
      <c r="L61" s="195">
        <v>2.1</v>
      </c>
      <c r="M61" s="195">
        <v>1.9</v>
      </c>
      <c r="N61" s="195">
        <v>2.9</v>
      </c>
      <c r="O61" s="195">
        <v>2.2</v>
      </c>
      <c r="P61" s="195">
        <v>3.3</v>
      </c>
      <c r="Q61" s="195">
        <v>4.5</v>
      </c>
      <c r="R61" s="195">
        <v>3.6</v>
      </c>
      <c r="S61" s="195">
        <v>3.4</v>
      </c>
    </row>
    <row r="62" spans="1:19" ht="12.75">
      <c r="A62" s="194" t="s">
        <v>83</v>
      </c>
      <c r="B62" s="195">
        <v>0.8</v>
      </c>
      <c r="C62" s="195">
        <v>-3.9</v>
      </c>
      <c r="D62" s="195">
        <v>2.4</v>
      </c>
      <c r="E62" s="195">
        <v>3.5</v>
      </c>
      <c r="F62" s="195">
        <v>-0.4</v>
      </c>
      <c r="G62" s="195">
        <v>8.1</v>
      </c>
      <c r="H62" s="195">
        <v>-4.8</v>
      </c>
      <c r="I62" s="195">
        <v>-0.2</v>
      </c>
      <c r="J62" s="195">
        <v>4.6</v>
      </c>
      <c r="K62" s="195">
        <v>-4.7</v>
      </c>
      <c r="L62" s="195">
        <v>-1.9</v>
      </c>
      <c r="M62" s="195">
        <v>-0.1</v>
      </c>
      <c r="N62" s="195">
        <v>-2.9</v>
      </c>
      <c r="O62" s="195">
        <v>-3.8</v>
      </c>
      <c r="P62" s="195">
        <v>-2.5</v>
      </c>
      <c r="Q62" s="195">
        <v>-3.1</v>
      </c>
      <c r="R62" s="195">
        <v>-0.5</v>
      </c>
      <c r="S62" s="195">
        <v>-0.8</v>
      </c>
    </row>
    <row r="63" spans="1:19" ht="12.75">
      <c r="A63" s="194" t="s">
        <v>84</v>
      </c>
      <c r="B63" s="195">
        <v>2.3</v>
      </c>
      <c r="C63" s="195">
        <v>2.1</v>
      </c>
      <c r="D63" s="195">
        <v>1.6</v>
      </c>
      <c r="E63" s="195">
        <v>0</v>
      </c>
      <c r="F63" s="195">
        <v>-1.8</v>
      </c>
      <c r="G63" s="195">
        <v>0.7</v>
      </c>
      <c r="H63" s="195">
        <v>-0.5</v>
      </c>
      <c r="I63" s="195">
        <v>-0.3</v>
      </c>
      <c r="J63" s="195">
        <v>-0.4</v>
      </c>
      <c r="K63" s="195">
        <v>-2.3</v>
      </c>
      <c r="L63" s="195">
        <v>0.1</v>
      </c>
      <c r="M63" s="195">
        <v>-1.3</v>
      </c>
      <c r="N63" s="195">
        <v>-0.7</v>
      </c>
      <c r="O63" s="195">
        <v>-2.6</v>
      </c>
      <c r="P63" s="195">
        <v>-0.5</v>
      </c>
      <c r="Q63" s="195">
        <v>-0.2</v>
      </c>
      <c r="R63" s="195">
        <v>0.2</v>
      </c>
      <c r="S63" s="195">
        <v>1.9</v>
      </c>
    </row>
    <row r="64" spans="1:19" ht="12.75">
      <c r="A64" s="194" t="s">
        <v>85</v>
      </c>
      <c r="B64" s="195" t="s">
        <v>43</v>
      </c>
      <c r="C64" s="195" t="s">
        <v>43</v>
      </c>
      <c r="D64" s="195" t="s">
        <v>43</v>
      </c>
      <c r="E64" s="195" t="s">
        <v>43</v>
      </c>
      <c r="F64" s="195" t="s">
        <v>43</v>
      </c>
      <c r="G64" s="195" t="s">
        <v>43</v>
      </c>
      <c r="H64" s="195" t="s">
        <v>43</v>
      </c>
      <c r="I64" s="195" t="s">
        <v>43</v>
      </c>
      <c r="J64" s="195" t="s">
        <v>43</v>
      </c>
      <c r="K64" s="195" t="s">
        <v>43</v>
      </c>
      <c r="L64" s="195" t="s">
        <v>43</v>
      </c>
      <c r="M64" s="195">
        <v>1.2</v>
      </c>
      <c r="N64" s="195">
        <v>9.5</v>
      </c>
      <c r="O64" s="195">
        <v>1.8</v>
      </c>
      <c r="P64" s="195">
        <v>6.7</v>
      </c>
      <c r="Q64" s="195">
        <v>-3.9</v>
      </c>
      <c r="R64" s="195">
        <v>5.2</v>
      </c>
      <c r="S64" s="195">
        <v>2.5</v>
      </c>
    </row>
    <row r="65" spans="1:19" ht="12.75">
      <c r="A65" s="194" t="s">
        <v>86</v>
      </c>
      <c r="B65" s="195" t="s">
        <v>43</v>
      </c>
      <c r="C65" s="195" t="s">
        <v>43</v>
      </c>
      <c r="D65" s="195">
        <v>15.3</v>
      </c>
      <c r="E65" s="195">
        <v>11.6</v>
      </c>
      <c r="F65" s="195">
        <v>13.7</v>
      </c>
      <c r="G65" s="195">
        <v>21.9</v>
      </c>
      <c r="H65" s="195">
        <v>18.9</v>
      </c>
      <c r="I65" s="195">
        <v>19.8</v>
      </c>
      <c r="J65" s="195">
        <v>8.9</v>
      </c>
      <c r="K65" s="195">
        <v>2.7</v>
      </c>
      <c r="L65" s="195">
        <v>3.9</v>
      </c>
      <c r="M65" s="195">
        <v>6.3</v>
      </c>
      <c r="N65" s="195">
        <v>6.6</v>
      </c>
      <c r="O65" s="195">
        <v>5.4</v>
      </c>
      <c r="P65" s="195">
        <v>6</v>
      </c>
      <c r="Q65" s="195">
        <v>2.9</v>
      </c>
      <c r="R65" s="195">
        <v>3</v>
      </c>
      <c r="S65" s="195">
        <v>-1.2</v>
      </c>
    </row>
    <row r="66" spans="1:19" ht="12.75">
      <c r="A66" s="194" t="s">
        <v>87</v>
      </c>
      <c r="B66" s="195" t="s">
        <v>43</v>
      </c>
      <c r="C66" s="195" t="s">
        <v>43</v>
      </c>
      <c r="D66" s="195" t="s">
        <v>43</v>
      </c>
      <c r="E66" s="195" t="s">
        <v>43</v>
      </c>
      <c r="F66" s="195" t="s">
        <v>43</v>
      </c>
      <c r="G66" s="195" t="s">
        <v>43</v>
      </c>
      <c r="H66" s="195">
        <v>1.9</v>
      </c>
      <c r="I66" s="195">
        <v>3.6</v>
      </c>
      <c r="J66" s="195">
        <v>7.8</v>
      </c>
      <c r="K66" s="195">
        <v>3</v>
      </c>
      <c r="L66" s="195">
        <v>-0.5</v>
      </c>
      <c r="M66" s="195">
        <v>2.2</v>
      </c>
      <c r="N66" s="195">
        <v>1.2</v>
      </c>
      <c r="O66" s="195">
        <v>-6.3</v>
      </c>
      <c r="P66" s="195">
        <v>-5.9</v>
      </c>
      <c r="Q66" s="195">
        <v>-2.6</v>
      </c>
      <c r="R66" s="195">
        <v>-1.5</v>
      </c>
      <c r="S66" s="195">
        <v>-3</v>
      </c>
    </row>
    <row r="67" spans="1:19" ht="12.75">
      <c r="A67" s="194" t="s">
        <v>89</v>
      </c>
      <c r="B67" s="195">
        <v>3.9</v>
      </c>
      <c r="C67" s="195">
        <v>4.5</v>
      </c>
      <c r="D67" s="195">
        <v>2.9</v>
      </c>
      <c r="E67" s="195">
        <v>5</v>
      </c>
      <c r="F67" s="195">
        <v>0.7</v>
      </c>
      <c r="G67" s="195">
        <v>4.6</v>
      </c>
      <c r="H67" s="195">
        <v>4.3</v>
      </c>
      <c r="I67" s="195">
        <v>2.5</v>
      </c>
      <c r="J67" s="195">
        <v>2.8</v>
      </c>
      <c r="K67" s="195">
        <v>-0.1</v>
      </c>
      <c r="L67" s="195">
        <v>0.8</v>
      </c>
      <c r="M67" s="195">
        <v>3.2</v>
      </c>
      <c r="N67" s="195">
        <v>1.9</v>
      </c>
      <c r="O67" s="195">
        <v>1.8</v>
      </c>
      <c r="P67" s="195">
        <v>1.7</v>
      </c>
      <c r="Q67" s="195">
        <v>1.2</v>
      </c>
      <c r="R67" s="195">
        <v>1.2</v>
      </c>
      <c r="S67" s="195">
        <v>4</v>
      </c>
    </row>
    <row r="68" spans="1:19" ht="12.75">
      <c r="A68" s="194" t="s">
        <v>90</v>
      </c>
      <c r="B68" s="195" t="s">
        <v>43</v>
      </c>
      <c r="C68" s="195">
        <v>558.1</v>
      </c>
      <c r="D68" s="195">
        <v>904</v>
      </c>
      <c r="E68" s="195">
        <v>355</v>
      </c>
      <c r="F68" s="195">
        <v>36.2</v>
      </c>
      <c r="G68" s="195">
        <v>35.7</v>
      </c>
      <c r="H68" s="195">
        <v>13.6</v>
      </c>
      <c r="I68" s="195">
        <v>9.7</v>
      </c>
      <c r="J68" s="195">
        <v>-2.3</v>
      </c>
      <c r="K68" s="195">
        <v>-1.3</v>
      </c>
      <c r="L68" s="195">
        <v>4.8</v>
      </c>
      <c r="M68" s="195">
        <v>-2.6</v>
      </c>
      <c r="N68" s="195">
        <v>-3.1</v>
      </c>
      <c r="O68" s="195">
        <v>-0.5</v>
      </c>
      <c r="P68" s="195">
        <v>6</v>
      </c>
      <c r="Q68" s="195">
        <v>5.5</v>
      </c>
      <c r="R68" s="195">
        <v>1.1</v>
      </c>
      <c r="S68" s="195">
        <v>3.7</v>
      </c>
    </row>
    <row r="69" spans="1:19" ht="12.75">
      <c r="A69" s="194" t="s">
        <v>91</v>
      </c>
      <c r="B69" s="195">
        <v>-4</v>
      </c>
      <c r="C69" s="195">
        <v>-6.5</v>
      </c>
      <c r="D69" s="195">
        <v>-2.4</v>
      </c>
      <c r="E69" s="195">
        <v>-2.8</v>
      </c>
      <c r="F69" s="195">
        <v>1</v>
      </c>
      <c r="G69" s="195">
        <v>1.4</v>
      </c>
      <c r="H69" s="195">
        <v>-3.3</v>
      </c>
      <c r="I69" s="195">
        <v>2.1</v>
      </c>
      <c r="J69" s="195">
        <v>0.3</v>
      </c>
      <c r="K69" s="195">
        <v>-5.8</v>
      </c>
      <c r="L69" s="195">
        <v>-0.1</v>
      </c>
      <c r="M69" s="195">
        <v>3.8</v>
      </c>
      <c r="N69" s="195">
        <v>-3.1</v>
      </c>
      <c r="O69" s="195">
        <v>4</v>
      </c>
      <c r="P69" s="195">
        <v>-0.6</v>
      </c>
      <c r="Q69" s="195">
        <v>1.6</v>
      </c>
      <c r="R69" s="195">
        <v>9</v>
      </c>
      <c r="S69" s="195">
        <v>8.8</v>
      </c>
    </row>
    <row r="70" spans="1:19" ht="12.75">
      <c r="A70" s="194" t="s">
        <v>92</v>
      </c>
      <c r="B70" s="195" t="s">
        <v>43</v>
      </c>
      <c r="C70" s="195">
        <v>142.2</v>
      </c>
      <c r="D70" s="195">
        <v>864</v>
      </c>
      <c r="E70" s="195">
        <v>106.3</v>
      </c>
      <c r="F70" s="195">
        <v>20.5</v>
      </c>
      <c r="G70" s="195">
        <v>22.6</v>
      </c>
      <c r="H70" s="195">
        <v>11.4</v>
      </c>
      <c r="I70" s="195">
        <v>6.8</v>
      </c>
      <c r="J70" s="195">
        <v>-11</v>
      </c>
      <c r="K70" s="195">
        <v>-1.5</v>
      </c>
      <c r="L70" s="195">
        <v>2</v>
      </c>
      <c r="M70" s="195">
        <v>1.3</v>
      </c>
      <c r="N70" s="195">
        <v>0.2</v>
      </c>
      <c r="O70" s="195">
        <v>1.1</v>
      </c>
      <c r="P70" s="195">
        <v>7.8</v>
      </c>
      <c r="Q70" s="195">
        <v>7.4</v>
      </c>
      <c r="R70" s="195">
        <v>8.8</v>
      </c>
      <c r="S70" s="195">
        <v>27.9</v>
      </c>
    </row>
    <row r="71" spans="1:19" ht="12.75">
      <c r="A71" s="194" t="s">
        <v>94</v>
      </c>
      <c r="B71" s="195">
        <v>2.5</v>
      </c>
      <c r="C71" s="195">
        <v>2</v>
      </c>
      <c r="D71" s="195">
        <v>-0.9</v>
      </c>
      <c r="E71" s="195">
        <v>1.1</v>
      </c>
      <c r="F71" s="195">
        <v>-0.9</v>
      </c>
      <c r="G71" s="195">
        <v>2.6</v>
      </c>
      <c r="H71" s="195">
        <v>-0.3</v>
      </c>
      <c r="I71" s="195">
        <v>2.5</v>
      </c>
      <c r="J71" s="195">
        <v>0.6</v>
      </c>
      <c r="K71" s="195">
        <v>-1.7</v>
      </c>
      <c r="L71" s="195">
        <v>4.8</v>
      </c>
      <c r="M71" s="195">
        <v>3.2</v>
      </c>
      <c r="N71" s="195">
        <v>0.1</v>
      </c>
      <c r="O71" s="195">
        <v>3.8</v>
      </c>
      <c r="P71" s="195">
        <v>-0.5</v>
      </c>
      <c r="Q71" s="195">
        <v>5.8</v>
      </c>
      <c r="R71" s="195">
        <v>4.1</v>
      </c>
      <c r="S71" s="195">
        <v>2.2</v>
      </c>
    </row>
    <row r="72" spans="1:19" ht="12.75">
      <c r="A72" s="194" t="s">
        <v>96</v>
      </c>
      <c r="B72" s="195" t="s">
        <v>43</v>
      </c>
      <c r="C72" s="195" t="s">
        <v>43</v>
      </c>
      <c r="D72" s="195" t="s">
        <v>43</v>
      </c>
      <c r="E72" s="195" t="s">
        <v>43</v>
      </c>
      <c r="F72" s="195" t="s">
        <v>43</v>
      </c>
      <c r="G72" s="195" t="s">
        <v>43</v>
      </c>
      <c r="H72" s="195">
        <v>9.1</v>
      </c>
      <c r="I72" s="195">
        <v>9.1</v>
      </c>
      <c r="J72" s="195">
        <v>8</v>
      </c>
      <c r="K72" s="195">
        <v>5.3</v>
      </c>
      <c r="L72" s="195">
        <v>3.6</v>
      </c>
      <c r="M72" s="195">
        <v>-0.7</v>
      </c>
      <c r="N72" s="195">
        <v>2.7</v>
      </c>
      <c r="O72" s="195">
        <v>2.4</v>
      </c>
      <c r="P72" s="195">
        <v>6.3</v>
      </c>
      <c r="Q72" s="195">
        <v>-0.3</v>
      </c>
      <c r="R72" s="195">
        <v>-2.2</v>
      </c>
      <c r="S72" s="195">
        <v>1.9</v>
      </c>
    </row>
    <row r="73" spans="1:19" ht="12.75">
      <c r="A73" s="194" t="s">
        <v>97</v>
      </c>
      <c r="B73" s="195" t="s">
        <v>43</v>
      </c>
      <c r="C73" s="195" t="s">
        <v>43</v>
      </c>
      <c r="D73" s="195" t="s">
        <v>43</v>
      </c>
      <c r="E73" s="195" t="s">
        <v>43</v>
      </c>
      <c r="F73" s="195" t="s">
        <v>43</v>
      </c>
      <c r="G73" s="195" t="s">
        <v>43</v>
      </c>
      <c r="H73" s="195">
        <v>-0.2</v>
      </c>
      <c r="I73" s="195">
        <v>0.2</v>
      </c>
      <c r="J73" s="195">
        <v>2.7</v>
      </c>
      <c r="K73" s="195">
        <v>3.3</v>
      </c>
      <c r="L73" s="195">
        <v>-0.7</v>
      </c>
      <c r="M73" s="195">
        <v>1.7</v>
      </c>
      <c r="N73" s="195">
        <v>3.2</v>
      </c>
      <c r="O73" s="195">
        <v>-0.1</v>
      </c>
      <c r="P73" s="195">
        <v>0.9</v>
      </c>
      <c r="Q73" s="195">
        <v>0.1</v>
      </c>
      <c r="R73" s="195">
        <v>1.3</v>
      </c>
      <c r="S73" s="195">
        <v>3.7</v>
      </c>
    </row>
    <row r="74" spans="1:19" ht="12.75">
      <c r="A74" s="194" t="s">
        <v>98</v>
      </c>
      <c r="B74" s="195" t="s">
        <v>43</v>
      </c>
      <c r="C74" s="195" t="s">
        <v>43</v>
      </c>
      <c r="D74" s="195" t="s">
        <v>43</v>
      </c>
      <c r="E74" s="195" t="s">
        <v>43</v>
      </c>
      <c r="F74" s="195" t="s">
        <v>43</v>
      </c>
      <c r="G74" s="195" t="s">
        <v>43</v>
      </c>
      <c r="H74" s="195" t="s">
        <v>43</v>
      </c>
      <c r="I74" s="195" t="s">
        <v>43</v>
      </c>
      <c r="J74" s="195" t="s">
        <v>43</v>
      </c>
      <c r="K74" s="195">
        <v>39.9</v>
      </c>
      <c r="L74" s="195">
        <v>47.2</v>
      </c>
      <c r="M74" s="195">
        <v>41.3</v>
      </c>
      <c r="N74" s="195">
        <v>24.6</v>
      </c>
      <c r="O74" s="195">
        <v>13.7</v>
      </c>
      <c r="P74" s="195">
        <v>17.4</v>
      </c>
      <c r="Q74" s="195">
        <v>13.5</v>
      </c>
      <c r="R74" s="195">
        <v>10</v>
      </c>
      <c r="S74" s="195">
        <v>10.8</v>
      </c>
    </row>
    <row r="75" spans="1:19" ht="12.75">
      <c r="A75" s="194" t="s">
        <v>99</v>
      </c>
      <c r="B75" s="195">
        <v>4.6</v>
      </c>
      <c r="C75" s="195">
        <v>3.3</v>
      </c>
      <c r="D75" s="195">
        <v>0.5</v>
      </c>
      <c r="E75" s="195">
        <v>1.9</v>
      </c>
      <c r="F75" s="195">
        <v>1.2</v>
      </c>
      <c r="G75" s="195">
        <v>5.5</v>
      </c>
      <c r="H75" s="195">
        <v>-3.8</v>
      </c>
      <c r="I75" s="195">
        <v>-2.3</v>
      </c>
      <c r="J75" s="195">
        <v>-2.5</v>
      </c>
      <c r="K75" s="195">
        <v>-4.3</v>
      </c>
      <c r="L75" s="195">
        <v>-0.9</v>
      </c>
      <c r="M75" s="195">
        <v>0.5</v>
      </c>
      <c r="N75" s="195">
        <v>-2.9</v>
      </c>
      <c r="O75" s="195">
        <v>-0.8</v>
      </c>
      <c r="P75" s="195">
        <v>-3.5</v>
      </c>
      <c r="Q75" s="195">
        <v>-0.4</v>
      </c>
      <c r="R75" s="195">
        <v>1.6</v>
      </c>
      <c r="S75" s="195">
        <v>4.1</v>
      </c>
    </row>
    <row r="76" spans="1:19" ht="12.75">
      <c r="A76" s="194" t="s">
        <v>100</v>
      </c>
      <c r="B76" s="195" t="s">
        <v>43</v>
      </c>
      <c r="C76" s="195">
        <v>116.4</v>
      </c>
      <c r="D76" s="195">
        <v>196.6</v>
      </c>
      <c r="E76" s="195">
        <v>32.2</v>
      </c>
      <c r="F76" s="195">
        <v>24.9</v>
      </c>
      <c r="G76" s="195">
        <v>6.9</v>
      </c>
      <c r="H76" s="195">
        <v>10</v>
      </c>
      <c r="I76" s="195">
        <v>8.1</v>
      </c>
      <c r="J76" s="195">
        <v>10.2</v>
      </c>
      <c r="K76" s="195">
        <v>6.5</v>
      </c>
      <c r="L76" s="195">
        <v>2.8</v>
      </c>
      <c r="M76" s="195">
        <v>8.9</v>
      </c>
      <c r="N76" s="195">
        <v>3.9</v>
      </c>
      <c r="O76" s="195">
        <v>4.1</v>
      </c>
      <c r="P76" s="195">
        <v>0.5</v>
      </c>
      <c r="Q76" s="195">
        <v>-1.2</v>
      </c>
      <c r="R76" s="195">
        <v>-0.1</v>
      </c>
      <c r="S76" s="195">
        <v>2.3</v>
      </c>
    </row>
    <row r="77" spans="1:19" ht="12.75">
      <c r="A77" s="194" t="s">
        <v>101</v>
      </c>
      <c r="B77" s="195" t="s">
        <v>43</v>
      </c>
      <c r="C77" s="195" t="s">
        <v>43</v>
      </c>
      <c r="D77" s="195" t="s">
        <v>43</v>
      </c>
      <c r="E77" s="195" t="s">
        <v>43</v>
      </c>
      <c r="F77" s="195">
        <v>14.9</v>
      </c>
      <c r="G77" s="195">
        <v>11.9</v>
      </c>
      <c r="H77" s="195">
        <v>-2.9</v>
      </c>
      <c r="I77" s="195">
        <v>5.1</v>
      </c>
      <c r="J77" s="195">
        <v>-0.9</v>
      </c>
      <c r="K77" s="195">
        <v>11</v>
      </c>
      <c r="L77" s="195">
        <v>11.4</v>
      </c>
      <c r="M77" s="195">
        <v>1.4</v>
      </c>
      <c r="N77" s="195">
        <v>-3.7</v>
      </c>
      <c r="O77" s="195">
        <v>1.9</v>
      </c>
      <c r="P77" s="195">
        <v>-0.9</v>
      </c>
      <c r="Q77" s="195">
        <v>-1.3</v>
      </c>
      <c r="R77" s="195">
        <v>1.9</v>
      </c>
      <c r="S77" s="195">
        <v>-1.3</v>
      </c>
    </row>
    <row r="78" spans="1:19" ht="12.75">
      <c r="A78" s="194" t="s">
        <v>103</v>
      </c>
      <c r="B78" s="195">
        <v>4.7</v>
      </c>
      <c r="C78" s="195">
        <v>3.4</v>
      </c>
      <c r="D78" s="195">
        <v>1</v>
      </c>
      <c r="E78" s="195">
        <v>2.1</v>
      </c>
      <c r="F78" s="195">
        <v>2.4</v>
      </c>
      <c r="G78" s="195">
        <v>4</v>
      </c>
      <c r="H78" s="195">
        <v>4.2</v>
      </c>
      <c r="I78" s="195">
        <v>1.1</v>
      </c>
      <c r="J78" s="195">
        <v>-1.4</v>
      </c>
      <c r="K78" s="195">
        <v>-1.2</v>
      </c>
      <c r="L78" s="195">
        <v>1.7</v>
      </c>
      <c r="M78" s="195">
        <v>0.3</v>
      </c>
      <c r="N78" s="195">
        <v>-0.4</v>
      </c>
      <c r="O78" s="195">
        <v>-0.2</v>
      </c>
      <c r="P78" s="195">
        <v>1.2</v>
      </c>
      <c r="Q78" s="195">
        <v>4.6</v>
      </c>
      <c r="R78" s="195">
        <v>5.1</v>
      </c>
      <c r="S78" s="195">
        <v>1.7</v>
      </c>
    </row>
    <row r="79" spans="1:19" ht="12.75">
      <c r="A79" s="194" t="s">
        <v>102</v>
      </c>
      <c r="B79" s="195">
        <v>49.9</v>
      </c>
      <c r="C79" s="195">
        <v>58.5</v>
      </c>
      <c r="D79" s="195">
        <v>61.9</v>
      </c>
      <c r="E79" s="195">
        <v>60.2</v>
      </c>
      <c r="F79" s="195">
        <v>122.6</v>
      </c>
      <c r="G79" s="195">
        <v>78.7</v>
      </c>
      <c r="H79" s="195">
        <v>69.9</v>
      </c>
      <c r="I79" s="195">
        <v>77.8</v>
      </c>
      <c r="J79" s="195">
        <v>92.5</v>
      </c>
      <c r="K79" s="195">
        <v>45.3</v>
      </c>
      <c r="L79" s="195">
        <v>38.5</v>
      </c>
      <c r="M79" s="195">
        <v>51.3</v>
      </c>
      <c r="N79" s="195">
        <v>33</v>
      </c>
      <c r="O79" s="195">
        <v>19.8</v>
      </c>
      <c r="P79" s="195">
        <v>7.6</v>
      </c>
      <c r="Q79" s="195">
        <v>6.6</v>
      </c>
      <c r="R79" s="195">
        <v>7.2</v>
      </c>
      <c r="S79" s="195">
        <v>4.5</v>
      </c>
    </row>
    <row r="80" spans="1:19" ht="12.75">
      <c r="A80" s="194" t="s">
        <v>88</v>
      </c>
      <c r="B80" s="195">
        <v>2.4</v>
      </c>
      <c r="C80" s="195">
        <v>2</v>
      </c>
      <c r="D80" s="195">
        <v>-0.3</v>
      </c>
      <c r="E80" s="195">
        <v>3.7</v>
      </c>
      <c r="F80" s="195">
        <v>6.9</v>
      </c>
      <c r="G80" s="195">
        <v>1.3</v>
      </c>
      <c r="H80" s="195">
        <v>-0.3</v>
      </c>
      <c r="I80" s="195">
        <v>8.9</v>
      </c>
      <c r="J80" s="195">
        <v>3.6</v>
      </c>
      <c r="K80" s="195">
        <v>-7.1</v>
      </c>
      <c r="L80" s="195">
        <v>-1.3</v>
      </c>
      <c r="M80" s="195">
        <v>23.8</v>
      </c>
      <c r="N80" s="195">
        <v>-8.2</v>
      </c>
      <c r="O80" s="195">
        <v>-3.7</v>
      </c>
      <c r="P80" s="195">
        <v>-1.3</v>
      </c>
      <c r="Q80" s="195" t="s">
        <v>43</v>
      </c>
      <c r="R80" s="195" t="s">
        <v>43</v>
      </c>
      <c r="S80" s="195" t="s">
        <v>43</v>
      </c>
    </row>
    <row r="81" spans="1:19" ht="12.75">
      <c r="A81" s="194" t="s">
        <v>95</v>
      </c>
      <c r="B81" s="195">
        <v>8.1</v>
      </c>
      <c r="C81" s="195">
        <v>-1.6</v>
      </c>
      <c r="D81" s="195">
        <v>-4.8</v>
      </c>
      <c r="E81" s="195">
        <v>2.8</v>
      </c>
      <c r="F81" s="195">
        <v>-3.1</v>
      </c>
      <c r="G81" s="195">
        <v>4.4</v>
      </c>
      <c r="H81" s="195">
        <v>12.3</v>
      </c>
      <c r="I81" s="195">
        <v>3.7</v>
      </c>
      <c r="J81" s="195">
        <v>-11.7</v>
      </c>
      <c r="K81" s="195">
        <v>19.3</v>
      </c>
      <c r="L81" s="195">
        <v>47.3</v>
      </c>
      <c r="M81" s="195">
        <v>-2.8</v>
      </c>
      <c r="N81" s="195">
        <v>-8.5</v>
      </c>
      <c r="O81" s="195">
        <v>4</v>
      </c>
      <c r="P81" s="195">
        <v>13.3</v>
      </c>
      <c r="Q81" s="195">
        <v>21.5</v>
      </c>
      <c r="R81" s="195">
        <v>20.8</v>
      </c>
      <c r="S81" s="195">
        <v>-0.2</v>
      </c>
    </row>
    <row r="82" spans="1:19" ht="13.5" customHeight="1">
      <c r="A82" s="194" t="s">
        <v>75</v>
      </c>
      <c r="B82" s="195">
        <v>2.6</v>
      </c>
      <c r="C82" s="195">
        <v>3.3</v>
      </c>
      <c r="D82" s="195">
        <v>0.5</v>
      </c>
      <c r="E82" s="195">
        <v>1.1</v>
      </c>
      <c r="F82" s="195">
        <v>1.4</v>
      </c>
      <c r="G82" s="195">
        <v>-1.1</v>
      </c>
      <c r="H82" s="195">
        <v>-1</v>
      </c>
      <c r="I82" s="195">
        <v>-1</v>
      </c>
      <c r="J82" s="195">
        <v>0</v>
      </c>
      <c r="K82" s="195">
        <v>0.1</v>
      </c>
      <c r="L82" s="195">
        <v>0.3</v>
      </c>
      <c r="M82" s="195">
        <v>1</v>
      </c>
      <c r="N82" s="195">
        <v>-0.8</v>
      </c>
      <c r="O82" s="195">
        <v>-0.4</v>
      </c>
      <c r="P82" s="195">
        <v>0.8</v>
      </c>
      <c r="Q82" s="195">
        <v>0.4</v>
      </c>
      <c r="R82" s="195">
        <v>1.7</v>
      </c>
      <c r="S82" s="195">
        <v>2.1</v>
      </c>
    </row>
    <row r="83" ht="13.5" customHeight="1"/>
    <row r="84" ht="13.5" customHeight="1"/>
    <row r="85" spans="1:19" s="144" customFormat="1" ht="15.75">
      <c r="A85" s="142" t="s">
        <v>1803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</row>
    <row r="86" ht="13.5" customHeight="1"/>
    <row r="87" ht="12.75">
      <c r="G87" s="157" t="s">
        <v>1797</v>
      </c>
    </row>
    <row r="88" ht="13.5" thickBot="1"/>
    <row r="89" spans="1:19" ht="12.75">
      <c r="A89" s="38" t="s">
        <v>1783</v>
      </c>
      <c r="B89" s="38">
        <v>1990</v>
      </c>
      <c r="C89" s="38">
        <v>1991</v>
      </c>
      <c r="D89" s="38">
        <v>1992</v>
      </c>
      <c r="E89" s="38">
        <v>1993</v>
      </c>
      <c r="F89" s="38">
        <v>1994</v>
      </c>
      <c r="G89" s="38">
        <v>1995</v>
      </c>
      <c r="H89" s="38">
        <v>1996</v>
      </c>
      <c r="I89" s="38">
        <v>1997</v>
      </c>
      <c r="J89" s="38">
        <v>1998</v>
      </c>
      <c r="K89" s="38">
        <v>1999</v>
      </c>
      <c r="L89" s="153">
        <v>2000</v>
      </c>
      <c r="M89" s="38">
        <v>2001</v>
      </c>
      <c r="N89" s="38">
        <v>2002</v>
      </c>
      <c r="O89" s="38">
        <v>2003</v>
      </c>
      <c r="P89" s="38">
        <v>2004</v>
      </c>
      <c r="Q89" s="38">
        <v>2005</v>
      </c>
      <c r="R89" s="38">
        <v>2006</v>
      </c>
      <c r="S89" s="38">
        <v>2007</v>
      </c>
    </row>
    <row r="90" spans="1:19" ht="12.7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54"/>
      <c r="M90" s="121"/>
      <c r="N90" s="121"/>
      <c r="O90" s="121"/>
      <c r="P90" s="121"/>
      <c r="Q90" s="121"/>
      <c r="R90" s="122"/>
      <c r="S90" s="122"/>
    </row>
    <row r="91" spans="1:19" ht="13.5" thickBot="1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54"/>
      <c r="M91" s="121"/>
      <c r="N91" s="121"/>
      <c r="O91" s="121"/>
      <c r="P91" s="121"/>
      <c r="Q91" s="121"/>
      <c r="R91" s="122"/>
      <c r="S91" s="122"/>
    </row>
    <row r="92" spans="1:19" ht="14.25" thickBot="1" thickTop="1">
      <c r="A92" s="185" t="s">
        <v>1806</v>
      </c>
      <c r="B92" s="180">
        <f aca="true" t="shared" si="0" ref="B92:G92">SUM(B93:B118)</f>
        <v>1587698.143052656</v>
      </c>
      <c r="C92" s="180">
        <f t="shared" si="0"/>
        <v>1624635.0649999331</v>
      </c>
      <c r="D92" s="180">
        <f t="shared" si="0"/>
        <v>1660869.2929040766</v>
      </c>
      <c r="E92" s="180">
        <f t="shared" si="0"/>
        <v>1695244.1752296863</v>
      </c>
      <c r="F92" s="180">
        <f t="shared" si="0"/>
        <v>1707668.6580486486</v>
      </c>
      <c r="G92" s="181">
        <f t="shared" si="0"/>
        <v>1767635.1462502633</v>
      </c>
      <c r="H92" s="181">
        <f aca="true" t="shared" si="1" ref="H92:R92">SUM(H93:H118)</f>
        <v>1802064.183309956</v>
      </c>
      <c r="I92" s="181">
        <f t="shared" si="1"/>
        <v>1818055.8192035425</v>
      </c>
      <c r="J92" s="181">
        <f t="shared" si="1"/>
        <v>1840192.812007355</v>
      </c>
      <c r="K92" s="181">
        <f t="shared" si="1"/>
        <v>1825351.0428616498</v>
      </c>
      <c r="L92" s="155">
        <f>L11</f>
        <v>1835320.5</v>
      </c>
      <c r="M92" s="181">
        <f t="shared" si="1"/>
        <v>1856630.5725000002</v>
      </c>
      <c r="N92" s="181">
        <f t="shared" si="1"/>
        <v>1877273.6218678001</v>
      </c>
      <c r="O92" s="181">
        <f t="shared" si="1"/>
        <v>1883726.4144249354</v>
      </c>
      <c r="P92" s="181">
        <f t="shared" si="1"/>
        <v>1902869.4015102678</v>
      </c>
      <c r="Q92" s="181">
        <f t="shared" si="1"/>
        <v>1930709.734599493</v>
      </c>
      <c r="R92" s="182">
        <f t="shared" si="1"/>
        <v>1966044.437688599</v>
      </c>
      <c r="S92" s="182">
        <f>SUM(S93:S118)</f>
        <v>2007443.1052499162</v>
      </c>
    </row>
    <row r="93" spans="1:19" ht="13.5" thickTop="1">
      <c r="A93" s="194" t="s">
        <v>72</v>
      </c>
      <c r="B93" s="123">
        <f aca="true" t="shared" si="2" ref="B93:J108">C93/(1+C53/100)</f>
        <v>39731.58734423391</v>
      </c>
      <c r="C93" s="123">
        <f t="shared" si="2"/>
        <v>40724.87702783975</v>
      </c>
      <c r="D93" s="123">
        <f t="shared" si="2"/>
        <v>41824.44870759142</v>
      </c>
      <c r="E93" s="123">
        <f t="shared" si="2"/>
        <v>41949.922053714195</v>
      </c>
      <c r="F93" s="123">
        <f t="shared" si="2"/>
        <v>42243.571508090194</v>
      </c>
      <c r="G93" s="123">
        <f t="shared" si="2"/>
        <v>43088.442938251996</v>
      </c>
      <c r="H93" s="123">
        <f t="shared" si="2"/>
        <v>43303.88515294325</v>
      </c>
      <c r="I93" s="123">
        <f t="shared" si="2"/>
        <v>43390.492923249134</v>
      </c>
      <c r="J93" s="123">
        <f t="shared" si="2"/>
        <v>43477.27390909563</v>
      </c>
      <c r="K93" s="123">
        <f>L93/(1+L53/100)</f>
        <v>43390.31936127744</v>
      </c>
      <c r="L93" s="155">
        <f>L13</f>
        <v>43477.1</v>
      </c>
      <c r="M93" s="123">
        <f aca="true" t="shared" si="3" ref="M93:S102">L93*(1+M53/100)</f>
        <v>43259.7145</v>
      </c>
      <c r="N93" s="123">
        <f t="shared" si="3"/>
        <v>43389.4936435</v>
      </c>
      <c r="O93" s="123">
        <f t="shared" si="3"/>
        <v>43563.051618074</v>
      </c>
      <c r="P93" s="123">
        <f t="shared" si="3"/>
        <v>43650.17772131015</v>
      </c>
      <c r="Q93" s="123">
        <f t="shared" si="3"/>
        <v>44304.9303871298</v>
      </c>
      <c r="R93" s="123">
        <f t="shared" si="3"/>
        <v>44659.36983022684</v>
      </c>
      <c r="S93" s="123">
        <f t="shared" si="3"/>
        <v>45284.60100785001</v>
      </c>
    </row>
    <row r="94" spans="1:19" ht="12.75">
      <c r="A94" s="194" t="s">
        <v>73</v>
      </c>
      <c r="B94" s="209">
        <f>C94/Ameco_GVA!D39</f>
        <v>47552.031944706425</v>
      </c>
      <c r="C94" s="209">
        <f>D94/Ameco_GVA!E39</f>
        <v>48440.0843691696</v>
      </c>
      <c r="D94" s="209">
        <f>E94/Ameco_GVA!F39</f>
        <v>48971.03144440956</v>
      </c>
      <c r="E94" s="209">
        <f>F94/Ameco_GVA!G39</f>
        <v>48212.56872063768</v>
      </c>
      <c r="F94" s="209">
        <f>G94/Ameco_GVA!H39</f>
        <v>49610.61350910467</v>
      </c>
      <c r="G94" s="123">
        <f>H94/(1+H54/100)</f>
        <v>51007.26818159284</v>
      </c>
      <c r="H94" s="123">
        <f t="shared" si="2"/>
        <v>50395.180963413724</v>
      </c>
      <c r="I94" s="123">
        <f t="shared" si="2"/>
        <v>50092.80987763324</v>
      </c>
      <c r="J94" s="123">
        <f t="shared" si="2"/>
        <v>49742.16020848981</v>
      </c>
      <c r="K94" s="123">
        <f aca="true" t="shared" si="4" ref="K94:K122">L94/(1+L54/100)</f>
        <v>48996.027805362464</v>
      </c>
      <c r="L94" s="155">
        <f aca="true" t="shared" si="5" ref="L94:L122">L14</f>
        <v>49339</v>
      </c>
      <c r="M94" s="123">
        <f t="shared" si="3"/>
        <v>49042.966</v>
      </c>
      <c r="N94" s="123">
        <f t="shared" si="3"/>
        <v>49925.739388</v>
      </c>
      <c r="O94" s="123">
        <f t="shared" si="3"/>
        <v>49925.739388</v>
      </c>
      <c r="P94" s="123">
        <f t="shared" si="3"/>
        <v>50424.99678188</v>
      </c>
      <c r="Q94" s="123">
        <f t="shared" si="3"/>
        <v>51181.3717336082</v>
      </c>
      <c r="R94" s="123">
        <f t="shared" si="3"/>
        <v>52102.63642481314</v>
      </c>
      <c r="S94" s="123">
        <f t="shared" si="3"/>
        <v>51842.12324268908</v>
      </c>
    </row>
    <row r="95" spans="1:19" ht="12.75">
      <c r="A95" s="194" t="s">
        <v>74</v>
      </c>
      <c r="B95" s="209">
        <f>C95/Ameco_GVA!D40</f>
        <v>112.14389925314761</v>
      </c>
      <c r="C95" s="209">
        <f>D95/Ameco_GVA!E40</f>
        <v>112.14389925314761</v>
      </c>
      <c r="D95" s="209">
        <f>E95/Ameco_GVA!F40</f>
        <v>102.85635393920886</v>
      </c>
      <c r="E95" s="209">
        <f>F95/Ameco_GVA!G40</f>
        <v>98.06568856308783</v>
      </c>
      <c r="F95" s="209">
        <f>G95/Ameco_GVA!H40</f>
        <v>98.5460700919698</v>
      </c>
      <c r="G95" s="123">
        <f t="shared" si="2"/>
        <v>100.32134732680159</v>
      </c>
      <c r="H95" s="123">
        <f t="shared" si="2"/>
        <v>225.72303148530358</v>
      </c>
      <c r="I95" s="123">
        <f t="shared" si="2"/>
        <v>2281.6084022534483</v>
      </c>
      <c r="J95" s="123">
        <f t="shared" si="2"/>
        <v>2831.4760271965297</v>
      </c>
      <c r="K95" s="123">
        <f t="shared" si="4"/>
        <v>2927.746212121212</v>
      </c>
      <c r="L95" s="155">
        <f t="shared" si="5"/>
        <v>3091.7</v>
      </c>
      <c r="M95" s="123">
        <f t="shared" si="3"/>
        <v>3246.285</v>
      </c>
      <c r="N95" s="123">
        <f t="shared" si="3"/>
        <v>3275.5015649999996</v>
      </c>
      <c r="O95" s="123">
        <f t="shared" si="3"/>
        <v>3301.7055775199997</v>
      </c>
      <c r="P95" s="123">
        <f t="shared" si="3"/>
        <v>3473.39426755104</v>
      </c>
      <c r="Q95" s="123">
        <f t="shared" si="3"/>
        <v>3581.0694898451216</v>
      </c>
      <c r="R95" s="123">
        <f t="shared" si="3"/>
        <v>3889.041465971802</v>
      </c>
      <c r="S95" s="123">
        <f t="shared" si="3"/>
        <v>3951.266129427351</v>
      </c>
    </row>
    <row r="96" spans="1:19" ht="12.75">
      <c r="A96" s="194" t="s">
        <v>76</v>
      </c>
      <c r="B96" s="209">
        <f>C96/Ameco_GVA!D41</f>
        <v>759.7161197114084</v>
      </c>
      <c r="C96" s="209">
        <f>D96/Ameco_GVA!E41</f>
        <v>790.1047644998648</v>
      </c>
      <c r="D96" s="209">
        <f>E96/Ameco_GVA!F41</f>
        <v>821.7089550798595</v>
      </c>
      <c r="E96" s="209">
        <f>F96/Ameco_GVA!G41</f>
        <v>854.5773132830539</v>
      </c>
      <c r="F96" s="209">
        <f>G96/Ameco_GVA!H41</f>
        <v>888.760405814376</v>
      </c>
      <c r="G96" s="123">
        <f t="shared" si="2"/>
        <v>988.6976295959449</v>
      </c>
      <c r="H96" s="123">
        <f t="shared" si="2"/>
        <v>1026.268139520591</v>
      </c>
      <c r="I96" s="123">
        <f t="shared" si="2"/>
        <v>1040.6358934738792</v>
      </c>
      <c r="J96" s="123">
        <f t="shared" si="2"/>
        <v>1070.8143343846216</v>
      </c>
      <c r="K96" s="123">
        <f t="shared" si="4"/>
        <v>1093.3014354066986</v>
      </c>
      <c r="L96" s="155">
        <f t="shared" si="5"/>
        <v>1142.5</v>
      </c>
      <c r="M96" s="123">
        <f t="shared" si="3"/>
        <v>1167.635</v>
      </c>
      <c r="N96" s="123">
        <f t="shared" si="3"/>
        <v>1169.97027</v>
      </c>
      <c r="O96" s="123">
        <f t="shared" si="3"/>
        <v>1186.34985378</v>
      </c>
      <c r="P96" s="123">
        <f t="shared" si="3"/>
        <v>1248.04004617656</v>
      </c>
      <c r="Q96" s="123">
        <f t="shared" si="3"/>
        <v>1275.4969271924444</v>
      </c>
      <c r="R96" s="123">
        <f t="shared" si="3"/>
        <v>1281.8744118284064</v>
      </c>
      <c r="S96" s="123">
        <f t="shared" si="3"/>
        <v>1281.8744118284064</v>
      </c>
    </row>
    <row r="97" spans="1:19" ht="12.75">
      <c r="A97" s="194" t="s">
        <v>77</v>
      </c>
      <c r="B97" s="209">
        <f>C97/Ameco_GVA!D42</f>
        <v>14729.386687826514</v>
      </c>
      <c r="C97" s="209">
        <f>D97/Ameco_GVA!E42</f>
        <v>13142.99016136314</v>
      </c>
      <c r="D97" s="209">
        <f>E97/Ameco_GVA!F42</f>
        <v>13050.177986408868</v>
      </c>
      <c r="E97" s="209">
        <f>F97/Ameco_GVA!G42</f>
        <v>13088.767206257298</v>
      </c>
      <c r="F97" s="209">
        <f>G97/Ameco_GVA!H42</f>
        <v>13319.207263664775</v>
      </c>
      <c r="G97" s="123">
        <f t="shared" si="2"/>
        <v>13963.206129743372</v>
      </c>
      <c r="H97" s="123">
        <f t="shared" si="2"/>
        <v>15541.048422404372</v>
      </c>
      <c r="I97" s="123">
        <f t="shared" si="2"/>
        <v>16722.168102507105</v>
      </c>
      <c r="J97" s="123">
        <f t="shared" si="2"/>
        <v>18862.605619628015</v>
      </c>
      <c r="K97" s="123">
        <f t="shared" si="4"/>
        <v>18428.76569037657</v>
      </c>
      <c r="L97" s="155">
        <f t="shared" si="5"/>
        <v>17617.9</v>
      </c>
      <c r="M97" s="123">
        <f t="shared" si="3"/>
        <v>19080.1857</v>
      </c>
      <c r="N97" s="123">
        <f t="shared" si="3"/>
        <v>18736.742357400002</v>
      </c>
      <c r="O97" s="123">
        <f t="shared" si="3"/>
        <v>19148.9506892628</v>
      </c>
      <c r="P97" s="123">
        <f t="shared" si="3"/>
        <v>19934.057667522575</v>
      </c>
      <c r="Q97" s="123">
        <f t="shared" si="3"/>
        <v>18917.420726478922</v>
      </c>
      <c r="R97" s="123">
        <f t="shared" si="3"/>
        <v>18349.898104684555</v>
      </c>
      <c r="S97" s="123">
        <f t="shared" si="3"/>
        <v>18826.995455406355</v>
      </c>
    </row>
    <row r="98" spans="1:19" ht="12.75">
      <c r="A98" s="194" t="s">
        <v>78</v>
      </c>
      <c r="B98" s="209">
        <f>C98/Ameco_GVA!D43</f>
        <v>430390.3768911012</v>
      </c>
      <c r="C98" s="123">
        <f t="shared" si="2"/>
        <v>438998.18442892324</v>
      </c>
      <c r="D98" s="123">
        <f t="shared" si="2"/>
        <v>453046.1263306488</v>
      </c>
      <c r="E98" s="123">
        <f t="shared" si="2"/>
        <v>460294.8643519392</v>
      </c>
      <c r="F98" s="123">
        <f t="shared" si="2"/>
        <v>458913.97975888336</v>
      </c>
      <c r="G98" s="123">
        <f t="shared" si="2"/>
        <v>470845.74323261436</v>
      </c>
      <c r="H98" s="123">
        <f t="shared" si="2"/>
        <v>476025.04640817305</v>
      </c>
      <c r="I98" s="123">
        <f t="shared" si="2"/>
        <v>471740.82099049946</v>
      </c>
      <c r="J98" s="123">
        <f t="shared" si="2"/>
        <v>483062.60069427144</v>
      </c>
      <c r="K98" s="123">
        <f t="shared" si="4"/>
        <v>476782.78688524594</v>
      </c>
      <c r="L98" s="155">
        <f t="shared" si="5"/>
        <v>465340</v>
      </c>
      <c r="M98" s="123">
        <f t="shared" si="3"/>
        <v>468597.37999999995</v>
      </c>
      <c r="N98" s="123">
        <f t="shared" si="3"/>
        <v>476094.93807999993</v>
      </c>
      <c r="O98" s="123">
        <f t="shared" si="3"/>
        <v>476571.0330180799</v>
      </c>
      <c r="P98" s="123">
        <f t="shared" si="3"/>
        <v>478477.3171501522</v>
      </c>
      <c r="Q98" s="123">
        <f t="shared" si="3"/>
        <v>474171.0212958008</v>
      </c>
      <c r="R98" s="123">
        <f t="shared" si="3"/>
        <v>472274.3372106176</v>
      </c>
      <c r="S98" s="123">
        <f t="shared" si="3"/>
        <v>476524.80624551314</v>
      </c>
    </row>
    <row r="99" spans="1:19" ht="12.75">
      <c r="A99" s="194" t="s">
        <v>79</v>
      </c>
      <c r="B99" s="123">
        <f t="shared" si="2"/>
        <v>25379.67710378642</v>
      </c>
      <c r="C99" s="123">
        <f t="shared" si="2"/>
        <v>26166.447094003797</v>
      </c>
      <c r="D99" s="123">
        <f t="shared" si="2"/>
        <v>26977.60695391791</v>
      </c>
      <c r="E99" s="123">
        <f t="shared" si="2"/>
        <v>27382.271058226677</v>
      </c>
      <c r="F99" s="123">
        <f t="shared" si="2"/>
        <v>26998.919263411502</v>
      </c>
      <c r="G99" s="123">
        <f t="shared" si="2"/>
        <v>26971.92034414809</v>
      </c>
      <c r="H99" s="123">
        <f t="shared" si="2"/>
        <v>28617.20748514112</v>
      </c>
      <c r="I99" s="123">
        <f t="shared" si="2"/>
        <v>28703.05910759654</v>
      </c>
      <c r="J99" s="123">
        <f t="shared" si="2"/>
        <v>28645.652989381346</v>
      </c>
      <c r="K99" s="123">
        <f t="shared" si="4"/>
        <v>29333.1486611265</v>
      </c>
      <c r="L99" s="155">
        <f t="shared" si="5"/>
        <v>31767.8</v>
      </c>
      <c r="M99" s="123">
        <f t="shared" si="3"/>
        <v>31767.8</v>
      </c>
      <c r="N99" s="123">
        <f t="shared" si="3"/>
        <v>32974.9764</v>
      </c>
      <c r="O99" s="123">
        <f t="shared" si="3"/>
        <v>33106.8763056</v>
      </c>
      <c r="P99" s="123">
        <f t="shared" si="3"/>
        <v>33404.8381923504</v>
      </c>
      <c r="Q99" s="123">
        <f t="shared" si="3"/>
        <v>36110.63008593078</v>
      </c>
      <c r="R99" s="123">
        <f t="shared" si="3"/>
        <v>38963.36986271931</v>
      </c>
      <c r="S99" s="123">
        <f t="shared" si="3"/>
        <v>39820.56399969913</v>
      </c>
    </row>
    <row r="100" spans="1:19" ht="12.75">
      <c r="A100" s="194" t="s">
        <v>80</v>
      </c>
      <c r="B100" s="209">
        <f>C100/Ameco_GVA!D45</f>
        <v>463.31240263726744</v>
      </c>
      <c r="C100" s="209">
        <f>D100/Ameco_GVA!E45</f>
        <v>463.31240263726744</v>
      </c>
      <c r="D100" s="209">
        <f>E100/Ameco_GVA!F45</f>
        <v>463.31240263726744</v>
      </c>
      <c r="E100" s="123">
        <f t="shared" si="2"/>
        <v>463.31240263726744</v>
      </c>
      <c r="F100" s="123">
        <f t="shared" si="2"/>
        <v>619.4486823260265</v>
      </c>
      <c r="G100" s="123">
        <f t="shared" si="2"/>
        <v>791.6554160126619</v>
      </c>
      <c r="H100" s="123">
        <f t="shared" si="2"/>
        <v>1001.4441012560175</v>
      </c>
      <c r="I100" s="123">
        <f t="shared" si="2"/>
        <v>1097.5827349765952</v>
      </c>
      <c r="J100" s="123">
        <f t="shared" si="2"/>
        <v>1122.8271378810568</v>
      </c>
      <c r="K100" s="123">
        <f t="shared" si="4"/>
        <v>1196.9337289812067</v>
      </c>
      <c r="L100" s="155">
        <f t="shared" si="5"/>
        <v>1210.1</v>
      </c>
      <c r="M100" s="123">
        <f t="shared" si="3"/>
        <v>1273.0252</v>
      </c>
      <c r="N100" s="123">
        <f t="shared" si="3"/>
        <v>1317.581082</v>
      </c>
      <c r="O100" s="123">
        <f t="shared" si="3"/>
        <v>1357.10851446</v>
      </c>
      <c r="P100" s="123">
        <f t="shared" si="3"/>
        <v>1334.0376697141799</v>
      </c>
      <c r="Q100" s="123">
        <f t="shared" si="3"/>
        <v>1359.3843854387492</v>
      </c>
      <c r="R100" s="123">
        <f t="shared" si="3"/>
        <v>1425.9942203252479</v>
      </c>
      <c r="S100" s="123">
        <f t="shared" si="3"/>
        <v>1535.7957752902919</v>
      </c>
    </row>
    <row r="101" spans="1:19" ht="12.75">
      <c r="A101" s="194" t="s">
        <v>81</v>
      </c>
      <c r="B101" s="123">
        <f t="shared" si="2"/>
        <v>93622.54503134481</v>
      </c>
      <c r="C101" s="123">
        <f t="shared" si="2"/>
        <v>97554.6919226613</v>
      </c>
      <c r="D101" s="123">
        <f t="shared" si="2"/>
        <v>100481.33268034113</v>
      </c>
      <c r="E101" s="123">
        <f t="shared" si="2"/>
        <v>104199.14198951375</v>
      </c>
      <c r="F101" s="123">
        <f t="shared" si="2"/>
        <v>106387.32397129353</v>
      </c>
      <c r="G101" s="123">
        <f t="shared" si="2"/>
        <v>111919.4648178008</v>
      </c>
      <c r="H101" s="123">
        <f t="shared" si="2"/>
        <v>115500.88769197043</v>
      </c>
      <c r="I101" s="123">
        <f t="shared" si="2"/>
        <v>117233.40100734998</v>
      </c>
      <c r="J101" s="123">
        <f t="shared" si="2"/>
        <v>116998.93420533527</v>
      </c>
      <c r="K101" s="123">
        <f t="shared" si="4"/>
        <v>116764.9363369246</v>
      </c>
      <c r="L101" s="155">
        <f t="shared" si="5"/>
        <v>119217</v>
      </c>
      <c r="M101" s="123">
        <f t="shared" si="3"/>
        <v>121482.12299999999</v>
      </c>
      <c r="N101" s="123">
        <f t="shared" si="3"/>
        <v>125005.10456699999</v>
      </c>
      <c r="O101" s="123">
        <f t="shared" si="3"/>
        <v>127755.216867474</v>
      </c>
      <c r="P101" s="123">
        <f t="shared" si="3"/>
        <v>131971.13902410062</v>
      </c>
      <c r="Q101" s="123">
        <f t="shared" si="3"/>
        <v>137909.84028018513</v>
      </c>
      <c r="R101" s="123">
        <f t="shared" si="3"/>
        <v>142874.5945302718</v>
      </c>
      <c r="S101" s="123">
        <f t="shared" si="3"/>
        <v>147732.33074430106</v>
      </c>
    </row>
    <row r="102" spans="1:19" ht="12.75">
      <c r="A102" s="194" t="s">
        <v>83</v>
      </c>
      <c r="B102" s="123">
        <f t="shared" si="2"/>
        <v>31881.074731537232</v>
      </c>
      <c r="C102" s="123">
        <f t="shared" si="2"/>
        <v>30637.71281700728</v>
      </c>
      <c r="D102" s="123">
        <f t="shared" si="2"/>
        <v>31373.017924615455</v>
      </c>
      <c r="E102" s="123">
        <f t="shared" si="2"/>
        <v>32471.073551976995</v>
      </c>
      <c r="F102" s="123">
        <f t="shared" si="2"/>
        <v>32341.18925776909</v>
      </c>
      <c r="G102" s="123">
        <f t="shared" si="2"/>
        <v>34960.82558764838</v>
      </c>
      <c r="H102" s="123">
        <f t="shared" si="2"/>
        <v>33282.70595944126</v>
      </c>
      <c r="I102" s="123">
        <f t="shared" si="2"/>
        <v>33216.14054752237</v>
      </c>
      <c r="J102" s="123">
        <f t="shared" si="2"/>
        <v>34744.083012708405</v>
      </c>
      <c r="K102" s="123">
        <f t="shared" si="4"/>
        <v>33111.11111111111</v>
      </c>
      <c r="L102" s="155">
        <f t="shared" si="5"/>
        <v>32482</v>
      </c>
      <c r="M102" s="123">
        <f t="shared" si="3"/>
        <v>32449.518</v>
      </c>
      <c r="N102" s="123">
        <f t="shared" si="3"/>
        <v>31508.481978</v>
      </c>
      <c r="O102" s="123">
        <f t="shared" si="3"/>
        <v>30311.159662836</v>
      </c>
      <c r="P102" s="123">
        <f t="shared" si="3"/>
        <v>29553.3806712651</v>
      </c>
      <c r="Q102" s="123">
        <f t="shared" si="3"/>
        <v>28637.22587045588</v>
      </c>
      <c r="R102" s="123">
        <f t="shared" si="3"/>
        <v>28494.039741103603</v>
      </c>
      <c r="S102" s="123">
        <f t="shared" si="3"/>
        <v>28266.087423174773</v>
      </c>
    </row>
    <row r="103" spans="1:19" ht="12.75">
      <c r="A103" s="194" t="s">
        <v>84</v>
      </c>
      <c r="B103" s="123">
        <f t="shared" si="2"/>
        <v>231065.56414170374</v>
      </c>
      <c r="C103" s="123">
        <f t="shared" si="2"/>
        <v>235917.9409886795</v>
      </c>
      <c r="D103" s="123">
        <f t="shared" si="2"/>
        <v>239692.6280444984</v>
      </c>
      <c r="E103" s="123">
        <f t="shared" si="2"/>
        <v>239692.6280444984</v>
      </c>
      <c r="F103" s="123">
        <f t="shared" si="2"/>
        <v>235378.1607396974</v>
      </c>
      <c r="G103" s="123">
        <f t="shared" si="2"/>
        <v>237025.80786487527</v>
      </c>
      <c r="H103" s="123">
        <f t="shared" si="2"/>
        <v>235840.6788255509</v>
      </c>
      <c r="I103" s="123">
        <f t="shared" si="2"/>
        <v>235133.15678907424</v>
      </c>
      <c r="J103" s="123">
        <f t="shared" si="2"/>
        <v>234192.62416191795</v>
      </c>
      <c r="K103" s="123">
        <f t="shared" si="4"/>
        <v>228806.19380619383</v>
      </c>
      <c r="L103" s="155">
        <f t="shared" si="5"/>
        <v>229035</v>
      </c>
      <c r="M103" s="123">
        <f aca="true" t="shared" si="6" ref="M103:S112">L103*(1+M63/100)</f>
        <v>226057.54499999998</v>
      </c>
      <c r="N103" s="123">
        <f t="shared" si="6"/>
        <v>224475.14218499998</v>
      </c>
      <c r="O103" s="123">
        <f t="shared" si="6"/>
        <v>218638.78848818998</v>
      </c>
      <c r="P103" s="123">
        <f t="shared" si="6"/>
        <v>217545.59454574902</v>
      </c>
      <c r="Q103" s="123">
        <f t="shared" si="6"/>
        <v>217110.50335665751</v>
      </c>
      <c r="R103" s="123">
        <f t="shared" si="6"/>
        <v>217544.72436337083</v>
      </c>
      <c r="S103" s="123">
        <f t="shared" si="6"/>
        <v>221678.07412627485</v>
      </c>
    </row>
    <row r="104" spans="1:19" ht="12.75">
      <c r="A104" s="194" t="s">
        <v>85</v>
      </c>
      <c r="B104" s="209">
        <f>C104/Ameco_GVA!D49</f>
        <v>11782.311049899428</v>
      </c>
      <c r="C104" s="209">
        <f>D104/Ameco_GVA!E49</f>
        <v>12253.603491895406</v>
      </c>
      <c r="D104" s="209">
        <f>E104/Ameco_GVA!F49</f>
        <v>12743.747631571223</v>
      </c>
      <c r="E104" s="209">
        <f>F104/Ameco_GVA!G49</f>
        <v>13253.497536834073</v>
      </c>
      <c r="F104" s="209">
        <f>G104/Ameco_GVA!H49</f>
        <v>13783.637438307436</v>
      </c>
      <c r="G104" s="209">
        <f>H104/Ameco_GVA!I49</f>
        <v>14334.982935839735</v>
      </c>
      <c r="H104" s="209">
        <f>I104/Ameco_GVA!J49</f>
        <v>14908.382253273325</v>
      </c>
      <c r="I104" s="209">
        <f>J104/Ameco_GVA!K49</f>
        <v>15401.57721257794</v>
      </c>
      <c r="J104" s="209">
        <f>K104/Ameco_GVA!L49</f>
        <v>15950.707886714148</v>
      </c>
      <c r="K104" s="209">
        <f>L104/Ameco_GVA!M49</f>
        <v>16286.78701543916</v>
      </c>
      <c r="L104" s="155">
        <f t="shared" si="5"/>
        <v>16957.1</v>
      </c>
      <c r="M104" s="123">
        <f t="shared" si="6"/>
        <v>17160.585199999998</v>
      </c>
      <c r="N104" s="123">
        <f t="shared" si="6"/>
        <v>18790.840793999996</v>
      </c>
      <c r="O104" s="123">
        <f t="shared" si="6"/>
        <v>19129.075928291997</v>
      </c>
      <c r="P104" s="123">
        <f t="shared" si="6"/>
        <v>20410.72401548756</v>
      </c>
      <c r="Q104" s="123">
        <f t="shared" si="6"/>
        <v>19614.705778883545</v>
      </c>
      <c r="R104" s="123">
        <f t="shared" si="6"/>
        <v>20634.67047938549</v>
      </c>
      <c r="S104" s="123">
        <f t="shared" si="6"/>
        <v>21150.537241370126</v>
      </c>
    </row>
    <row r="105" spans="1:19" ht="12.75">
      <c r="A105" s="194" t="s">
        <v>86</v>
      </c>
      <c r="B105" s="209">
        <f>C105/Ameco_GVA!D50</f>
        <v>4084.8815745944</v>
      </c>
      <c r="C105" s="123">
        <f t="shared" si="2"/>
        <v>4084.8815745944</v>
      </c>
      <c r="D105" s="123">
        <f t="shared" si="2"/>
        <v>4709.868455507343</v>
      </c>
      <c r="E105" s="123">
        <f t="shared" si="2"/>
        <v>5256.213196346195</v>
      </c>
      <c r="F105" s="123">
        <f t="shared" si="2"/>
        <v>5976.314404245624</v>
      </c>
      <c r="G105" s="123">
        <f t="shared" si="2"/>
        <v>7285.127258775415</v>
      </c>
      <c r="H105" s="123">
        <f t="shared" si="2"/>
        <v>8662.016310683968</v>
      </c>
      <c r="I105" s="123">
        <f t="shared" si="2"/>
        <v>10377.095540199392</v>
      </c>
      <c r="J105" s="123">
        <f t="shared" si="2"/>
        <v>11300.657043277139</v>
      </c>
      <c r="K105" s="123">
        <f t="shared" si="4"/>
        <v>11605.77478344562</v>
      </c>
      <c r="L105" s="155">
        <f t="shared" si="5"/>
        <v>12058.4</v>
      </c>
      <c r="M105" s="123">
        <f t="shared" si="6"/>
        <v>12818.079199999998</v>
      </c>
      <c r="N105" s="123">
        <f t="shared" si="6"/>
        <v>13664.072427199999</v>
      </c>
      <c r="O105" s="123">
        <f t="shared" si="6"/>
        <v>14401.9323382688</v>
      </c>
      <c r="P105" s="123">
        <f t="shared" si="6"/>
        <v>15266.04827856493</v>
      </c>
      <c r="Q105" s="123">
        <f t="shared" si="6"/>
        <v>15708.76367864331</v>
      </c>
      <c r="R105" s="123">
        <f t="shared" si="6"/>
        <v>16180.02658900261</v>
      </c>
      <c r="S105" s="123">
        <f t="shared" si="6"/>
        <v>15985.866269934579</v>
      </c>
    </row>
    <row r="106" spans="1:19" ht="12.75">
      <c r="A106" s="194" t="s">
        <v>87</v>
      </c>
      <c r="B106" s="209">
        <f>C106/Ameco_GVA!D51</f>
        <v>21864.948607888393</v>
      </c>
      <c r="C106" s="209">
        <f>D106/Ameco_GVA!E51</f>
        <v>22103.76335854865</v>
      </c>
      <c r="D106" s="209">
        <f>E106/Ameco_GVA!F51</f>
        <v>22718.885368250823</v>
      </c>
      <c r="E106" s="209">
        <f>F106/Ameco_GVA!G51</f>
        <v>23403.254101234557</v>
      </c>
      <c r="F106" s="209">
        <f>G106/Ameco_GVA!H51</f>
        <v>24658.06660327494</v>
      </c>
      <c r="G106" s="123">
        <f t="shared" si="2"/>
        <v>27086.342631516392</v>
      </c>
      <c r="H106" s="123">
        <f t="shared" si="2"/>
        <v>27600.9831415152</v>
      </c>
      <c r="I106" s="123">
        <f t="shared" si="2"/>
        <v>28594.618534609748</v>
      </c>
      <c r="J106" s="123">
        <f t="shared" si="2"/>
        <v>30824.99878030931</v>
      </c>
      <c r="K106" s="123">
        <f t="shared" si="4"/>
        <v>31749.748743718592</v>
      </c>
      <c r="L106" s="155">
        <f t="shared" si="5"/>
        <v>31591</v>
      </c>
      <c r="M106" s="123">
        <f t="shared" si="6"/>
        <v>32286.002</v>
      </c>
      <c r="N106" s="123">
        <f t="shared" si="6"/>
        <v>32673.434024000002</v>
      </c>
      <c r="O106" s="123">
        <f t="shared" si="6"/>
        <v>30615.007680488005</v>
      </c>
      <c r="P106" s="123">
        <f t="shared" si="6"/>
        <v>28808.72222733921</v>
      </c>
      <c r="Q106" s="123">
        <f t="shared" si="6"/>
        <v>28059.69544942839</v>
      </c>
      <c r="R106" s="123">
        <f t="shared" si="6"/>
        <v>27638.800017686965</v>
      </c>
      <c r="S106" s="123">
        <f t="shared" si="6"/>
        <v>26809.636017156354</v>
      </c>
    </row>
    <row r="107" spans="1:19" ht="12.75">
      <c r="A107" s="194" t="s">
        <v>89</v>
      </c>
      <c r="B107" s="123">
        <f t="shared" si="2"/>
        <v>189370.04248291688</v>
      </c>
      <c r="C107" s="123">
        <f t="shared" si="2"/>
        <v>197891.69439464813</v>
      </c>
      <c r="D107" s="123">
        <f t="shared" si="2"/>
        <v>203630.55353209292</v>
      </c>
      <c r="E107" s="123">
        <f t="shared" si="2"/>
        <v>213812.08120869758</v>
      </c>
      <c r="F107" s="123">
        <f t="shared" si="2"/>
        <v>215308.76577715843</v>
      </c>
      <c r="G107" s="123">
        <f t="shared" si="2"/>
        <v>225212.96900290775</v>
      </c>
      <c r="H107" s="123">
        <f t="shared" si="2"/>
        <v>234897.12667003277</v>
      </c>
      <c r="I107" s="123">
        <f t="shared" si="2"/>
        <v>240769.55483678356</v>
      </c>
      <c r="J107" s="123">
        <f t="shared" si="2"/>
        <v>247511.1023722135</v>
      </c>
      <c r="K107" s="123">
        <f t="shared" si="4"/>
        <v>247263.59126984127</v>
      </c>
      <c r="L107" s="155">
        <f t="shared" si="5"/>
        <v>249241.7</v>
      </c>
      <c r="M107" s="123">
        <f t="shared" si="6"/>
        <v>257217.43440000003</v>
      </c>
      <c r="N107" s="123">
        <f t="shared" si="6"/>
        <v>262104.5656536</v>
      </c>
      <c r="O107" s="123">
        <f t="shared" si="6"/>
        <v>266822.4478353648</v>
      </c>
      <c r="P107" s="123">
        <f t="shared" si="6"/>
        <v>271358.42944856593</v>
      </c>
      <c r="Q107" s="123">
        <f t="shared" si="6"/>
        <v>274614.73060194874</v>
      </c>
      <c r="R107" s="123">
        <f t="shared" si="6"/>
        <v>277910.10736917215</v>
      </c>
      <c r="S107" s="123">
        <f t="shared" si="6"/>
        <v>289026.51166393905</v>
      </c>
    </row>
    <row r="108" spans="1:19" ht="12.75">
      <c r="A108" s="194" t="s">
        <v>90</v>
      </c>
      <c r="B108" s="123">
        <f t="shared" si="2"/>
        <v>3.73282719703456</v>
      </c>
      <c r="C108" s="123">
        <f t="shared" si="2"/>
        <v>24.565735783684442</v>
      </c>
      <c r="D108" s="123">
        <f t="shared" si="2"/>
        <v>246.63998726819176</v>
      </c>
      <c r="E108" s="123">
        <f t="shared" si="2"/>
        <v>1122.2119420702725</v>
      </c>
      <c r="F108" s="123">
        <f t="shared" si="2"/>
        <v>1528.4526650997113</v>
      </c>
      <c r="G108" s="123">
        <f t="shared" si="2"/>
        <v>2074.110266540308</v>
      </c>
      <c r="H108" s="123">
        <f t="shared" si="2"/>
        <v>2356.1892627897905</v>
      </c>
      <c r="I108" s="123">
        <f t="shared" si="2"/>
        <v>2584.7396212804</v>
      </c>
      <c r="J108" s="123">
        <f t="shared" si="2"/>
        <v>2525.290609990951</v>
      </c>
      <c r="K108" s="123">
        <f t="shared" si="4"/>
        <v>2492.4618320610684</v>
      </c>
      <c r="L108" s="155">
        <f t="shared" si="5"/>
        <v>2612.1</v>
      </c>
      <c r="M108" s="123">
        <f t="shared" si="6"/>
        <v>2544.1854</v>
      </c>
      <c r="N108" s="123">
        <f t="shared" si="6"/>
        <v>2465.3156526</v>
      </c>
      <c r="O108" s="123">
        <f t="shared" si="6"/>
        <v>2452.9890743369997</v>
      </c>
      <c r="P108" s="123">
        <f t="shared" si="6"/>
        <v>2600.1684187972196</v>
      </c>
      <c r="Q108" s="123">
        <f t="shared" si="6"/>
        <v>2743.1776818310664</v>
      </c>
      <c r="R108" s="123">
        <f t="shared" si="6"/>
        <v>2773.352636331208</v>
      </c>
      <c r="S108" s="123">
        <f t="shared" si="6"/>
        <v>2875.9666838754624</v>
      </c>
    </row>
    <row r="109" spans="1:19" ht="12.75">
      <c r="A109" s="194" t="s">
        <v>91</v>
      </c>
      <c r="B109" s="123">
        <f aca="true" t="shared" si="7" ref="B109:J122">C109/(1+C69/100)</f>
        <v>2923.722754275191</v>
      </c>
      <c r="C109" s="123">
        <f t="shared" si="7"/>
        <v>2733.6807752473037</v>
      </c>
      <c r="D109" s="123">
        <f t="shared" si="7"/>
        <v>2668.0724366413683</v>
      </c>
      <c r="E109" s="123">
        <f t="shared" si="7"/>
        <v>2593.3664084154098</v>
      </c>
      <c r="F109" s="123">
        <f t="shared" si="7"/>
        <v>2619.300072499564</v>
      </c>
      <c r="G109" s="123">
        <f t="shared" si="7"/>
        <v>2655.970273514558</v>
      </c>
      <c r="H109" s="123">
        <f t="shared" si="7"/>
        <v>2568.3232544885773</v>
      </c>
      <c r="I109" s="123">
        <f t="shared" si="7"/>
        <v>2622.258042832837</v>
      </c>
      <c r="J109" s="123">
        <f t="shared" si="7"/>
        <v>2630.124816961335</v>
      </c>
      <c r="K109" s="123">
        <f t="shared" si="4"/>
        <v>2477.5775775775774</v>
      </c>
      <c r="L109" s="155">
        <f t="shared" si="5"/>
        <v>2475.1</v>
      </c>
      <c r="M109" s="123">
        <f t="shared" si="6"/>
        <v>2569.1538</v>
      </c>
      <c r="N109" s="123">
        <f t="shared" si="6"/>
        <v>2489.5100322</v>
      </c>
      <c r="O109" s="123">
        <f t="shared" si="6"/>
        <v>2589.090433488</v>
      </c>
      <c r="P109" s="123">
        <f t="shared" si="6"/>
        <v>2573.555890887072</v>
      </c>
      <c r="Q109" s="123">
        <f t="shared" si="6"/>
        <v>2614.732785141265</v>
      </c>
      <c r="R109" s="123">
        <f t="shared" si="6"/>
        <v>2850.0587358039793</v>
      </c>
      <c r="S109" s="123">
        <f t="shared" si="6"/>
        <v>3100.8639045547297</v>
      </c>
    </row>
    <row r="110" spans="1:19" ht="12.75">
      <c r="A110" s="194" t="s">
        <v>92</v>
      </c>
      <c r="B110" s="123">
        <f t="shared" si="7"/>
        <v>17.4934556715127</v>
      </c>
      <c r="C110" s="123">
        <f t="shared" si="7"/>
        <v>42.369149636403755</v>
      </c>
      <c r="D110" s="123">
        <f t="shared" si="7"/>
        <v>408.43860249493224</v>
      </c>
      <c r="E110" s="123">
        <f t="shared" si="7"/>
        <v>842.6088369470451</v>
      </c>
      <c r="F110" s="123">
        <f t="shared" si="7"/>
        <v>1015.3436485211894</v>
      </c>
      <c r="G110" s="123">
        <f t="shared" si="7"/>
        <v>1244.811313086978</v>
      </c>
      <c r="H110" s="123">
        <f t="shared" si="7"/>
        <v>1386.7198027788938</v>
      </c>
      <c r="I110" s="123">
        <f t="shared" si="7"/>
        <v>1481.0167493678587</v>
      </c>
      <c r="J110" s="123">
        <f t="shared" si="7"/>
        <v>1318.1049069373942</v>
      </c>
      <c r="K110" s="123">
        <f t="shared" si="4"/>
        <v>1298.3333333333333</v>
      </c>
      <c r="L110" s="155">
        <f t="shared" si="5"/>
        <v>1324.3</v>
      </c>
      <c r="M110" s="123">
        <f t="shared" si="6"/>
        <v>1341.5158999999999</v>
      </c>
      <c r="N110" s="123">
        <f t="shared" si="6"/>
        <v>1344.1989317999999</v>
      </c>
      <c r="O110" s="123">
        <f t="shared" si="6"/>
        <v>1358.9851200497997</v>
      </c>
      <c r="P110" s="123">
        <f t="shared" si="6"/>
        <v>1464.9859594136842</v>
      </c>
      <c r="Q110" s="123">
        <f t="shared" si="6"/>
        <v>1573.394920410297</v>
      </c>
      <c r="R110" s="123">
        <f t="shared" si="6"/>
        <v>1711.8536734064032</v>
      </c>
      <c r="S110" s="123">
        <f t="shared" si="6"/>
        <v>2189.4608482867898</v>
      </c>
    </row>
    <row r="111" spans="1:19" ht="12.75">
      <c r="A111" s="194" t="s">
        <v>94</v>
      </c>
      <c r="B111" s="123">
        <f t="shared" si="7"/>
        <v>65623.84023568468</v>
      </c>
      <c r="C111" s="123">
        <f t="shared" si="7"/>
        <v>66936.31704039837</v>
      </c>
      <c r="D111" s="123">
        <f t="shared" si="7"/>
        <v>66333.89018703478</v>
      </c>
      <c r="E111" s="123">
        <f t="shared" si="7"/>
        <v>67063.56297909215</v>
      </c>
      <c r="F111" s="123">
        <f t="shared" si="7"/>
        <v>66459.99091228032</v>
      </c>
      <c r="G111" s="123">
        <f t="shared" si="7"/>
        <v>68187.95067599961</v>
      </c>
      <c r="H111" s="123">
        <f t="shared" si="7"/>
        <v>67983.38682397161</v>
      </c>
      <c r="I111" s="123">
        <f t="shared" si="7"/>
        <v>69682.9714945709</v>
      </c>
      <c r="J111" s="123">
        <f t="shared" si="7"/>
        <v>70101.06932353832</v>
      </c>
      <c r="K111" s="123">
        <f t="shared" si="4"/>
        <v>68909.35114503816</v>
      </c>
      <c r="L111" s="155">
        <f t="shared" si="5"/>
        <v>72217</v>
      </c>
      <c r="M111" s="123">
        <f t="shared" si="6"/>
        <v>74527.944</v>
      </c>
      <c r="N111" s="123">
        <f t="shared" si="6"/>
        <v>74602.47194399999</v>
      </c>
      <c r="O111" s="123">
        <f t="shared" si="6"/>
        <v>77437.365877872</v>
      </c>
      <c r="P111" s="123">
        <f t="shared" si="6"/>
        <v>77050.17904848263</v>
      </c>
      <c r="Q111" s="123">
        <f t="shared" si="6"/>
        <v>81519.08943329463</v>
      </c>
      <c r="R111" s="123">
        <f t="shared" si="6"/>
        <v>84861.37210005971</v>
      </c>
      <c r="S111" s="123">
        <f t="shared" si="6"/>
        <v>86728.32228626103</v>
      </c>
    </row>
    <row r="112" spans="1:19" ht="12.75">
      <c r="A112" s="194" t="s">
        <v>96</v>
      </c>
      <c r="B112" s="209">
        <f>C112/Ameco_GVA!D57</f>
        <v>25757.152839068676</v>
      </c>
      <c r="C112" s="209">
        <f>D112/Ameco_GVA!E57</f>
        <v>23780.17220816667</v>
      </c>
      <c r="D112" s="209">
        <f>E112/Ameco_GVA!F57</f>
        <v>24373.263126655173</v>
      </c>
      <c r="E112" s="209">
        <f>F112/Ameco_GVA!G57</f>
        <v>25248.78607961939</v>
      </c>
      <c r="F112" s="209">
        <f>G112/Ameco_GVA!H57</f>
        <v>26463.211120043965</v>
      </c>
      <c r="G112" s="123">
        <f t="shared" si="7"/>
        <v>28242.483875509468</v>
      </c>
      <c r="H112" s="123">
        <f t="shared" si="7"/>
        <v>30812.54990818083</v>
      </c>
      <c r="I112" s="123">
        <f t="shared" si="7"/>
        <v>33616.491949825286</v>
      </c>
      <c r="J112" s="123">
        <f t="shared" si="7"/>
        <v>36305.81130581131</v>
      </c>
      <c r="K112" s="123">
        <f t="shared" si="4"/>
        <v>38230.019305019305</v>
      </c>
      <c r="L112" s="155">
        <f t="shared" si="5"/>
        <v>39606.3</v>
      </c>
      <c r="M112" s="123">
        <f t="shared" si="6"/>
        <v>39329.0559</v>
      </c>
      <c r="N112" s="123">
        <f t="shared" si="6"/>
        <v>40390.9404093</v>
      </c>
      <c r="O112" s="123">
        <f t="shared" si="6"/>
        <v>41360.3229791232</v>
      </c>
      <c r="P112" s="123">
        <f t="shared" si="6"/>
        <v>43966.02332680796</v>
      </c>
      <c r="Q112" s="123">
        <f t="shared" si="6"/>
        <v>43834.12525682754</v>
      </c>
      <c r="R112" s="123">
        <f t="shared" si="6"/>
        <v>42869.77450117733</v>
      </c>
      <c r="S112" s="123">
        <f t="shared" si="6"/>
        <v>43684.300216699696</v>
      </c>
    </row>
    <row r="113" spans="1:19" ht="12.75">
      <c r="A113" s="194" t="s">
        <v>97</v>
      </c>
      <c r="B113" s="209">
        <f>C113/Ameco_GVA!D58</f>
        <v>18838.33672863263</v>
      </c>
      <c r="C113" s="209">
        <f>D113/Ameco_GVA!E58</f>
        <v>19397.401449855104</v>
      </c>
      <c r="D113" s="209">
        <f>E113/Ameco_GVA!F58</f>
        <v>19652.219927526396</v>
      </c>
      <c r="E113" s="209">
        <f>F113/Ameco_GVA!G58</f>
        <v>19485.409763284413</v>
      </c>
      <c r="F113" s="209">
        <f>G113/Ameco_GVA!H58</f>
        <v>19660.104670262426</v>
      </c>
      <c r="G113" s="123">
        <f t="shared" si="7"/>
        <v>20200.756466251634</v>
      </c>
      <c r="H113" s="123">
        <f t="shared" si="7"/>
        <v>20160.354953319133</v>
      </c>
      <c r="I113" s="123">
        <f t="shared" si="7"/>
        <v>20200.67566322577</v>
      </c>
      <c r="J113" s="123">
        <f t="shared" si="7"/>
        <v>20746.093906132865</v>
      </c>
      <c r="K113" s="123">
        <f t="shared" si="4"/>
        <v>21430.715005035247</v>
      </c>
      <c r="L113" s="155">
        <f t="shared" si="5"/>
        <v>21280.7</v>
      </c>
      <c r="M113" s="123">
        <f aca="true" t="shared" si="8" ref="M113:S119">L113*(1+M73/100)</f>
        <v>21642.4719</v>
      </c>
      <c r="N113" s="123">
        <f t="shared" si="8"/>
        <v>22335.0310008</v>
      </c>
      <c r="O113" s="123">
        <f t="shared" si="8"/>
        <v>22312.695969799202</v>
      </c>
      <c r="P113" s="123">
        <f t="shared" si="8"/>
        <v>22513.51023352739</v>
      </c>
      <c r="Q113" s="123">
        <f t="shared" si="8"/>
        <v>22536.023743760918</v>
      </c>
      <c r="R113" s="123">
        <f t="shared" si="8"/>
        <v>22828.992052429807</v>
      </c>
      <c r="S113" s="123">
        <f t="shared" si="8"/>
        <v>23673.66475836971</v>
      </c>
    </row>
    <row r="114" spans="1:19" ht="12.75">
      <c r="A114" s="194" t="s">
        <v>98</v>
      </c>
      <c r="B114" s="209">
        <f>C114/Ameco_GVA!D59</f>
        <v>6203.515260316557</v>
      </c>
      <c r="C114" s="209">
        <f>D114/Ameco_GVA!E59</f>
        <v>5460.459498333326</v>
      </c>
      <c r="D114" s="209">
        <f>E114/Ameco_GVA!F59</f>
        <v>4989.89674524369</v>
      </c>
      <c r="E114" s="209">
        <f>F114/Ameco_GVA!G59</f>
        <v>5070.233857027305</v>
      </c>
      <c r="F114" s="209">
        <f>G114/Ameco_GVA!H59</f>
        <v>5284.640236022051</v>
      </c>
      <c r="G114" s="209">
        <f>H114/Ameco_GVA!I59</f>
        <v>5643.803469063817</v>
      </c>
      <c r="H114" s="209">
        <f>I114/Ameco_GVA!J59</f>
        <v>5864.704782109554</v>
      </c>
      <c r="I114" s="209">
        <f>J114/Ameco_GVA!K59</f>
        <v>5438.973991693524</v>
      </c>
      <c r="J114" s="123">
        <f t="shared" si="7"/>
        <v>5144.833654473692</v>
      </c>
      <c r="K114" s="123">
        <f t="shared" si="4"/>
        <v>7197.622282608696</v>
      </c>
      <c r="L114" s="155">
        <f t="shared" si="5"/>
        <v>10594.9</v>
      </c>
      <c r="M114" s="123">
        <f t="shared" si="8"/>
        <v>14970.5937</v>
      </c>
      <c r="N114" s="123">
        <f t="shared" si="8"/>
        <v>18653.359750199998</v>
      </c>
      <c r="O114" s="123">
        <f t="shared" si="8"/>
        <v>21208.870035977397</v>
      </c>
      <c r="P114" s="123">
        <f t="shared" si="8"/>
        <v>24899.213422237463</v>
      </c>
      <c r="Q114" s="123">
        <f t="shared" si="8"/>
        <v>28260.60723423952</v>
      </c>
      <c r="R114" s="123">
        <f t="shared" si="8"/>
        <v>31086.667957663474</v>
      </c>
      <c r="S114" s="123">
        <f t="shared" si="8"/>
        <v>34444.02809709113</v>
      </c>
    </row>
    <row r="115" spans="1:19" ht="12.75">
      <c r="A115" s="194" t="s">
        <v>99</v>
      </c>
      <c r="B115" s="123">
        <f t="shared" si="7"/>
        <v>58581.96257590872</v>
      </c>
      <c r="C115" s="123">
        <f t="shared" si="7"/>
        <v>60515.16734091371</v>
      </c>
      <c r="D115" s="123">
        <f t="shared" si="7"/>
        <v>60817.74317761827</v>
      </c>
      <c r="E115" s="123">
        <f t="shared" si="7"/>
        <v>61973.28029799301</v>
      </c>
      <c r="F115" s="123">
        <f t="shared" si="7"/>
        <v>62716.95966156893</v>
      </c>
      <c r="G115" s="123">
        <f t="shared" si="7"/>
        <v>66166.39244295521</v>
      </c>
      <c r="H115" s="123">
        <f t="shared" si="7"/>
        <v>63652.069530122906</v>
      </c>
      <c r="I115" s="123">
        <f t="shared" si="7"/>
        <v>62188.07193093008</v>
      </c>
      <c r="J115" s="123">
        <f t="shared" si="7"/>
        <v>60633.370132656826</v>
      </c>
      <c r="K115" s="123">
        <f t="shared" si="4"/>
        <v>58026.13521695258</v>
      </c>
      <c r="L115" s="155">
        <f t="shared" si="5"/>
        <v>57503.9</v>
      </c>
      <c r="M115" s="123">
        <f t="shared" si="8"/>
        <v>57791.419499999996</v>
      </c>
      <c r="N115" s="123">
        <f t="shared" si="8"/>
        <v>56115.468334499994</v>
      </c>
      <c r="O115" s="123">
        <f t="shared" si="8"/>
        <v>55666.54458782399</v>
      </c>
      <c r="P115" s="123">
        <f t="shared" si="8"/>
        <v>53718.21552725015</v>
      </c>
      <c r="Q115" s="123">
        <f t="shared" si="8"/>
        <v>53503.34266514115</v>
      </c>
      <c r="R115" s="123">
        <f t="shared" si="8"/>
        <v>54359.39614778341</v>
      </c>
      <c r="S115" s="123">
        <f t="shared" si="8"/>
        <v>56588.13138984252</v>
      </c>
    </row>
    <row r="116" spans="1:19" ht="12.75">
      <c r="A116" s="194" t="s">
        <v>100</v>
      </c>
      <c r="B116" s="123">
        <f t="shared" si="7"/>
        <v>334.398900741136</v>
      </c>
      <c r="C116" s="123">
        <f t="shared" si="7"/>
        <v>723.6392212038184</v>
      </c>
      <c r="D116" s="123">
        <f t="shared" si="7"/>
        <v>2146.3139300905254</v>
      </c>
      <c r="E116" s="123">
        <f t="shared" si="7"/>
        <v>2837.427015579675</v>
      </c>
      <c r="F116" s="123">
        <f t="shared" si="7"/>
        <v>3543.946342459014</v>
      </c>
      <c r="G116" s="123">
        <f t="shared" si="7"/>
        <v>3788.478640088686</v>
      </c>
      <c r="H116" s="123">
        <f t="shared" si="7"/>
        <v>4167.326504097555</v>
      </c>
      <c r="I116" s="123">
        <f t="shared" si="7"/>
        <v>4504.879950929457</v>
      </c>
      <c r="J116" s="123">
        <f t="shared" si="7"/>
        <v>4964.377705924262</v>
      </c>
      <c r="K116" s="123">
        <f t="shared" si="4"/>
        <v>5287.062256809339</v>
      </c>
      <c r="L116" s="155">
        <f t="shared" si="5"/>
        <v>5435.1</v>
      </c>
      <c r="M116" s="123">
        <f t="shared" si="8"/>
        <v>5918.8239</v>
      </c>
      <c r="N116" s="123">
        <f t="shared" si="8"/>
        <v>6149.6580321</v>
      </c>
      <c r="O116" s="123">
        <f t="shared" si="8"/>
        <v>6401.794011416099</v>
      </c>
      <c r="P116" s="123">
        <f t="shared" si="8"/>
        <v>6433.802981473179</v>
      </c>
      <c r="Q116" s="123">
        <f t="shared" si="8"/>
        <v>6356.597345695501</v>
      </c>
      <c r="R116" s="123">
        <f t="shared" si="8"/>
        <v>6350.2407483498055</v>
      </c>
      <c r="S116" s="123">
        <f t="shared" si="8"/>
        <v>6496.296285561851</v>
      </c>
    </row>
    <row r="117" spans="1:19" ht="12.75">
      <c r="A117" s="194" t="s">
        <v>101</v>
      </c>
      <c r="B117" s="209">
        <f>C117/Ameco_GVA!D62</f>
        <v>3077.7030589596015</v>
      </c>
      <c r="C117" s="209">
        <f>D117/Ameco_GVA!E62</f>
        <v>3231.588211907582</v>
      </c>
      <c r="D117" s="209">
        <f>E117/Ameco_GVA!F62</f>
        <v>3393.167622502961</v>
      </c>
      <c r="E117" s="123">
        <f t="shared" si="7"/>
        <v>3562.826003628109</v>
      </c>
      <c r="F117" s="123">
        <f t="shared" si="7"/>
        <v>4093.6870781686976</v>
      </c>
      <c r="G117" s="123">
        <f t="shared" si="7"/>
        <v>4580.835840470772</v>
      </c>
      <c r="H117" s="123">
        <f t="shared" si="7"/>
        <v>4447.99160109712</v>
      </c>
      <c r="I117" s="123">
        <f t="shared" si="7"/>
        <v>4674.839172753073</v>
      </c>
      <c r="J117" s="123">
        <f t="shared" si="7"/>
        <v>4632.765620198295</v>
      </c>
      <c r="K117" s="123">
        <f t="shared" si="4"/>
        <v>5142.369838420108</v>
      </c>
      <c r="L117" s="155">
        <f t="shared" si="5"/>
        <v>5728.6</v>
      </c>
      <c r="M117" s="123">
        <f t="shared" si="8"/>
        <v>5808.8004</v>
      </c>
      <c r="N117" s="123">
        <f t="shared" si="8"/>
        <v>5593.8747852</v>
      </c>
      <c r="O117" s="123">
        <f t="shared" si="8"/>
        <v>5700.1584061188</v>
      </c>
      <c r="P117" s="123">
        <f t="shared" si="8"/>
        <v>5648.85698046373</v>
      </c>
      <c r="Q117" s="123">
        <f t="shared" si="8"/>
        <v>5575.421839717701</v>
      </c>
      <c r="R117" s="123">
        <f t="shared" si="8"/>
        <v>5681.354854672337</v>
      </c>
      <c r="S117" s="123">
        <f t="shared" si="8"/>
        <v>5607.497241561597</v>
      </c>
    </row>
    <row r="118" spans="1:19" ht="12.75">
      <c r="A118" s="194" t="s">
        <v>103</v>
      </c>
      <c r="B118" s="123">
        <f t="shared" si="7"/>
        <v>263546.68440305867</v>
      </c>
      <c r="C118" s="123">
        <f t="shared" si="7"/>
        <v>272507.2716727627</v>
      </c>
      <c r="D118" s="123">
        <f t="shared" si="7"/>
        <v>275232.3443894903</v>
      </c>
      <c r="E118" s="123">
        <f t="shared" si="7"/>
        <v>281012.2236216696</v>
      </c>
      <c r="F118" s="123">
        <f t="shared" si="7"/>
        <v>287756.51698858966</v>
      </c>
      <c r="G118" s="123">
        <f t="shared" si="7"/>
        <v>299266.77766813326</v>
      </c>
      <c r="H118" s="123">
        <f t="shared" si="7"/>
        <v>311835.98233019485</v>
      </c>
      <c r="I118" s="123">
        <f t="shared" si="7"/>
        <v>315266.17813582695</v>
      </c>
      <c r="J118" s="123">
        <f t="shared" si="7"/>
        <v>310852.4516419254</v>
      </c>
      <c r="K118" s="123">
        <f t="shared" si="4"/>
        <v>307122.22222222225</v>
      </c>
      <c r="L118" s="155">
        <f t="shared" si="5"/>
        <v>312343.3</v>
      </c>
      <c r="M118" s="123">
        <f t="shared" si="8"/>
        <v>313280.32989999995</v>
      </c>
      <c r="N118" s="123">
        <f t="shared" si="8"/>
        <v>312027.2085804</v>
      </c>
      <c r="O118" s="123">
        <f t="shared" si="8"/>
        <v>311403.1541632392</v>
      </c>
      <c r="P118" s="123">
        <f t="shared" si="8"/>
        <v>315139.99201319803</v>
      </c>
      <c r="Q118" s="123">
        <f t="shared" si="8"/>
        <v>329636.43164580513</v>
      </c>
      <c r="R118" s="123">
        <f t="shared" si="8"/>
        <v>346447.8896597412</v>
      </c>
      <c r="S118" s="123">
        <f t="shared" si="8"/>
        <v>352337.50378395675</v>
      </c>
    </row>
    <row r="119" spans="1:19" ht="12.75">
      <c r="A119" s="194" t="s">
        <v>102</v>
      </c>
      <c r="B119" s="123">
        <f t="shared" si="7"/>
        <v>348.99405834986976</v>
      </c>
      <c r="C119" s="123">
        <f t="shared" si="7"/>
        <v>553.1555824845435</v>
      </c>
      <c r="D119" s="123">
        <f t="shared" si="7"/>
        <v>895.5588880424759</v>
      </c>
      <c r="E119" s="123">
        <f t="shared" si="7"/>
        <v>1434.6853386440464</v>
      </c>
      <c r="F119" s="123">
        <f t="shared" si="7"/>
        <v>3193.609563821647</v>
      </c>
      <c r="G119" s="123">
        <f t="shared" si="7"/>
        <v>5706.980290549283</v>
      </c>
      <c r="H119" s="123">
        <f t="shared" si="7"/>
        <v>9696.159513643233</v>
      </c>
      <c r="I119" s="123">
        <f t="shared" si="7"/>
        <v>17239.77161525767</v>
      </c>
      <c r="J119" s="123">
        <f t="shared" si="7"/>
        <v>33186.56035937101</v>
      </c>
      <c r="K119" s="123">
        <f t="shared" si="4"/>
        <v>48220.07220216607</v>
      </c>
      <c r="L119" s="155">
        <f t="shared" si="5"/>
        <v>66784.8</v>
      </c>
      <c r="M119" s="123">
        <f t="shared" si="8"/>
        <v>101045.40239999999</v>
      </c>
      <c r="N119" s="123">
        <f t="shared" si="8"/>
        <v>134390.385192</v>
      </c>
      <c r="O119" s="123">
        <f t="shared" si="8"/>
        <v>160999.68146001597</v>
      </c>
      <c r="P119" s="123">
        <f t="shared" si="8"/>
        <v>173235.6572509772</v>
      </c>
      <c r="Q119" s="123">
        <f t="shared" si="8"/>
        <v>184669.21062954172</v>
      </c>
      <c r="R119" s="123">
        <f t="shared" si="8"/>
        <v>197965.39379486872</v>
      </c>
      <c r="S119" s="123">
        <f t="shared" si="8"/>
        <v>206873.8365156378</v>
      </c>
    </row>
    <row r="120" spans="1:19" ht="12.75">
      <c r="A120" s="194" t="s">
        <v>88</v>
      </c>
      <c r="B120" s="123">
        <f t="shared" si="7"/>
        <v>1170.5578409410018</v>
      </c>
      <c r="C120" s="123">
        <f t="shared" si="7"/>
        <v>1193.9689977598218</v>
      </c>
      <c r="D120" s="123">
        <f t="shared" si="7"/>
        <v>1190.3870907665423</v>
      </c>
      <c r="E120" s="123">
        <f t="shared" si="7"/>
        <v>1234.4314131249043</v>
      </c>
      <c r="F120" s="123">
        <f t="shared" si="7"/>
        <v>1319.6071806305226</v>
      </c>
      <c r="G120" s="123">
        <f t="shared" si="7"/>
        <v>1336.7620739787194</v>
      </c>
      <c r="H120" s="123">
        <f t="shared" si="7"/>
        <v>1332.7517877567832</v>
      </c>
      <c r="I120" s="123">
        <f t="shared" si="7"/>
        <v>1451.3666968671369</v>
      </c>
      <c r="J120" s="123">
        <f t="shared" si="7"/>
        <v>1503.6158979543538</v>
      </c>
      <c r="K120" s="123">
        <f t="shared" si="4"/>
        <v>1396.8591691995948</v>
      </c>
      <c r="L120" s="155">
        <f t="shared" si="5"/>
        <v>1378.7</v>
      </c>
      <c r="M120" s="123">
        <f>L120*(1+M80/100)</f>
        <v>1706.8306</v>
      </c>
      <c r="N120" s="123">
        <f>M120*(1+N80/100)</f>
        <v>1566.8704908</v>
      </c>
      <c r="O120" s="123">
        <f>N120*(1+O80/100)</f>
        <v>1508.8962826404</v>
      </c>
      <c r="P120" s="123">
        <f>O120*(1+P80/100)</f>
        <v>1489.2806309660748</v>
      </c>
      <c r="Q120" s="209">
        <f>P120*Ameco_GVA!Q65</f>
        <v>1597.4093315397379</v>
      </c>
      <c r="R120" s="209">
        <f>Q120*Ameco_GVA!R65</f>
        <v>1645.3316114859301</v>
      </c>
      <c r="S120" s="209">
        <f>R120*Ameco_GVA!S65</f>
        <v>1694.6915598305081</v>
      </c>
    </row>
    <row r="121" spans="1:19" ht="12.75">
      <c r="A121" s="194" t="s">
        <v>95</v>
      </c>
      <c r="B121" s="123">
        <f t="shared" si="7"/>
        <v>34511.26578453728</v>
      </c>
      <c r="C121" s="123">
        <f t="shared" si="7"/>
        <v>33959.08553198468</v>
      </c>
      <c r="D121" s="123">
        <f t="shared" si="7"/>
        <v>32329.049426449415</v>
      </c>
      <c r="E121" s="123">
        <f t="shared" si="7"/>
        <v>33234.26281039</v>
      </c>
      <c r="F121" s="123">
        <f t="shared" si="7"/>
        <v>32204.000663267907</v>
      </c>
      <c r="G121" s="123">
        <f t="shared" si="7"/>
        <v>33620.976692451695</v>
      </c>
      <c r="H121" s="123">
        <f t="shared" si="7"/>
        <v>37756.356825623254</v>
      </c>
      <c r="I121" s="123">
        <f t="shared" si="7"/>
        <v>39153.34202817131</v>
      </c>
      <c r="J121" s="123">
        <f t="shared" si="7"/>
        <v>34572.40101087527</v>
      </c>
      <c r="K121" s="123">
        <f t="shared" si="4"/>
        <v>41244.8744059742</v>
      </c>
      <c r="L121" s="155">
        <f t="shared" si="5"/>
        <v>60753.7</v>
      </c>
      <c r="M121" s="123">
        <f aca="true" t="shared" si="9" ref="M121:R121">L121*(1+M81/100)</f>
        <v>59052.596399999995</v>
      </c>
      <c r="N121" s="123">
        <f t="shared" si="9"/>
        <v>54033.125706</v>
      </c>
      <c r="O121" s="123">
        <f t="shared" si="9"/>
        <v>56194.45073424</v>
      </c>
      <c r="P121" s="123">
        <f t="shared" si="9"/>
        <v>63668.31268189393</v>
      </c>
      <c r="Q121" s="123">
        <f t="shared" si="9"/>
        <v>77356.99990850112</v>
      </c>
      <c r="R121" s="123">
        <f t="shared" si="9"/>
        <v>93447.25588946935</v>
      </c>
      <c r="S121" s="123">
        <f>R121*(1+S81/100)</f>
        <v>93260.36137769041</v>
      </c>
    </row>
    <row r="122" spans="1:19" ht="12.75">
      <c r="A122" s="194" t="s">
        <v>75</v>
      </c>
      <c r="B122" s="123">
        <f t="shared" si="7"/>
        <v>53460.11489200619</v>
      </c>
      <c r="C122" s="123">
        <f t="shared" si="7"/>
        <v>55224.29868344239</v>
      </c>
      <c r="D122" s="123">
        <f t="shared" si="7"/>
        <v>55500.420176859596</v>
      </c>
      <c r="E122" s="123">
        <f t="shared" si="7"/>
        <v>56110.92479880505</v>
      </c>
      <c r="F122" s="123">
        <f t="shared" si="7"/>
        <v>56896.47774598832</v>
      </c>
      <c r="G122" s="123">
        <f t="shared" si="7"/>
        <v>56270.61649078245</v>
      </c>
      <c r="H122" s="123">
        <f t="shared" si="7"/>
        <v>55707.910325874625</v>
      </c>
      <c r="I122" s="123">
        <f t="shared" si="7"/>
        <v>55150.83122261588</v>
      </c>
      <c r="J122" s="123">
        <f t="shared" si="7"/>
        <v>55150.83122261588</v>
      </c>
      <c r="K122" s="123">
        <f t="shared" si="4"/>
        <v>55205.98205383849</v>
      </c>
      <c r="L122" s="155">
        <f t="shared" si="5"/>
        <v>55371.6</v>
      </c>
      <c r="M122" s="123">
        <f aca="true" t="shared" si="10" ref="M122:R122">L122*(1+M82/100)</f>
        <v>55925.316</v>
      </c>
      <c r="N122" s="123">
        <f t="shared" si="10"/>
        <v>55477.913472</v>
      </c>
      <c r="O122" s="123">
        <f t="shared" si="10"/>
        <v>55256.001818112</v>
      </c>
      <c r="P122" s="123">
        <f t="shared" si="10"/>
        <v>55698.0498326569</v>
      </c>
      <c r="Q122" s="123">
        <f t="shared" si="10"/>
        <v>55920.84203198753</v>
      </c>
      <c r="R122" s="123">
        <f t="shared" si="10"/>
        <v>56871.49634653131</v>
      </c>
      <c r="S122" s="123">
        <f>R122*(1+S82/100)</f>
        <v>58065.797769808465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bs</cp:lastModifiedBy>
  <dcterms:created xsi:type="dcterms:W3CDTF">2008-01-16T13:45:06Z</dcterms:created>
  <dcterms:modified xsi:type="dcterms:W3CDTF">2009-11-04T15:01:34Z</dcterms:modified>
  <cp:category/>
  <cp:version/>
  <cp:contentType/>
  <cp:contentStatus/>
</cp:coreProperties>
</file>