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CSI014" sheetId="1" r:id="rId1"/>
  </sheets>
  <externalReferences>
    <externalReference r:id="rId4"/>
  </externalReferences>
  <definedNames>
    <definedName name="NetAgri">'[1]form_conso'!$C$11,'[1]form_conso'!$F$11,'[1]form_conso'!$G$11,'[1]form_conso'!$C$6,'[1]form_conso'!$F$6,'[1]form_conso'!$G$6,'[1]form_conso'!$C$23,'[1]form_conso'!$F$23,'[1]form_conso'!$G$23,'[1]form_conso'!$C$35,'[1]form_conso'!$F$35,'[1]form_conso'!$G$35,'[1]form_conso'!$C$47,'[1]form_conso'!$F$47,'[1]form_conso'!$G$47,'[1]form_conso'!$C$59,'[1]form_conso'!$F$59,'[1]form_conso'!$G$59,'[1]form_conso'!$C$71,'[1]form_conso'!$F$71,'[1]form_conso'!$G$71,'[1]form_conso'!$C$83,'[1]form_conso'!$F$83,'[1]form_conso'!$G$83,'[1]form_conso'!$C$95,'[1]form_conso'!$F$95,'[1]form_conso'!$G$95,'[1]form_conso'!$C$107,'[1]form_conso'!$F$107,'[1]form_conso'!$G$107,'[1]form_conso'!$C$119,'[1]form_conso'!$F$119,'[1]form_conso'!$G$119,'[1]form_conso'!$C$131,'[1]form_conso'!$F$131,'[1]form_conso'!$G$131,'[1]form_conso'!$C$143,'[1]form_conso'!$F$143,'[1]form_conso'!$G$143,'[1]form_conso'!$C$155</definedName>
    <definedName name="sh_offt">'[1]Urbn_CSI014'!$B$1</definedName>
  </definedNames>
  <calcPr fullCalcOnLoad="1"/>
</workbook>
</file>

<file path=xl/comments1.xml><?xml version="1.0" encoding="utf-8"?>
<comments xmlns="http://schemas.openxmlformats.org/spreadsheetml/2006/main">
  <authors>
    <author>crouzet</author>
  </authors>
  <commentList>
    <comment ref="A3" authorId="0">
      <text>
        <r>
          <rPr>
            <b/>
            <sz val="8"/>
            <rFont val="Tahoma"/>
            <family val="0"/>
          </rPr>
          <t>crouzet:</t>
        </r>
        <r>
          <rPr>
            <sz val="8"/>
            <rFont val="Tahoma"/>
            <family val="0"/>
          </rPr>
          <t xml:space="preserve">
Blocks adjacents</t>
        </r>
      </text>
    </comment>
  </commentList>
</comments>
</file>

<file path=xl/sharedStrings.xml><?xml version="1.0" encoding="utf-8"?>
<sst xmlns="http://schemas.openxmlformats.org/spreadsheetml/2006/main" count="364" uniqueCount="101">
  <si>
    <t>Arable land &amp; permanent crops</t>
  </si>
  <si>
    <t>Pastures &amp; mixed farmland</t>
  </si>
  <si>
    <t>Forests and transitional woodland shrub</t>
  </si>
  <si>
    <t>Natural grassland, heathland, sclerophylous vegetation</t>
  </si>
  <si>
    <t>Open spaces with little or no vegetation</t>
  </si>
  <si>
    <t>Wetlands</t>
  </si>
  <si>
    <t>Water bodies</t>
  </si>
  <si>
    <t>es</t>
  </si>
  <si>
    <t>be</t>
  </si>
  <si>
    <t>fr</t>
  </si>
  <si>
    <t>ee</t>
  </si>
  <si>
    <t>dk</t>
  </si>
  <si>
    <t>bg</t>
  </si>
  <si>
    <t>cz</t>
  </si>
  <si>
    <t>de</t>
  </si>
  <si>
    <t>hu</t>
  </si>
  <si>
    <t>sk</t>
  </si>
  <si>
    <t>ro</t>
  </si>
  <si>
    <t>pt</t>
  </si>
  <si>
    <t>pl</t>
  </si>
  <si>
    <t>nl</t>
  </si>
  <si>
    <t>lv</t>
  </si>
  <si>
    <t>lt</t>
  </si>
  <si>
    <t>ie</t>
  </si>
  <si>
    <t>it</t>
  </si>
  <si>
    <t>lu</t>
  </si>
  <si>
    <t>Land uptake by housing, services and recreation</t>
  </si>
  <si>
    <t>Land uptake by industrial &amp; commercial sites</t>
  </si>
  <si>
    <t>Land uptake by transport networks &amp; infrastructures</t>
  </si>
  <si>
    <t>Land uptake by mines, quarries and waste dumpsites</t>
  </si>
  <si>
    <t xml:space="preserve">Mean annual land uptake by urban and infrastructure development, as % of 1990 </t>
  </si>
  <si>
    <t>Origin of urban land uptake, as % of total uptake</t>
  </si>
  <si>
    <t>TOTAL CHANGE OF THE PERIOD</t>
  </si>
  <si>
    <t>CSI014 - "LAND UPTAKE BY URBAN DEVELOPMENT" TOTAL 1990-2000</t>
  </si>
  <si>
    <t>overall mean annual land cover change per country %</t>
  </si>
  <si>
    <t>overall land cover change per country %</t>
  </si>
  <si>
    <t>mean annual change as % of country overall annual change</t>
  </si>
  <si>
    <t>mean number of years</t>
  </si>
  <si>
    <t>Observed change</t>
  </si>
  <si>
    <t xml:space="preserve">mean annual change </t>
  </si>
  <si>
    <t>Land cover flows</t>
  </si>
  <si>
    <t>Countries</t>
  </si>
  <si>
    <t>mean annual change as % of total Europe urban land uptake</t>
  </si>
  <si>
    <t>Country surface</t>
  </si>
  <si>
    <t>mean annual change as % of country surface</t>
  </si>
  <si>
    <t>CSI014 is defined as consumption of non-previously developped land (as CLC 1 Artificial) by urban sprawl</t>
  </si>
  <si>
    <t>TOTAL CHANGE OF THE PERIOD, annual average</t>
  </si>
  <si>
    <t>NATIONAL STATISTICS FROM LAND COVER ACCOUNTS (LEAC/CLC)</t>
  </si>
  <si>
    <t>gr</t>
  </si>
  <si>
    <t>at</t>
  </si>
  <si>
    <t>uk</t>
  </si>
  <si>
    <t>Country comparisons</t>
  </si>
  <si>
    <t>Artificial area 1990</t>
  </si>
  <si>
    <t>mean annual change as % of artificial area 1990</t>
  </si>
  <si>
    <t>Total artificial land cover uptake</t>
  </si>
  <si>
    <t>% of Total artificial land cover uptake</t>
  </si>
  <si>
    <t>% of country urban land 1990</t>
  </si>
  <si>
    <t>TOTAL Europe by January 2005 (23 countries)</t>
  </si>
  <si>
    <t>si</t>
  </si>
  <si>
    <t>EUR23</t>
  </si>
  <si>
    <t>1%</t>
  </si>
  <si>
    <t>2%</t>
  </si>
  <si>
    <t>3%</t>
  </si>
  <si>
    <t>4%</t>
  </si>
  <si>
    <t>5%</t>
  </si>
  <si>
    <t>7%</t>
  </si>
  <si>
    <t>10%</t>
  </si>
  <si>
    <t>Number of years for doubling</t>
  </si>
  <si>
    <t>Annual rate of increase</t>
  </si>
  <si>
    <t>Forest &amp; natural land</t>
  </si>
  <si>
    <t>Austria</t>
  </si>
  <si>
    <t>Belgium</t>
  </si>
  <si>
    <t>Bulgaria</t>
  </si>
  <si>
    <t>Czech Republic</t>
  </si>
  <si>
    <t>Germany</t>
  </si>
  <si>
    <t>Denmark</t>
  </si>
  <si>
    <t>Estonia</t>
  </si>
  <si>
    <t>Spain</t>
  </si>
  <si>
    <t>France</t>
  </si>
  <si>
    <t>Grece</t>
  </si>
  <si>
    <t>Hungary</t>
  </si>
  <si>
    <t>Ireland</t>
  </si>
  <si>
    <t>Italy</t>
  </si>
  <si>
    <t>Latvia</t>
  </si>
  <si>
    <t>Luxembourg</t>
  </si>
  <si>
    <t>Lithuania</t>
  </si>
  <si>
    <t>The Netherlands</t>
  </si>
  <si>
    <t>Poland</t>
  </si>
  <si>
    <t>Portugal</t>
  </si>
  <si>
    <t>Romania</t>
  </si>
  <si>
    <t>Slovenia</t>
  </si>
  <si>
    <t>Slovakia</t>
  </si>
  <si>
    <t>United Kingdom</t>
  </si>
  <si>
    <t>"EUROPE 23"</t>
  </si>
  <si>
    <t>Greece</t>
  </si>
  <si>
    <t>Europe23</t>
  </si>
  <si>
    <t>nb years</t>
  </si>
  <si>
    <t>Country area hectares</t>
  </si>
  <si>
    <t>the Netherlands</t>
  </si>
  <si>
    <t>June 2005 - G Hazeu, F Paramo &amp; J-L Weber</t>
  </si>
  <si>
    <t>(Source: EEA - provisional results)</t>
  </si>
</sst>
</file>

<file path=xl/styles.xml><?xml version="1.0" encoding="utf-8"?>
<styleSheet xmlns="http://schemas.openxmlformats.org/spreadsheetml/2006/main">
  <numFmts count="5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0\ _F_-;\-* #,##0.00\ _F_-;_-* &quot;-&quot;??\ _F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\ &quot;F&quot;_-;\-* #,##0\ &quot;F&quot;_-;_-* &quot;-&quot;\ &quot;F&quot;_-;_-@_-"/>
    <numFmt numFmtId="199" formatCode="&quot;Select line # in block: &quot;##"/>
    <numFmt numFmtId="200" formatCode="#,##0\ &quot; ha&quot;;[Red]\-#,##0\ &quot; ha&quot;"/>
    <numFmt numFmtId="201" formatCode="#,##0\ &quot; ha/y&quot;;[Red]\-#,##0\ &quot; ha/y&quot;"/>
    <numFmt numFmtId="202" formatCode="[$-40C]dddd\ d\ mmmm\ yyyy"/>
    <numFmt numFmtId="203" formatCode="###0\ &quot; ha&quot;;[Red]\-###0\ &quot; ha&quot;"/>
    <numFmt numFmtId="204" formatCode="###0\ &quot; ha/y&quot;;[Red]\-###0\ &quot; ha/y&quot;"/>
    <numFmt numFmtId="205" formatCode="0.000000000"/>
    <numFmt numFmtId="206" formatCode="0.00000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4.2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b/>
      <sz val="13.25"/>
      <name val="Arial"/>
      <family val="2"/>
    </font>
    <font>
      <sz val="10.25"/>
      <name val="Arial"/>
      <family val="0"/>
    </font>
    <font>
      <sz val="8.5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i/>
      <sz val="8"/>
      <color indexed="43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1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" fontId="15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0" fontId="15" fillId="0" borderId="0" xfId="0" applyFont="1" applyAlignment="1">
      <alignment horizontal="center" textRotation="90" wrapText="1"/>
    </xf>
    <xf numFmtId="0" fontId="15" fillId="0" borderId="0" xfId="0" applyFont="1" applyAlignment="1">
      <alignment horizontal="center" vertical="top" textRotation="90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203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204" fontId="15" fillId="0" borderId="0" xfId="0" applyNumberFormat="1" applyFont="1" applyFill="1" applyAlignment="1">
      <alignment/>
    </xf>
    <xf numFmtId="188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94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203" fontId="15" fillId="3" borderId="0" xfId="0" applyNumberFormat="1" applyFont="1" applyFill="1" applyAlignment="1">
      <alignment/>
    </xf>
    <xf numFmtId="1" fontId="15" fillId="3" borderId="0" xfId="0" applyNumberFormat="1" applyFont="1" applyFill="1" applyAlignment="1">
      <alignment/>
    </xf>
    <xf numFmtId="204" fontId="15" fillId="3" borderId="0" xfId="0" applyNumberFormat="1" applyFont="1" applyFill="1" applyAlignment="1">
      <alignment/>
    </xf>
    <xf numFmtId="188" fontId="15" fillId="3" borderId="0" xfId="0" applyNumberFormat="1" applyFont="1" applyFill="1" applyAlignment="1">
      <alignment/>
    </xf>
    <xf numFmtId="2" fontId="15" fillId="3" borderId="0" xfId="0" applyNumberFormat="1" applyFont="1" applyFill="1" applyAlignment="1">
      <alignment/>
    </xf>
    <xf numFmtId="194" fontId="15" fillId="3" borderId="0" xfId="0" applyNumberFormat="1" applyFont="1" applyFill="1" applyAlignment="1">
      <alignment/>
    </xf>
    <xf numFmtId="1" fontId="16" fillId="3" borderId="0" xfId="0" applyNumberFormat="1" applyFont="1" applyFill="1" applyAlignment="1">
      <alignment/>
    </xf>
    <xf numFmtId="2" fontId="16" fillId="3" borderId="0" xfId="0" applyNumberFormat="1" applyFont="1" applyFill="1" applyAlignment="1">
      <alignment/>
    </xf>
    <xf numFmtId="188" fontId="16" fillId="3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1" fontId="15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/>
    </xf>
    <xf numFmtId="1" fontId="15" fillId="4" borderId="0" xfId="0" applyNumberFormat="1" applyFont="1" applyFill="1" applyAlignment="1">
      <alignment/>
    </xf>
    <xf numFmtId="188" fontId="15" fillId="4" borderId="0" xfId="0" applyNumberFormat="1" applyFont="1" applyFill="1" applyAlignment="1">
      <alignment/>
    </xf>
    <xf numFmtId="2" fontId="15" fillId="4" borderId="0" xfId="0" applyNumberFormat="1" applyFont="1" applyFill="1" applyAlignment="1">
      <alignment/>
    </xf>
    <xf numFmtId="194" fontId="15" fillId="4" borderId="0" xfId="0" applyNumberFormat="1" applyFont="1" applyFill="1" applyAlignment="1">
      <alignment/>
    </xf>
    <xf numFmtId="0" fontId="15" fillId="4" borderId="0" xfId="0" applyNumberFormat="1" applyFont="1" applyFill="1" applyAlignment="1">
      <alignment/>
    </xf>
    <xf numFmtId="2" fontId="15" fillId="0" borderId="0" xfId="0" applyNumberFormat="1" applyFont="1" applyAlignment="1">
      <alignment/>
    </xf>
    <xf numFmtId="0" fontId="14" fillId="5" borderId="0" xfId="0" applyFont="1" applyFill="1" applyAlignment="1">
      <alignment/>
    </xf>
    <xf numFmtId="2" fontId="14" fillId="5" borderId="0" xfId="0" applyNumberFormat="1" applyFont="1" applyFill="1" applyAlignment="1">
      <alignment/>
    </xf>
    <xf numFmtId="0" fontId="14" fillId="0" borderId="0" xfId="0" applyFont="1" applyAlignment="1">
      <alignment horizontal="left"/>
    </xf>
    <xf numFmtId="0" fontId="14" fillId="3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5" fillId="0" borderId="1" xfId="0" applyFont="1" applyBorder="1" applyAlignment="1" quotePrefix="1">
      <alignment horizontal="center"/>
    </xf>
    <xf numFmtId="0" fontId="15" fillId="0" borderId="0" xfId="0" applyFont="1" applyAlignment="1" quotePrefix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7" fillId="0" borderId="0" xfId="0" applyFont="1" applyFill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 textRotation="90" wrapText="1"/>
    </xf>
    <xf numFmtId="0" fontId="15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Origin of artificial land uptake as % of total, 
1990- 2000, EUR23 </a:t>
            </a:r>
          </a:p>
        </c:rich>
      </c:tx>
      <c:layout>
        <c:manualLayout>
          <c:xMode val="factor"/>
          <c:yMode val="factor"/>
          <c:x val="-0.15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2235"/>
          <c:w val="0.428"/>
          <c:h val="0.67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CSI014!$P$3:$V$3</c:f>
              <c:strCache>
                <c:ptCount val="7"/>
                <c:pt idx="0">
                  <c:v>Arable land &amp; permanent crops</c:v>
                </c:pt>
                <c:pt idx="1">
                  <c:v>Pastures &amp; mixed farmland</c:v>
                </c:pt>
                <c:pt idx="2">
                  <c:v>Forests and transitional woodland shrub</c:v>
                </c:pt>
                <c:pt idx="3">
                  <c:v>Natural grassland, heathland, sclerophylous vegetation</c:v>
                </c:pt>
                <c:pt idx="4">
                  <c:v>Open spaces with little or no vegetation</c:v>
                </c:pt>
                <c:pt idx="5">
                  <c:v>Wetlands</c:v>
                </c:pt>
                <c:pt idx="6">
                  <c:v>Water bodies</c:v>
                </c:pt>
              </c:strCache>
            </c:strRef>
          </c:cat>
          <c:val>
            <c:numRef>
              <c:f>CSI014!$P$148:$V$148</c:f>
              <c:numCache>
                <c:ptCount val="7"/>
                <c:pt idx="0">
                  <c:v>48.60790273410123</c:v>
                </c:pt>
                <c:pt idx="1">
                  <c:v>35.886572681856805</c:v>
                </c:pt>
                <c:pt idx="2">
                  <c:v>8.747816601609507</c:v>
                </c:pt>
                <c:pt idx="3">
                  <c:v>5.5515729456567</c:v>
                </c:pt>
                <c:pt idx="4">
                  <c:v>0.4208000322355764</c:v>
                </c:pt>
                <c:pt idx="5">
                  <c:v>0.26069346265151394</c:v>
                </c:pt>
                <c:pt idx="6">
                  <c:v>0.5416428490121413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1105"/>
          <c:w val="0.3395"/>
          <c:h val="0.8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and infrastructure land development 
1990 - 2000 - EUR23 - ha/year</a:t>
            </a:r>
          </a:p>
        </c:rich>
      </c:tx>
      <c:layout>
        <c:manualLayout>
          <c:xMode val="factor"/>
          <c:yMode val="factor"/>
          <c:x val="0.0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025"/>
          <c:w val="0.95325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660066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800080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7"/>
            <c:invertIfNegative val="0"/>
            <c:spPr>
              <a:solidFill>
                <a:srgbClr val="969696"/>
              </a:solidFill>
            </c:spPr>
          </c:dPt>
          <c:dPt>
            <c:idx val="8"/>
            <c:invertIfNegative val="0"/>
            <c:spPr>
              <a:solidFill>
                <a:srgbClr val="99CC00"/>
              </a:solidFill>
            </c:spPr>
          </c:dPt>
          <c:cat>
            <c:strRef>
              <c:f>CSI014!$D$144:$D$147</c:f>
              <c:strCache>
                <c:ptCount val="4"/>
                <c:pt idx="0">
                  <c:v>Land uptake by housing, services and recreation</c:v>
                </c:pt>
                <c:pt idx="1">
                  <c:v>Land uptake by industrial &amp; commercial sites</c:v>
                </c:pt>
                <c:pt idx="2">
                  <c:v>Land uptake by transport networks &amp; infrastructures</c:v>
                </c:pt>
                <c:pt idx="3">
                  <c:v>Land uptake by mines, quarries and waste dumpsites</c:v>
                </c:pt>
              </c:strCache>
            </c:strRef>
          </c:cat>
          <c:val>
            <c:numRef>
              <c:f>CSI014!$G$144:$G$147</c:f>
              <c:numCache>
                <c:ptCount val="4"/>
                <c:pt idx="0">
                  <c:v>49608.47599881119</c:v>
                </c:pt>
                <c:pt idx="1">
                  <c:v>29738.19489540031</c:v>
                </c:pt>
                <c:pt idx="2">
                  <c:v>3048.589909771</c:v>
                </c:pt>
                <c:pt idx="3">
                  <c:v>13746.558218803097</c:v>
                </c:pt>
              </c:numCache>
            </c:numRef>
          </c:val>
        </c:ser>
        <c:gapWidth val="10"/>
        <c:axId val="32273214"/>
        <c:axId val="22023471"/>
      </c:barChart>
      <c:catAx>
        <c:axId val="322732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2023471"/>
        <c:crosses val="autoZero"/>
        <c:auto val="1"/>
        <c:lblOffset val="200"/>
        <c:tickLblSkip val="1"/>
        <c:noMultiLvlLbl val="0"/>
      </c:catAx>
      <c:valAx>
        <c:axId val="2202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73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annual urban and infrastructures land take 
as % of total Europe-23 urban land take 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725"/>
          <c:w val="0.988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CSI014!$C$155:$C$177</c:f>
              <c:strCache>
                <c:ptCount val="23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the Netherlands</c:v>
                </c:pt>
                <c:pt idx="16">
                  <c:v>Poland</c:v>
                </c:pt>
                <c:pt idx="17">
                  <c:v>Portugal</c:v>
                </c:pt>
                <c:pt idx="18">
                  <c:v>Romania</c:v>
                </c:pt>
                <c:pt idx="19">
                  <c:v>Slovakia</c:v>
                </c:pt>
                <c:pt idx="20">
                  <c:v>Slovenia</c:v>
                </c:pt>
                <c:pt idx="21">
                  <c:v>Spain</c:v>
                </c:pt>
                <c:pt idx="22">
                  <c:v>United Kingdom</c:v>
                </c:pt>
              </c:strCache>
            </c:strRef>
          </c:cat>
          <c:val>
            <c:numRef>
              <c:f>CSI014!$I$155:$I$177</c:f>
              <c:numCache>
                <c:ptCount val="23"/>
                <c:pt idx="0">
                  <c:v>0.8264873788290608</c:v>
                </c:pt>
                <c:pt idx="1">
                  <c:v>2.076181670254158</c:v>
                </c:pt>
                <c:pt idx="2">
                  <c:v>0.3649673384241252</c:v>
                </c:pt>
                <c:pt idx="3">
                  <c:v>1.472341589370717</c:v>
                </c:pt>
                <c:pt idx="4">
                  <c:v>1.4025794952770905</c:v>
                </c:pt>
                <c:pt idx="5">
                  <c:v>0.4215771060429741</c:v>
                </c:pt>
                <c:pt idx="6">
                  <c:v>14.442934553494446</c:v>
                </c:pt>
                <c:pt idx="7">
                  <c:v>21.420908171208115</c:v>
                </c:pt>
                <c:pt idx="8">
                  <c:v>3.3407938737239613</c:v>
                </c:pt>
                <c:pt idx="9">
                  <c:v>1.314091409795956</c:v>
                </c:pt>
                <c:pt idx="10">
                  <c:v>3.3240241369290073</c:v>
                </c:pt>
                <c:pt idx="11">
                  <c:v>8.730994763070367</c:v>
                </c:pt>
                <c:pt idx="12">
                  <c:v>0.025075219342673826</c:v>
                </c:pt>
                <c:pt idx="13">
                  <c:v>0.14901375016219154</c:v>
                </c:pt>
                <c:pt idx="14">
                  <c:v>0.151438091076735</c:v>
                </c:pt>
                <c:pt idx="15">
                  <c:v>6.2886181907657654</c:v>
                </c:pt>
                <c:pt idx="16">
                  <c:v>2.5681225702260098</c:v>
                </c:pt>
                <c:pt idx="17">
                  <c:v>4.912661545360897</c:v>
                </c:pt>
                <c:pt idx="18">
                  <c:v>1.0522858642920312</c:v>
                </c:pt>
                <c:pt idx="19">
                  <c:v>0.5544900797785572</c:v>
                </c:pt>
                <c:pt idx="20">
                  <c:v>0.05929622778043028</c:v>
                </c:pt>
                <c:pt idx="21">
                  <c:v>12.832111216055711</c:v>
                </c:pt>
                <c:pt idx="22">
                  <c:v>3.7939536071406397</c:v>
                </c:pt>
              </c:numCache>
            </c:numRef>
          </c:val>
        </c:ser>
        <c:gapWidth val="10"/>
        <c:axId val="63993512"/>
        <c:axId val="39070697"/>
      </c:bar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1"/>
        <c:lblOffset val="100"/>
        <c:tickLblSkip val="1"/>
        <c:noMultiLvlLbl val="0"/>
      </c:catAx>
      <c:valAx>
        <c:axId val="39070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93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Mean annual urban and infrastructures land take 
as % of Artificial land cover 1990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775"/>
          <c:w val="0.99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3366"/>
              </a:solidFill>
            </c:spPr>
          </c:dPt>
          <c:dPt>
            <c:idx val="23"/>
            <c:invertIfNegative val="0"/>
            <c:spPr>
              <a:solidFill>
                <a:srgbClr val="FFFFFF"/>
              </a:solidFill>
            </c:spPr>
          </c:dPt>
          <c:cat>
            <c:strRef>
              <c:f>CSI014!$C$155:$C$178</c:f>
              <c:strCache>
                <c:ptCount val="24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the Netherlands</c:v>
                </c:pt>
                <c:pt idx="16">
                  <c:v>Poland</c:v>
                </c:pt>
                <c:pt idx="17">
                  <c:v>Portugal</c:v>
                </c:pt>
                <c:pt idx="18">
                  <c:v>Romania</c:v>
                </c:pt>
                <c:pt idx="19">
                  <c:v>Slovakia</c:v>
                </c:pt>
                <c:pt idx="20">
                  <c:v>Slovenia</c:v>
                </c:pt>
                <c:pt idx="21">
                  <c:v>Spain</c:v>
                </c:pt>
                <c:pt idx="22">
                  <c:v>United Kingdom</c:v>
                </c:pt>
                <c:pt idx="23">
                  <c:v>Europe23</c:v>
                </c:pt>
              </c:strCache>
            </c:strRef>
          </c:cat>
          <c:val>
            <c:numRef>
              <c:f>CSI014!$K$155:$K$178</c:f>
              <c:numCache>
                <c:ptCount val="24"/>
                <c:pt idx="0">
                  <c:v>0.23334351360240566</c:v>
                </c:pt>
                <c:pt idx="1">
                  <c:v>0.3296485672615014</c:v>
                </c:pt>
                <c:pt idx="2">
                  <c:v>0.06485626184758525</c:v>
                </c:pt>
                <c:pt idx="3">
                  <c:v>0.29774043766548747</c:v>
                </c:pt>
                <c:pt idx="4">
                  <c:v>0.45306586184280156</c:v>
                </c:pt>
                <c:pt idx="5">
                  <c:v>0.47323655199501236</c:v>
                </c:pt>
                <c:pt idx="6">
                  <c:v>0.5423902403583619</c:v>
                </c:pt>
                <c:pt idx="7">
                  <c:v>0.756257267441295</c:v>
                </c:pt>
                <c:pt idx="8">
                  <c:v>1.3470192287529619</c:v>
                </c:pt>
                <c:pt idx="9">
                  <c:v>0.24336680837894403</c:v>
                </c:pt>
                <c:pt idx="10">
                  <c:v>3.1246809839280227</c:v>
                </c:pt>
                <c:pt idx="11">
                  <c:v>0.6227042058416994</c:v>
                </c:pt>
                <c:pt idx="12">
                  <c:v>0.028786374272883962</c:v>
                </c:pt>
                <c:pt idx="13">
                  <c:v>0.06803147821263084</c:v>
                </c:pt>
                <c:pt idx="14">
                  <c:v>0.7613222193350738</c:v>
                </c:pt>
                <c:pt idx="15">
                  <c:v>1.6432966605820076</c:v>
                </c:pt>
                <c:pt idx="16">
                  <c:v>0.24162443193888802</c:v>
                </c:pt>
                <c:pt idx="17">
                  <c:v>2.7949981576138434</c:v>
                </c:pt>
                <c:pt idx="18">
                  <c:v>0.06797780770170099</c:v>
                </c:pt>
                <c:pt idx="19">
                  <c:v>0.19429047256555732</c:v>
                </c:pt>
                <c:pt idx="20">
                  <c:v>0.11446656693502898</c:v>
                </c:pt>
                <c:pt idx="21">
                  <c:v>1.9350930851906551</c:v>
                </c:pt>
                <c:pt idx="22">
                  <c:v>0.20484123094506862</c:v>
                </c:pt>
                <c:pt idx="23">
                  <c:v>0.6790091999707699</c:v>
                </c:pt>
              </c:numCache>
            </c:numRef>
          </c:val>
        </c:ser>
        <c:gapWidth val="10"/>
        <c:axId val="16091954"/>
        <c:axId val="10609859"/>
      </c:bar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auto val="1"/>
        <c:lblOffset val="100"/>
        <c:tickLblSkip val="1"/>
        <c:noMultiLvlLbl val="0"/>
      </c:catAx>
      <c:valAx>
        <c:axId val="10609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91954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181</xdr:row>
      <xdr:rowOff>0</xdr:rowOff>
    </xdr:from>
    <xdr:to>
      <xdr:col>14</xdr:col>
      <xdr:colOff>1419225</xdr:colOff>
      <xdr:row>204</xdr:row>
      <xdr:rowOff>76200</xdr:rowOff>
    </xdr:to>
    <xdr:graphicFrame>
      <xdr:nvGraphicFramePr>
        <xdr:cNvPr id="1" name="Chart 1"/>
        <xdr:cNvGraphicFramePr/>
      </xdr:nvGraphicFramePr>
      <xdr:xfrm>
        <a:off x="7162800" y="27574875"/>
        <a:ext cx="5248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206</xdr:row>
      <xdr:rowOff>0</xdr:rowOff>
    </xdr:from>
    <xdr:to>
      <xdr:col>14</xdr:col>
      <xdr:colOff>1343025</xdr:colOff>
      <xdr:row>226</xdr:row>
      <xdr:rowOff>114300</xdr:rowOff>
    </xdr:to>
    <xdr:graphicFrame>
      <xdr:nvGraphicFramePr>
        <xdr:cNvPr id="2" name="Chart 2"/>
        <xdr:cNvGraphicFramePr/>
      </xdr:nvGraphicFramePr>
      <xdr:xfrm>
        <a:off x="7162800" y="31146750"/>
        <a:ext cx="51720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180</xdr:row>
      <xdr:rowOff>114300</xdr:rowOff>
    </xdr:from>
    <xdr:to>
      <xdr:col>6</xdr:col>
      <xdr:colOff>295275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247650" y="27546300"/>
        <a:ext cx="561022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206</xdr:row>
      <xdr:rowOff>19050</xdr:rowOff>
    </xdr:from>
    <xdr:to>
      <xdr:col>6</xdr:col>
      <xdr:colOff>504825</xdr:colOff>
      <xdr:row>230</xdr:row>
      <xdr:rowOff>38100</xdr:rowOff>
    </xdr:to>
    <xdr:graphicFrame>
      <xdr:nvGraphicFramePr>
        <xdr:cNvPr id="4" name="Chart 4"/>
        <xdr:cNvGraphicFramePr/>
      </xdr:nvGraphicFramePr>
      <xdr:xfrm>
        <a:off x="276225" y="31165800"/>
        <a:ext cx="579120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IR\SPATIAL%20analysis%20group\Country_sketches_2005\EUR23_LandCover%20sketches\LEAC_Statistics_August2005_Europe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Frm_Cns"/>
      <sheetName val="form_conso"/>
      <sheetName val="Urbn_CSI014"/>
      <sheetName val="Urban_CSI014"/>
      <sheetName val="IRN24a"/>
      <sheetName val="IRENA24a"/>
      <sheetName val="IRN24b"/>
      <sheetName val="IRENA24b"/>
      <sheetName val="Frst"/>
      <sheetName val="Forest"/>
    </sheetNames>
    <sheetDataSet>
      <sheetData sheetId="2">
        <row r="6">
          <cell r="F6" t="str">
            <v>Arable land &amp; permanent crops</v>
          </cell>
          <cell r="G6" t="str">
            <v>Pastures &amp; mixed farmland</v>
          </cell>
        </row>
        <row r="11">
          <cell r="C11" t="str">
            <v>at</v>
          </cell>
          <cell r="F11">
            <v>-0.5721471445735485</v>
          </cell>
          <cell r="G11">
            <v>-0.27533504492124894</v>
          </cell>
        </row>
        <row r="23">
          <cell r="C23" t="str">
            <v>be</v>
          </cell>
          <cell r="F23">
            <v>-0.4812092238208364</v>
          </cell>
          <cell r="G23">
            <v>-1.307861334896326</v>
          </cell>
        </row>
        <row r="35">
          <cell r="C35" t="str">
            <v>bg</v>
          </cell>
          <cell r="F35">
            <v>-0.05972343301853461</v>
          </cell>
          <cell r="G35">
            <v>-0.04233308882614467</v>
          </cell>
        </row>
        <row r="47">
          <cell r="C47" t="str">
            <v>cz</v>
          </cell>
          <cell r="F47">
            <v>-8.026295486639475</v>
          </cell>
          <cell r="G47">
            <v>28.82861037197028</v>
          </cell>
        </row>
        <row r="59">
          <cell r="C59" t="str">
            <v>de</v>
          </cell>
          <cell r="F59">
            <v>-2.0649055206285305</v>
          </cell>
          <cell r="G59">
            <v>1.1976923734461669</v>
          </cell>
        </row>
        <row r="71">
          <cell r="C71" t="str">
            <v>dk</v>
          </cell>
          <cell r="F71">
            <v>-0.7358147780566654</v>
          </cell>
          <cell r="G71">
            <v>-0.011050188786926204</v>
          </cell>
        </row>
        <row r="83">
          <cell r="C83" t="str">
            <v>ee</v>
          </cell>
          <cell r="F83">
            <v>0.11847261250708736</v>
          </cell>
          <cell r="G83">
            <v>-0.27553306442522324</v>
          </cell>
        </row>
        <row r="95">
          <cell r="C95" t="str">
            <v>es</v>
          </cell>
          <cell r="F95">
            <v>-0.09447808497880658</v>
          </cell>
          <cell r="G95">
            <v>0.5064593702335886</v>
          </cell>
        </row>
        <row r="107">
          <cell r="C107" t="str">
            <v>fr</v>
          </cell>
          <cell r="F107">
            <v>0.05463613433196309</v>
          </cell>
          <cell r="G107">
            <v>-0.692503609808834</v>
          </cell>
        </row>
        <row r="119">
          <cell r="C119" t="str">
            <v>gr</v>
          </cell>
          <cell r="F119">
            <v>-0.30445039915183897</v>
          </cell>
          <cell r="G119">
            <v>-0.21821330262443558</v>
          </cell>
        </row>
        <row r="131">
          <cell r="C131" t="str">
            <v>hu</v>
          </cell>
          <cell r="F131">
            <v>-0.482909311915181</v>
          </cell>
          <cell r="G131">
            <v>-1.5957284418006057</v>
          </cell>
        </row>
        <row r="143">
          <cell r="C143" t="str">
            <v>ie</v>
          </cell>
          <cell r="F143">
            <v>35.1688705992195</v>
          </cell>
          <cell r="G143">
            <v>-4.265995372546787</v>
          </cell>
        </row>
        <row r="155">
          <cell r="C155" t="str">
            <v>it</v>
          </cell>
        </row>
      </sheetData>
      <sheetData sheetId="3">
        <row r="1">
          <cell r="B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4"/>
  <sheetViews>
    <sheetView tabSelected="1" workbookViewId="0" topLeftCell="B172">
      <selection activeCell="D181" sqref="D181"/>
    </sheetView>
  </sheetViews>
  <sheetFormatPr defaultColWidth="9.140625" defaultRowHeight="12.75"/>
  <cols>
    <col min="1" max="1" width="6.57421875" style="2" hidden="1" customWidth="1"/>
    <col min="2" max="2" width="4.57421875" style="2" bestFit="1" customWidth="1"/>
    <col min="3" max="3" width="12.00390625" style="2" customWidth="1"/>
    <col min="4" max="4" width="46.421875" style="2" customWidth="1"/>
    <col min="5" max="5" width="11.00390625" style="2" customWidth="1"/>
    <col min="6" max="6" width="9.421875" style="2" bestFit="1" customWidth="1"/>
    <col min="7" max="7" width="12.00390625" style="2" customWidth="1"/>
    <col min="8" max="8" width="9.421875" style="2" bestFit="1" customWidth="1"/>
    <col min="9" max="9" width="10.57421875" style="2" customWidth="1"/>
    <col min="10" max="10" width="11.00390625" style="2" customWidth="1"/>
    <col min="11" max="11" width="9.57421875" style="2" customWidth="1"/>
    <col min="12" max="12" width="8.421875" style="2" customWidth="1"/>
    <col min="13" max="13" width="9.28125" style="2" customWidth="1"/>
    <col min="14" max="14" width="11.140625" style="2" customWidth="1"/>
    <col min="15" max="15" width="57.57421875" style="2" customWidth="1"/>
    <col min="16" max="17" width="8.28125" style="2" bestFit="1" customWidth="1"/>
    <col min="18" max="18" width="6.8515625" style="2" bestFit="1" customWidth="1"/>
    <col min="19" max="19" width="8.421875" style="2" bestFit="1" customWidth="1"/>
    <col min="20" max="20" width="7.421875" style="2" bestFit="1" customWidth="1"/>
    <col min="21" max="22" width="6.28125" style="2" bestFit="1" customWidth="1"/>
    <col min="23" max="23" width="8.28125" style="2" bestFit="1" customWidth="1"/>
    <col min="24" max="24" width="8.8515625" style="2" bestFit="1" customWidth="1"/>
    <col min="25" max="25" width="9.140625" style="16" customWidth="1"/>
    <col min="26" max="16384" width="9.140625" style="2" customWidth="1"/>
  </cols>
  <sheetData>
    <row r="1" spans="1:2" ht="11.25">
      <c r="A1" s="1"/>
      <c r="B1" s="1" t="s">
        <v>47</v>
      </c>
    </row>
    <row r="2" spans="2:15" ht="11.25">
      <c r="B2" s="4" t="s">
        <v>99</v>
      </c>
      <c r="C2" s="1"/>
      <c r="E2" s="2" t="s">
        <v>100</v>
      </c>
      <c r="M2" s="5"/>
      <c r="N2" s="5"/>
      <c r="O2" s="5"/>
    </row>
    <row r="3" spans="1:25" ht="67.5">
      <c r="A3" s="2">
        <f>MATCH(D5,D6:D57,0)</f>
        <v>6</v>
      </c>
      <c r="B3" s="6" t="s">
        <v>37</v>
      </c>
      <c r="C3" s="6" t="s">
        <v>41</v>
      </c>
      <c r="D3" s="7" t="s">
        <v>40</v>
      </c>
      <c r="E3" s="8" t="s">
        <v>38</v>
      </c>
      <c r="F3" s="8" t="s">
        <v>55</v>
      </c>
      <c r="G3" s="8" t="s">
        <v>39</v>
      </c>
      <c r="H3" s="9" t="s">
        <v>56</v>
      </c>
      <c r="I3" s="9" t="s">
        <v>42</v>
      </c>
      <c r="J3" s="10" t="s">
        <v>97</v>
      </c>
      <c r="K3" s="9" t="s">
        <v>44</v>
      </c>
      <c r="L3" s="11" t="s">
        <v>35</v>
      </c>
      <c r="M3" s="11" t="s">
        <v>34</v>
      </c>
      <c r="N3" s="9" t="s">
        <v>36</v>
      </c>
      <c r="O3" s="9" t="s">
        <v>45</v>
      </c>
      <c r="P3" s="12" t="s">
        <v>0</v>
      </c>
      <c r="Q3" s="12" t="s">
        <v>1</v>
      </c>
      <c r="R3" s="12" t="s">
        <v>2</v>
      </c>
      <c r="S3" s="12" t="s">
        <v>3</v>
      </c>
      <c r="T3" s="12" t="s">
        <v>4</v>
      </c>
      <c r="U3" s="12" t="s">
        <v>5</v>
      </c>
      <c r="V3" s="12" t="s">
        <v>6</v>
      </c>
      <c r="W3" s="13" t="s">
        <v>32</v>
      </c>
      <c r="X3" s="13" t="s">
        <v>46</v>
      </c>
      <c r="Y3" s="58" t="s">
        <v>69</v>
      </c>
    </row>
    <row r="4" spans="1:25" s="1" customFormat="1" ht="11.25">
      <c r="A4" s="14"/>
      <c r="J4" s="57"/>
      <c r="L4" s="46"/>
      <c r="M4" s="46"/>
      <c r="N4" s="2"/>
      <c r="Y4" s="15"/>
    </row>
    <row r="5" spans="1:25" s="16" customFormat="1" ht="11.25">
      <c r="A5" s="2">
        <v>1</v>
      </c>
      <c r="B5" s="15">
        <v>15</v>
      </c>
      <c r="C5" s="15" t="s">
        <v>49</v>
      </c>
      <c r="D5" s="16" t="s">
        <v>26</v>
      </c>
      <c r="E5" s="17">
        <v>7656</v>
      </c>
      <c r="F5" s="18">
        <f>E5/E$9%</f>
        <v>64.23357664233576</v>
      </c>
      <c r="G5" s="19">
        <f>E5/B5</f>
        <v>510.4</v>
      </c>
      <c r="H5" s="20"/>
      <c r="I5" s="21">
        <f>+(G5/G$144)*100</f>
        <v>1.028856439799181</v>
      </c>
      <c r="J5" s="18"/>
      <c r="K5" s="22">
        <f>G5/J10%</f>
        <v>0.00606296239145854</v>
      </c>
      <c r="L5" s="21"/>
      <c r="M5" s="21"/>
      <c r="N5" s="21">
        <f>K5/M10%</f>
        <v>20.05343391482005</v>
      </c>
      <c r="O5" s="16" t="s">
        <v>33</v>
      </c>
      <c r="P5" s="18">
        <v>6338</v>
      </c>
      <c r="Q5" s="18">
        <v>3971</v>
      </c>
      <c r="R5" s="18">
        <v>1372</v>
      </c>
      <c r="S5" s="18">
        <v>220</v>
      </c>
      <c r="T5" s="18">
        <v>0</v>
      </c>
      <c r="U5" s="18">
        <v>18</v>
      </c>
      <c r="V5" s="18">
        <v>0</v>
      </c>
      <c r="W5" s="18">
        <v>11882</v>
      </c>
      <c r="X5" s="20">
        <f>W5/B5</f>
        <v>792.1333333333333</v>
      </c>
      <c r="Y5" s="18">
        <f>SUM(R5:V5)</f>
        <v>1610</v>
      </c>
    </row>
    <row r="6" spans="1:25" s="16" customFormat="1" ht="11.25">
      <c r="A6" s="2">
        <v>2</v>
      </c>
      <c r="B6" s="15">
        <v>15</v>
      </c>
      <c r="C6" s="15"/>
      <c r="D6" s="16" t="s">
        <v>27</v>
      </c>
      <c r="E6" s="17">
        <v>1385</v>
      </c>
      <c r="F6" s="18">
        <f>E6/E$9%</f>
        <v>11.620102357580334</v>
      </c>
      <c r="G6" s="19">
        <f>E6/B6</f>
        <v>92.33333333333333</v>
      </c>
      <c r="H6" s="20"/>
      <c r="I6" s="21">
        <f>+(G6/G$145)*100</f>
        <v>0.3104873502177995</v>
      </c>
      <c r="J6" s="18"/>
      <c r="K6" s="22">
        <f>G6/J10%</f>
        <v>0.0010968133375352765</v>
      </c>
      <c r="L6" s="21"/>
      <c r="M6" s="21"/>
      <c r="N6" s="21">
        <f>K6/M10%</f>
        <v>3.627743726753627</v>
      </c>
      <c r="P6" s="18"/>
      <c r="Q6" s="18"/>
      <c r="R6" s="18"/>
      <c r="S6" s="18"/>
      <c r="T6" s="18"/>
      <c r="U6" s="18"/>
      <c r="V6" s="18"/>
      <c r="W6" s="18"/>
      <c r="X6" s="20"/>
      <c r="Y6" s="18">
        <f aca="true" t="shared" si="0" ref="Y6:Y69">SUM(R6:V6)</f>
        <v>0</v>
      </c>
    </row>
    <row r="7" spans="1:25" s="16" customFormat="1" ht="11.25">
      <c r="A7" s="2">
        <v>3</v>
      </c>
      <c r="B7" s="15">
        <v>15</v>
      </c>
      <c r="C7" s="15"/>
      <c r="D7" s="16" t="s">
        <v>28</v>
      </c>
      <c r="E7" s="17">
        <v>472</v>
      </c>
      <c r="F7" s="18">
        <f>E7/E$9%</f>
        <v>3.9600637637385687</v>
      </c>
      <c r="G7" s="19">
        <f>E7/B7</f>
        <v>31.466666666666665</v>
      </c>
      <c r="H7" s="20"/>
      <c r="I7" s="21">
        <f>+(G7/G$146)*100</f>
        <v>1.0321711872696693</v>
      </c>
      <c r="J7" s="18"/>
      <c r="K7" s="22">
        <f>G7/J10%</f>
        <v>0.0003737876500481231</v>
      </c>
      <c r="L7" s="21"/>
      <c r="M7" s="21"/>
      <c r="N7" s="21">
        <f>K7/M10%</f>
        <v>1.236314107601236</v>
      </c>
      <c r="P7" s="23">
        <v>0.035328253712379076</v>
      </c>
      <c r="Q7" s="23">
        <v>0.016802758004952817</v>
      </c>
      <c r="R7" s="23">
        <v>0.002420795693665596</v>
      </c>
      <c r="S7" s="23">
        <v>0.0017975596493614782</v>
      </c>
      <c r="T7" s="23">
        <v>0</v>
      </c>
      <c r="U7" s="23">
        <v>0.0017895757214227126</v>
      </c>
      <c r="V7" s="23">
        <v>0</v>
      </c>
      <c r="W7" s="23">
        <v>0.009409628936169066</v>
      </c>
      <c r="X7" s="20"/>
      <c r="Y7" s="18">
        <f t="shared" si="0"/>
        <v>0.006007931064449787</v>
      </c>
    </row>
    <row r="8" spans="1:25" s="16" customFormat="1" ht="11.25">
      <c r="A8" s="2">
        <v>4</v>
      </c>
      <c r="B8" s="15">
        <v>15</v>
      </c>
      <c r="D8" s="16" t="s">
        <v>29</v>
      </c>
      <c r="E8" s="17">
        <v>2406</v>
      </c>
      <c r="F8" s="18">
        <f>E8/E$9%</f>
        <v>20.18625723634533</v>
      </c>
      <c r="G8" s="19">
        <f>E8/B8</f>
        <v>160.4</v>
      </c>
      <c r="H8" s="20"/>
      <c r="I8" s="21">
        <f>+(G8/G$147)*100</f>
        <v>1.1668375272335325</v>
      </c>
      <c r="J8" s="18"/>
      <c r="K8" s="22">
        <f>G8/J10%</f>
        <v>0.00190536670766056</v>
      </c>
      <c r="L8" s="21"/>
      <c r="M8" s="21"/>
      <c r="N8" s="21">
        <f>K8/M10%</f>
        <v>6.302058777306302</v>
      </c>
      <c r="O8" s="16" t="s">
        <v>30</v>
      </c>
      <c r="P8" s="21">
        <f aca="true" t="shared" si="1" ref="P8:W8">P7*10/$B10</f>
        <v>0.02355216914158605</v>
      </c>
      <c r="Q8" s="21">
        <f t="shared" si="1"/>
        <v>0.011201838669968545</v>
      </c>
      <c r="R8" s="21">
        <f t="shared" si="1"/>
        <v>0.0016138637957770644</v>
      </c>
      <c r="S8" s="21">
        <f t="shared" si="1"/>
        <v>0.0011983730995743188</v>
      </c>
      <c r="T8" s="21">
        <f t="shared" si="1"/>
        <v>0</v>
      </c>
      <c r="U8" s="21">
        <f t="shared" si="1"/>
        <v>0.0011930504809484752</v>
      </c>
      <c r="V8" s="21">
        <f t="shared" si="1"/>
        <v>0</v>
      </c>
      <c r="W8" s="21">
        <f t="shared" si="1"/>
        <v>0.006273085957446043</v>
      </c>
      <c r="X8" s="20"/>
      <c r="Y8" s="18">
        <f t="shared" si="0"/>
        <v>0.004005287376299859</v>
      </c>
    </row>
    <row r="9" spans="1:25" s="16" customFormat="1" ht="11.25">
      <c r="A9" s="2">
        <v>5</v>
      </c>
      <c r="B9" s="15">
        <v>15</v>
      </c>
      <c r="C9" s="15"/>
      <c r="D9" s="16" t="s">
        <v>54</v>
      </c>
      <c r="E9" s="17">
        <f>SUM(E5:E8)</f>
        <v>11919</v>
      </c>
      <c r="F9" s="18">
        <f>E9/E$9%</f>
        <v>100</v>
      </c>
      <c r="G9" s="19">
        <f>SUM(G5:G8)</f>
        <v>794.6</v>
      </c>
      <c r="H9" s="20">
        <f>E9/J9%</f>
        <v>3.500152704036085</v>
      </c>
      <c r="I9" s="21">
        <f>+(G9/G$148)*100</f>
        <v>0.8264873788290608</v>
      </c>
      <c r="J9" s="18">
        <v>340528</v>
      </c>
      <c r="K9" s="22">
        <f>G9/J10%</f>
        <v>0.009438930086702501</v>
      </c>
      <c r="L9" s="21"/>
      <c r="M9" s="21"/>
      <c r="N9" s="21">
        <f>K9/M10%</f>
        <v>31.21955052648122</v>
      </c>
      <c r="O9" s="16" t="s">
        <v>31</v>
      </c>
      <c r="P9" s="18">
        <v>53.34118835212927</v>
      </c>
      <c r="Q9" s="18">
        <v>33.42029961285979</v>
      </c>
      <c r="R9" s="18">
        <v>11.546877630028616</v>
      </c>
      <c r="S9" s="18">
        <v>1.851540144756775</v>
      </c>
      <c r="T9" s="18">
        <v>0.1514896482073725</v>
      </c>
      <c r="U9" s="18">
        <v>0</v>
      </c>
      <c r="V9" s="18">
        <v>0</v>
      </c>
      <c r="W9" s="18">
        <v>100</v>
      </c>
      <c r="X9" s="20"/>
      <c r="Y9" s="18">
        <f t="shared" si="0"/>
        <v>13.549907422992764</v>
      </c>
    </row>
    <row r="10" spans="1:26" s="16" customFormat="1" ht="11.25">
      <c r="A10" s="2">
        <v>6</v>
      </c>
      <c r="B10" s="15">
        <v>15</v>
      </c>
      <c r="C10" s="15"/>
      <c r="D10" s="16" t="s">
        <v>43</v>
      </c>
      <c r="E10" s="17"/>
      <c r="F10" s="18"/>
      <c r="G10" s="19"/>
      <c r="H10" s="20"/>
      <c r="I10" s="21"/>
      <c r="J10" s="18">
        <v>8418327</v>
      </c>
      <c r="K10" s="22"/>
      <c r="L10" s="21">
        <v>0.45351053718868367</v>
      </c>
      <c r="M10" s="21">
        <f>L10/B10</f>
        <v>0.03023403581257891</v>
      </c>
      <c r="N10" s="21"/>
      <c r="X10" s="20"/>
      <c r="Y10" s="18">
        <f t="shared" si="0"/>
        <v>0</v>
      </c>
      <c r="Z10" s="16">
        <v>0</v>
      </c>
    </row>
    <row r="11" spans="1:25" ht="11.25">
      <c r="A11" s="2">
        <v>7</v>
      </c>
      <c r="B11" s="24">
        <v>10</v>
      </c>
      <c r="C11" s="24" t="s">
        <v>8</v>
      </c>
      <c r="D11" s="25" t="s">
        <v>26</v>
      </c>
      <c r="E11" s="26">
        <v>6814.572129999999</v>
      </c>
      <c r="F11" s="27">
        <f>E11/E$15%</f>
        <v>34.13979472185412</v>
      </c>
      <c r="G11" s="28">
        <f>E11/B11</f>
        <v>681.4572129999999</v>
      </c>
      <c r="H11" s="29"/>
      <c r="I11" s="30">
        <f>+(G11/G$144)*100</f>
        <v>1.3736709287669515</v>
      </c>
      <c r="J11" s="27"/>
      <c r="K11" s="31">
        <f>G11/J16%</f>
        <v>0.02221756697790769</v>
      </c>
      <c r="L11" s="30"/>
      <c r="M11" s="30"/>
      <c r="N11" s="30">
        <f>K11/M16%</f>
        <v>11.443573173231087</v>
      </c>
      <c r="O11" s="25" t="s">
        <v>33</v>
      </c>
      <c r="P11" s="27">
        <v>6212.67066</v>
      </c>
      <c r="Q11" s="27">
        <v>10392.398409999996</v>
      </c>
      <c r="R11" s="27">
        <v>1537.32189</v>
      </c>
      <c r="S11" s="27">
        <v>1605.25807</v>
      </c>
      <c r="T11" s="27">
        <v>0</v>
      </c>
      <c r="U11" s="27">
        <v>61.85165</v>
      </c>
      <c r="V11" s="27">
        <v>151.28756</v>
      </c>
      <c r="W11" s="27">
        <v>19960.78824</v>
      </c>
      <c r="X11" s="29">
        <f>W11/B11</f>
        <v>1996.0788240000002</v>
      </c>
      <c r="Y11" s="18">
        <f t="shared" si="0"/>
        <v>3355.7191700000003</v>
      </c>
    </row>
    <row r="12" spans="1:25" ht="11.25">
      <c r="A12" s="2">
        <v>8</v>
      </c>
      <c r="B12" s="24">
        <v>10</v>
      </c>
      <c r="C12" s="24"/>
      <c r="D12" s="25" t="s">
        <v>27</v>
      </c>
      <c r="E12" s="26">
        <v>9640.68179</v>
      </c>
      <c r="F12" s="27">
        <f>E12/E$15%</f>
        <v>48.298101628475564</v>
      </c>
      <c r="G12" s="28">
        <f>E12/B12</f>
        <v>964.0681790000001</v>
      </c>
      <c r="H12" s="29"/>
      <c r="I12" s="30">
        <f>+(G12/G$145)*100</f>
        <v>3.2418517075127355</v>
      </c>
      <c r="J12" s="27"/>
      <c r="K12" s="31">
        <f>G12/J16%</f>
        <v>0.03143153954436462</v>
      </c>
      <c r="L12" s="30"/>
      <c r="M12" s="30"/>
      <c r="N12" s="30">
        <f>K12/M16%</f>
        <v>16.189401975513533</v>
      </c>
      <c r="O12" s="25"/>
      <c r="P12" s="27"/>
      <c r="Q12" s="27"/>
      <c r="R12" s="27"/>
      <c r="S12" s="27"/>
      <c r="T12" s="27"/>
      <c r="U12" s="27"/>
      <c r="V12" s="27"/>
      <c r="W12" s="27"/>
      <c r="X12" s="29"/>
      <c r="Y12" s="18">
        <f t="shared" si="0"/>
        <v>0</v>
      </c>
    </row>
    <row r="13" spans="1:25" ht="11.25">
      <c r="A13" s="2">
        <v>9</v>
      </c>
      <c r="B13" s="24">
        <v>10</v>
      </c>
      <c r="C13" s="24"/>
      <c r="D13" s="25" t="s">
        <v>28</v>
      </c>
      <c r="E13" s="26">
        <v>1798.2456600000003</v>
      </c>
      <c r="F13" s="27">
        <f>E13/E$15%</f>
        <v>9.008891023634245</v>
      </c>
      <c r="G13" s="28">
        <f>E13/B13</f>
        <v>179.82456600000003</v>
      </c>
      <c r="H13" s="29"/>
      <c r="I13" s="30">
        <f>+(G13/G$146)*100</f>
        <v>5.8986144848031685</v>
      </c>
      <c r="J13" s="27"/>
      <c r="K13" s="31">
        <f>G13/J16%</f>
        <v>0.005862824933336178</v>
      </c>
      <c r="L13" s="30"/>
      <c r="M13" s="30"/>
      <c r="N13" s="30">
        <f>K13/M16%</f>
        <v>3.0197575726086323</v>
      </c>
      <c r="O13" s="25"/>
      <c r="P13" s="32">
        <v>0.0911939507645603</v>
      </c>
      <c r="Q13" s="32">
        <v>0.09489007143827187</v>
      </c>
      <c r="R13" s="32">
        <v>0.024648116672717477</v>
      </c>
      <c r="S13" s="32">
        <v>0.8599365328619596</v>
      </c>
      <c r="T13" s="32">
        <v>0</v>
      </c>
      <c r="U13" s="32">
        <v>0.020499644712685255</v>
      </c>
      <c r="V13" s="32">
        <v>0.05014160866280938</v>
      </c>
      <c r="W13" s="32">
        <v>0.06507820904876566</v>
      </c>
      <c r="X13" s="29"/>
      <c r="Y13" s="18">
        <f t="shared" si="0"/>
        <v>0.9552259029101717</v>
      </c>
    </row>
    <row r="14" spans="1:25" ht="11.25">
      <c r="A14" s="2">
        <v>10</v>
      </c>
      <c r="B14" s="24">
        <v>10</v>
      </c>
      <c r="C14" s="24"/>
      <c r="D14" s="25" t="s">
        <v>29</v>
      </c>
      <c r="E14" s="26">
        <v>1707.2886600000002</v>
      </c>
      <c r="F14" s="27">
        <f>E14/E$15%</f>
        <v>8.553212626036055</v>
      </c>
      <c r="G14" s="28">
        <f>E14/B14</f>
        <v>170.728866</v>
      </c>
      <c r="H14" s="29"/>
      <c r="I14" s="30">
        <f>+(G14/G$147)*100</f>
        <v>1.241975360541304</v>
      </c>
      <c r="J14" s="27"/>
      <c r="K14" s="31">
        <f>G14/J16%</f>
        <v>0.005566277593157162</v>
      </c>
      <c r="L14" s="30"/>
      <c r="M14" s="30"/>
      <c r="N14" s="30">
        <f>K14/M16%</f>
        <v>2.867015321846429</v>
      </c>
      <c r="O14" s="25" t="s">
        <v>30</v>
      </c>
      <c r="P14" s="30">
        <f>P13*10/B16</f>
        <v>0.0911939507645603</v>
      </c>
      <c r="Q14" s="30">
        <f>Q13*10/B16</f>
        <v>0.09489007143827187</v>
      </c>
      <c r="R14" s="30">
        <f>R13*10/B16</f>
        <v>0.024648116672717477</v>
      </c>
      <c r="S14" s="30">
        <f>S13*10/B16</f>
        <v>0.8599365328619596</v>
      </c>
      <c r="T14" s="30">
        <f>T13*10/B16</f>
        <v>0</v>
      </c>
      <c r="U14" s="30">
        <f>U13*10/B16</f>
        <v>0.020499644712685255</v>
      </c>
      <c r="V14" s="30">
        <f>V13*10/B16</f>
        <v>0.05014160866280938</v>
      </c>
      <c r="W14" s="30">
        <f>W13*10/B16</f>
        <v>0.06507820904876566</v>
      </c>
      <c r="X14" s="29"/>
      <c r="Y14" s="18">
        <f t="shared" si="0"/>
        <v>0.9552259029101717</v>
      </c>
    </row>
    <row r="15" spans="1:25" ht="11.25">
      <c r="A15" s="2">
        <v>11</v>
      </c>
      <c r="B15" s="24">
        <v>10</v>
      </c>
      <c r="C15" s="24"/>
      <c r="D15" s="25" t="s">
        <v>54</v>
      </c>
      <c r="E15" s="26">
        <f>SUM(E11:E14)</f>
        <v>19960.78824</v>
      </c>
      <c r="F15" s="27">
        <f>E15/E$15%</f>
        <v>100</v>
      </c>
      <c r="G15" s="28">
        <f>SUM(G11:G14)</f>
        <v>1996.078824</v>
      </c>
      <c r="H15" s="29">
        <f>E15/J15%</f>
        <v>3.2964856726150145</v>
      </c>
      <c r="I15" s="30">
        <f>+(G15/G$148)*100</f>
        <v>2.076181670254158</v>
      </c>
      <c r="J15" s="27">
        <v>605517.2150700003</v>
      </c>
      <c r="K15" s="31">
        <f>G15/J16%</f>
        <v>0.06507820904876564</v>
      </c>
      <c r="L15" s="30"/>
      <c r="M15" s="30"/>
      <c r="N15" s="30">
        <f>K15/M16%</f>
        <v>33.51974804319968</v>
      </c>
      <c r="O15" s="25" t="s">
        <v>31</v>
      </c>
      <c r="P15" s="27">
        <v>31.124375376871384</v>
      </c>
      <c r="Q15" s="27">
        <v>52.06406823741744</v>
      </c>
      <c r="R15" s="27">
        <v>7.701709328889708</v>
      </c>
      <c r="S15" s="27">
        <v>8.042057511452263</v>
      </c>
      <c r="T15" s="27">
        <v>0.3098657691085249</v>
      </c>
      <c r="U15" s="27">
        <v>0.7579237762606513</v>
      </c>
      <c r="V15" s="27">
        <v>0.7579237762606513</v>
      </c>
      <c r="W15" s="27">
        <v>100</v>
      </c>
      <c r="X15" s="29"/>
      <c r="Y15" s="18">
        <f t="shared" si="0"/>
        <v>17.569480161971796</v>
      </c>
    </row>
    <row r="16" spans="1:26" ht="11.25">
      <c r="A16" s="2">
        <v>12</v>
      </c>
      <c r="B16" s="24">
        <v>10</v>
      </c>
      <c r="C16" s="24"/>
      <c r="D16" s="25" t="s">
        <v>43</v>
      </c>
      <c r="E16" s="26"/>
      <c r="F16" s="27"/>
      <c r="G16" s="28"/>
      <c r="H16" s="29"/>
      <c r="I16" s="30"/>
      <c r="J16" s="27">
        <v>3067199.9939399995</v>
      </c>
      <c r="K16" s="31"/>
      <c r="L16" s="30">
        <v>1.9414886103825708</v>
      </c>
      <c r="M16" s="30">
        <f>L16/B16</f>
        <v>0.19414886103825707</v>
      </c>
      <c r="N16" s="30"/>
      <c r="O16" s="25"/>
      <c r="P16" s="27"/>
      <c r="Q16" s="27"/>
      <c r="R16" s="27"/>
      <c r="S16" s="27"/>
      <c r="T16" s="27"/>
      <c r="U16" s="27"/>
      <c r="V16" s="27"/>
      <c r="W16" s="27"/>
      <c r="X16" s="29"/>
      <c r="Y16" s="18">
        <f t="shared" si="0"/>
        <v>0</v>
      </c>
      <c r="Z16" s="2">
        <v>0</v>
      </c>
    </row>
    <row r="17" spans="1:25" s="16" customFormat="1" ht="11.25">
      <c r="A17" s="2">
        <v>13</v>
      </c>
      <c r="B17" s="15">
        <v>10</v>
      </c>
      <c r="C17" s="15" t="s">
        <v>12</v>
      </c>
      <c r="D17" s="16" t="s">
        <v>26</v>
      </c>
      <c r="E17" s="17">
        <v>173.5837</v>
      </c>
      <c r="F17" s="18">
        <f>E17/E$21%</f>
        <v>4.94700792454562</v>
      </c>
      <c r="G17" s="19">
        <f>E17/B17</f>
        <v>17.35837</v>
      </c>
      <c r="H17" s="20"/>
      <c r="I17" s="21">
        <f>+(G17/G$144)*100</f>
        <v>0.034990734245526865</v>
      </c>
      <c r="J17" s="18"/>
      <c r="K17" s="22">
        <f>G17/J22%</f>
        <v>0.00015657299692823544</v>
      </c>
      <c r="L17" s="21"/>
      <c r="M17" s="21"/>
      <c r="N17" s="21">
        <f>K17/M22%</f>
        <v>0.14284583813134105</v>
      </c>
      <c r="O17" s="16" t="s">
        <v>33</v>
      </c>
      <c r="P17" s="18">
        <v>1781.2944699999998</v>
      </c>
      <c r="Q17" s="18">
        <v>1032.67653</v>
      </c>
      <c r="R17" s="18">
        <v>570.90574</v>
      </c>
      <c r="S17" s="18">
        <v>123.98563999999999</v>
      </c>
      <c r="T17" s="18">
        <v>0</v>
      </c>
      <c r="U17" s="18">
        <v>0</v>
      </c>
      <c r="V17" s="18">
        <v>0</v>
      </c>
      <c r="W17" s="18">
        <v>3508.8623799999996</v>
      </c>
      <c r="X17" s="20">
        <f>W17/B17</f>
        <v>350.88623799999993</v>
      </c>
      <c r="Y17" s="18">
        <f t="shared" si="0"/>
        <v>694.89138</v>
      </c>
    </row>
    <row r="18" spans="1:25" s="16" customFormat="1" ht="11.25">
      <c r="A18" s="2">
        <v>14</v>
      </c>
      <c r="B18" s="15">
        <v>10</v>
      </c>
      <c r="C18" s="15"/>
      <c r="D18" s="16" t="s">
        <v>27</v>
      </c>
      <c r="E18" s="17">
        <v>123.89777000000001</v>
      </c>
      <c r="F18" s="18">
        <f>E18/E$21%</f>
        <v>3.5309954219407156</v>
      </c>
      <c r="G18" s="19">
        <f>E18/B18</f>
        <v>12.389777</v>
      </c>
      <c r="H18" s="20"/>
      <c r="I18" s="21">
        <f>+(G18/G$145)*100</f>
        <v>0.04166284148577008</v>
      </c>
      <c r="J18" s="18"/>
      <c r="K18" s="22">
        <f>G18/J22%</f>
        <v>0.00011175614508519648</v>
      </c>
      <c r="L18" s="21"/>
      <c r="M18" s="21"/>
      <c r="N18" s="21">
        <f>K18/M22%</f>
        <v>0.10195819537349488</v>
      </c>
      <c r="P18" s="18"/>
      <c r="Q18" s="18"/>
      <c r="R18" s="18"/>
      <c r="S18" s="18"/>
      <c r="T18" s="18"/>
      <c r="U18" s="18"/>
      <c r="V18" s="18"/>
      <c r="W18" s="18"/>
      <c r="X18" s="20"/>
      <c r="Y18" s="18">
        <f t="shared" si="0"/>
        <v>0</v>
      </c>
    </row>
    <row r="19" spans="1:25" s="16" customFormat="1" ht="11.25">
      <c r="A19" s="2">
        <v>15</v>
      </c>
      <c r="B19" s="15">
        <v>10</v>
      </c>
      <c r="C19" s="15"/>
      <c r="D19" s="16" t="s">
        <v>28</v>
      </c>
      <c r="E19" s="17">
        <v>0.00689</v>
      </c>
      <c r="F19" s="18">
        <f>E19/E$21%</f>
        <v>0.0001963599381746058</v>
      </c>
      <c r="G19" s="19">
        <f>E19/B19</f>
        <v>0.000689</v>
      </c>
      <c r="H19" s="20"/>
      <c r="I19" s="21">
        <f>+(G19/G$146)*100</f>
        <v>2.260061275515261E-05</v>
      </c>
      <c r="J19" s="18"/>
      <c r="K19" s="22">
        <f>G19/J22%</f>
        <v>6.2147998276079045E-09</v>
      </c>
      <c r="L19" s="21"/>
      <c r="M19" s="21"/>
      <c r="N19" s="21">
        <f>K19/M22%</f>
        <v>5.669932284684218E-06</v>
      </c>
      <c r="P19" s="23">
        <v>0.004318350312055533</v>
      </c>
      <c r="Q19" s="23">
        <v>0.006448514405923055</v>
      </c>
      <c r="R19" s="23">
        <v>0.0013586305727940244</v>
      </c>
      <c r="S19" s="23">
        <v>0.0028852390926386484</v>
      </c>
      <c r="T19" s="23">
        <v>0</v>
      </c>
      <c r="U19" s="23">
        <v>0</v>
      </c>
      <c r="V19" s="23">
        <v>0</v>
      </c>
      <c r="W19" s="23">
        <v>0.003165003964343085</v>
      </c>
      <c r="X19" s="20"/>
      <c r="Y19" s="18">
        <f t="shared" si="0"/>
        <v>0.004243869665432673</v>
      </c>
    </row>
    <row r="20" spans="1:25" s="16" customFormat="1" ht="11.25">
      <c r="A20" s="2">
        <v>16</v>
      </c>
      <c r="B20" s="15">
        <v>10</v>
      </c>
      <c r="D20" s="16" t="s">
        <v>29</v>
      </c>
      <c r="E20" s="17">
        <v>3211.3740199999993</v>
      </c>
      <c r="F20" s="18">
        <f>E20/E$21%</f>
        <v>91.5218002935755</v>
      </c>
      <c r="G20" s="19">
        <f>E20/B20</f>
        <v>321.13740199999995</v>
      </c>
      <c r="H20" s="20"/>
      <c r="I20" s="21">
        <f>+(G20/G$147)*100</f>
        <v>2.33612950157033</v>
      </c>
      <c r="J20" s="18"/>
      <c r="K20" s="22">
        <f>G20/J22%</f>
        <v>0.0028966686075298257</v>
      </c>
      <c r="L20" s="21"/>
      <c r="M20" s="21"/>
      <c r="N20" s="21">
        <f>K20/M22%</f>
        <v>2.64271019364211</v>
      </c>
      <c r="O20" s="16" t="s">
        <v>30</v>
      </c>
      <c r="P20" s="21">
        <f aca="true" t="shared" si="2" ref="P20:W20">P19*10/$B22</f>
        <v>0.004318350312055533</v>
      </c>
      <c r="Q20" s="21">
        <f t="shared" si="2"/>
        <v>0.006448514405923056</v>
      </c>
      <c r="R20" s="21">
        <f t="shared" si="2"/>
        <v>0.0013586305727940244</v>
      </c>
      <c r="S20" s="21">
        <f t="shared" si="2"/>
        <v>0.0028852390926386484</v>
      </c>
      <c r="T20" s="21">
        <f t="shared" si="2"/>
        <v>0</v>
      </c>
      <c r="U20" s="21">
        <f t="shared" si="2"/>
        <v>0</v>
      </c>
      <c r="V20" s="21">
        <f t="shared" si="2"/>
        <v>0</v>
      </c>
      <c r="W20" s="21">
        <f t="shared" si="2"/>
        <v>0.003165003964343085</v>
      </c>
      <c r="X20" s="20"/>
      <c r="Y20" s="18">
        <f t="shared" si="0"/>
        <v>0.004243869665432673</v>
      </c>
    </row>
    <row r="21" spans="1:25" s="16" customFormat="1" ht="11.25">
      <c r="A21" s="2">
        <v>17</v>
      </c>
      <c r="B21" s="15">
        <v>10</v>
      </c>
      <c r="C21" s="15"/>
      <c r="D21" s="16" t="s">
        <v>54</v>
      </c>
      <c r="E21" s="17">
        <f>SUM(E17:E20)</f>
        <v>3508.862379999999</v>
      </c>
      <c r="F21" s="18">
        <f>E21/E$21%</f>
        <v>100</v>
      </c>
      <c r="G21" s="19">
        <f>SUM(G17:G20)</f>
        <v>350.88623799999993</v>
      </c>
      <c r="H21" s="20">
        <f>E21/J21%</f>
        <v>0.6485626184758525</v>
      </c>
      <c r="I21" s="21">
        <f>+(G21/G$148)*100</f>
        <v>0.3649673384241252</v>
      </c>
      <c r="J21" s="18">
        <v>541021.3725000005</v>
      </c>
      <c r="K21" s="22">
        <f>G21/J22%</f>
        <v>0.003165003964343085</v>
      </c>
      <c r="L21" s="21"/>
      <c r="M21" s="21"/>
      <c r="N21" s="21">
        <f>K21/M22%</f>
        <v>2.8875198970792306</v>
      </c>
      <c r="O21" s="16" t="s">
        <v>31</v>
      </c>
      <c r="P21" s="18">
        <v>50.765583744552565</v>
      </c>
      <c r="Q21" s="18">
        <v>29.43052243616349</v>
      </c>
      <c r="R21" s="18">
        <v>16.27039416689805</v>
      </c>
      <c r="S21" s="18">
        <v>3.5334996523859115</v>
      </c>
      <c r="T21" s="18">
        <v>0</v>
      </c>
      <c r="U21" s="18">
        <v>0</v>
      </c>
      <c r="V21" s="18">
        <v>0</v>
      </c>
      <c r="W21" s="18">
        <v>100</v>
      </c>
      <c r="X21" s="20"/>
      <c r="Y21" s="18">
        <f t="shared" si="0"/>
        <v>19.803893819283964</v>
      </c>
    </row>
    <row r="22" spans="1:26" s="16" customFormat="1" ht="11.25">
      <c r="A22" s="2">
        <v>18</v>
      </c>
      <c r="B22" s="15">
        <v>10</v>
      </c>
      <c r="C22" s="15"/>
      <c r="D22" s="16" t="s">
        <v>43</v>
      </c>
      <c r="E22" s="17"/>
      <c r="F22" s="18"/>
      <c r="G22" s="19"/>
      <c r="H22" s="20"/>
      <c r="I22" s="21"/>
      <c r="J22" s="18">
        <v>11086439.130979996</v>
      </c>
      <c r="K22" s="22"/>
      <c r="L22" s="21">
        <v>1.0960977160865746</v>
      </c>
      <c r="M22" s="21">
        <f>L22/B22</f>
        <v>0.10960977160865745</v>
      </c>
      <c r="N22" s="21"/>
      <c r="X22" s="20"/>
      <c r="Y22" s="18">
        <f t="shared" si="0"/>
        <v>0</v>
      </c>
      <c r="Z22" s="16">
        <v>0</v>
      </c>
    </row>
    <row r="23" spans="1:25" ht="11.25">
      <c r="A23" s="2">
        <v>19</v>
      </c>
      <c r="B23" s="24">
        <v>8</v>
      </c>
      <c r="C23" s="24" t="s">
        <v>13</v>
      </c>
      <c r="D23" s="25" t="s">
        <v>26</v>
      </c>
      <c r="E23" s="26">
        <v>4583.976319999999</v>
      </c>
      <c r="F23" s="27">
        <f>E23/E$27%</f>
        <v>40.47915740510196</v>
      </c>
      <c r="G23" s="28">
        <f>E23/B23</f>
        <v>572.9970399999999</v>
      </c>
      <c r="H23" s="29"/>
      <c r="I23" s="30">
        <f>+(G23/G$144)*100</f>
        <v>1.1550385865788964</v>
      </c>
      <c r="J23" s="27"/>
      <c r="K23" s="31">
        <f>G23/J28%</f>
        <v>0.007279805716152264</v>
      </c>
      <c r="L23" s="30"/>
      <c r="M23" s="30"/>
      <c r="N23" s="30">
        <f>K23/M28%</f>
        <v>0.8927741366813486</v>
      </c>
      <c r="O23" s="25" t="s">
        <v>33</v>
      </c>
      <c r="P23" s="27">
        <v>7707.343690000001</v>
      </c>
      <c r="Q23" s="27">
        <v>1800.93322</v>
      </c>
      <c r="R23" s="27">
        <v>1810.92313</v>
      </c>
      <c r="S23" s="27">
        <v>0</v>
      </c>
      <c r="T23" s="27">
        <v>0</v>
      </c>
      <c r="U23" s="27">
        <v>0</v>
      </c>
      <c r="V23" s="27">
        <v>5.08785</v>
      </c>
      <c r="W23" s="27">
        <v>11324.28789</v>
      </c>
      <c r="X23" s="29">
        <f>W23/B23</f>
        <v>1415.53598625</v>
      </c>
      <c r="Y23" s="18">
        <f t="shared" si="0"/>
        <v>1816.0109799999998</v>
      </c>
    </row>
    <row r="24" spans="1:25" ht="11.25">
      <c r="A24" s="2">
        <v>20</v>
      </c>
      <c r="B24" s="24">
        <v>8</v>
      </c>
      <c r="C24" s="24"/>
      <c r="D24" s="25" t="s">
        <v>27</v>
      </c>
      <c r="E24" s="26">
        <v>2532.5935199999994</v>
      </c>
      <c r="F24" s="27">
        <f>E24/E$27%</f>
        <v>22.36426294174688</v>
      </c>
      <c r="G24" s="28">
        <f>E24/B24</f>
        <v>316.57418999999993</v>
      </c>
      <c r="H24" s="29"/>
      <c r="I24" s="30">
        <f>+(G24/G$145)*100</f>
        <v>1.0645373436871428</v>
      </c>
      <c r="J24" s="27"/>
      <c r="K24" s="31">
        <f>G24/J28%</f>
        <v>0.00402200785879849</v>
      </c>
      <c r="L24" s="30"/>
      <c r="M24" s="30"/>
      <c r="N24" s="30">
        <f>K24/M28%</f>
        <v>0.49324731096839036</v>
      </c>
      <c r="O24" s="25"/>
      <c r="P24" s="27"/>
      <c r="Q24" s="27"/>
      <c r="R24" s="27"/>
      <c r="S24" s="27"/>
      <c r="T24" s="27"/>
      <c r="U24" s="27"/>
      <c r="V24" s="27"/>
      <c r="W24" s="27"/>
      <c r="X24" s="29"/>
      <c r="Y24" s="18">
        <f t="shared" si="0"/>
        <v>0</v>
      </c>
    </row>
    <row r="25" spans="1:25" ht="11.25">
      <c r="A25" s="2">
        <v>21</v>
      </c>
      <c r="B25" s="24">
        <v>8</v>
      </c>
      <c r="C25" s="24"/>
      <c r="D25" s="25" t="s">
        <v>28</v>
      </c>
      <c r="E25" s="26">
        <v>398.87521</v>
      </c>
      <c r="F25" s="27">
        <f>E25/E$27%</f>
        <v>3.5222983897489026</v>
      </c>
      <c r="G25" s="28">
        <f>E25/B25</f>
        <v>49.85940125</v>
      </c>
      <c r="H25" s="29"/>
      <c r="I25" s="30">
        <f>+(G25/G$146)*100</f>
        <v>1.6354905948548941</v>
      </c>
      <c r="J25" s="27"/>
      <c r="K25" s="31">
        <f>G25/J28%</f>
        <v>0.0006334531051393902</v>
      </c>
      <c r="L25" s="30"/>
      <c r="M25" s="30"/>
      <c r="N25" s="30">
        <f>K25/M28%</f>
        <v>0.07768484093114637</v>
      </c>
      <c r="O25" s="25"/>
      <c r="P25" s="32">
        <v>0.021441051494543804</v>
      </c>
      <c r="Q25" s="32">
        <v>0.018620101132991583</v>
      </c>
      <c r="R25" s="32">
        <v>0.006636990470414632</v>
      </c>
      <c r="S25" s="32">
        <v>0</v>
      </c>
      <c r="T25" s="32">
        <v>0</v>
      </c>
      <c r="U25" s="32">
        <v>0</v>
      </c>
      <c r="V25" s="32">
        <v>0.0009534959193954119</v>
      </c>
      <c r="W25" s="32">
        <v>0.01438726729076574</v>
      </c>
      <c r="X25" s="29"/>
      <c r="Y25" s="18">
        <f t="shared" si="0"/>
        <v>0.007590486389810044</v>
      </c>
    </row>
    <row r="26" spans="1:25" ht="11.25">
      <c r="A26" s="2">
        <v>22</v>
      </c>
      <c r="B26" s="24">
        <v>8</v>
      </c>
      <c r="C26" s="24"/>
      <c r="D26" s="25" t="s">
        <v>29</v>
      </c>
      <c r="E26" s="26">
        <v>3808.8428400000003</v>
      </c>
      <c r="F26" s="27">
        <f>E26/E$27%</f>
        <v>33.63428126340225</v>
      </c>
      <c r="G26" s="28">
        <f>E26/B26</f>
        <v>476.10535500000003</v>
      </c>
      <c r="H26" s="29"/>
      <c r="I26" s="30">
        <f>+(G26/G$147)*100</f>
        <v>3.4634513412147334</v>
      </c>
      <c r="J26" s="27"/>
      <c r="K26" s="31">
        <f>G26/J28%</f>
        <v>0.006048817433367027</v>
      </c>
      <c r="L26" s="30"/>
      <c r="M26" s="30"/>
      <c r="N26" s="30">
        <f>K26/M28%</f>
        <v>0.7418093246685744</v>
      </c>
      <c r="O26" s="25" t="s">
        <v>30</v>
      </c>
      <c r="P26" s="30">
        <f aca="true" t="shared" si="3" ref="P26:W26">P25*10/$B28</f>
        <v>0.026801314368179757</v>
      </c>
      <c r="Q26" s="30">
        <f t="shared" si="3"/>
        <v>0.02327512641623948</v>
      </c>
      <c r="R26" s="30">
        <f t="shared" si="3"/>
        <v>0.00829623808801829</v>
      </c>
      <c r="S26" s="30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3"/>
        <v>0.001191869899244265</v>
      </c>
      <c r="W26" s="30">
        <f t="shared" si="3"/>
        <v>0.017984084113457175</v>
      </c>
      <c r="X26" s="29"/>
      <c r="Y26" s="18">
        <f t="shared" si="0"/>
        <v>0.009488107987262556</v>
      </c>
    </row>
    <row r="27" spans="1:25" ht="11.25">
      <c r="A27" s="2">
        <v>23</v>
      </c>
      <c r="B27" s="24">
        <v>8</v>
      </c>
      <c r="C27" s="24"/>
      <c r="D27" s="25" t="s">
        <v>54</v>
      </c>
      <c r="E27" s="26">
        <f>SUM(E23:E26)</f>
        <v>11324.28789</v>
      </c>
      <c r="F27" s="27">
        <f>E27/E$27%</f>
        <v>100</v>
      </c>
      <c r="G27" s="28">
        <f>SUM(G23:G26)</f>
        <v>1415.53598625</v>
      </c>
      <c r="H27" s="29">
        <f>E27/J27%</f>
        <v>2.3819235013238997</v>
      </c>
      <c r="I27" s="30">
        <f>+(G27/G$148)*100</f>
        <v>1.472341589370717</v>
      </c>
      <c r="J27" s="27">
        <v>475426.17903999996</v>
      </c>
      <c r="K27" s="31">
        <f>G27/J28%</f>
        <v>0.01798408411345717</v>
      </c>
      <c r="L27" s="30"/>
      <c r="M27" s="30"/>
      <c r="N27" s="30">
        <f>K27/M28%</f>
        <v>2.2055156132494598</v>
      </c>
      <c r="O27" s="25" t="s">
        <v>31</v>
      </c>
      <c r="P27" s="27">
        <v>68.06029451799817</v>
      </c>
      <c r="Q27" s="27">
        <v>15.903280078125954</v>
      </c>
      <c r="R27" s="27">
        <v>15.99149675097142</v>
      </c>
      <c r="S27" s="27">
        <v>0</v>
      </c>
      <c r="T27" s="27">
        <v>0</v>
      </c>
      <c r="U27" s="27">
        <v>0.044928652904460915</v>
      </c>
      <c r="V27" s="27">
        <v>0.044928652904460915</v>
      </c>
      <c r="W27" s="27">
        <v>100</v>
      </c>
      <c r="X27" s="29"/>
      <c r="Y27" s="18">
        <f t="shared" si="0"/>
        <v>16.08135405678034</v>
      </c>
    </row>
    <row r="28" spans="1:25" ht="11.25">
      <c r="A28" s="2">
        <v>24</v>
      </c>
      <c r="B28" s="24">
        <v>8</v>
      </c>
      <c r="C28" s="24"/>
      <c r="D28" s="25" t="s">
        <v>43</v>
      </c>
      <c r="E28" s="26"/>
      <c r="F28" s="27"/>
      <c r="G28" s="28"/>
      <c r="H28" s="29"/>
      <c r="I28" s="30"/>
      <c r="J28" s="27">
        <v>7871048.518899994</v>
      </c>
      <c r="K28" s="31"/>
      <c r="L28" s="30">
        <v>6.523312373911738</v>
      </c>
      <c r="M28" s="30">
        <f>L28/B28</f>
        <v>0.8154140467389672</v>
      </c>
      <c r="N28" s="30"/>
      <c r="O28" s="25"/>
      <c r="P28" s="27"/>
      <c r="Q28" s="27"/>
      <c r="R28" s="27"/>
      <c r="S28" s="27"/>
      <c r="T28" s="27"/>
      <c r="U28" s="27"/>
      <c r="V28" s="27"/>
      <c r="W28" s="27"/>
      <c r="X28" s="29"/>
      <c r="Y28" s="18">
        <f t="shared" si="0"/>
        <v>0</v>
      </c>
    </row>
    <row r="29" spans="1:25" s="16" customFormat="1" ht="11.25">
      <c r="A29" s="2">
        <v>25</v>
      </c>
      <c r="B29" s="15">
        <v>10</v>
      </c>
      <c r="C29" s="15" t="s">
        <v>14</v>
      </c>
      <c r="D29" s="16" t="s">
        <v>26</v>
      </c>
      <c r="E29" s="17">
        <v>115799.17535000002</v>
      </c>
      <c r="F29" s="18">
        <f>E29/E$33%</f>
        <v>56.22833872100805</v>
      </c>
      <c r="G29" s="19">
        <f>E29/B29</f>
        <v>11579.917535000002</v>
      </c>
      <c r="H29" s="20"/>
      <c r="I29" s="21">
        <f>+(G29/G$144)*100</f>
        <v>23.342618981638342</v>
      </c>
      <c r="J29" s="18"/>
      <c r="K29" s="22">
        <f>G29/J34%</f>
        <v>0.03185660349436511</v>
      </c>
      <c r="L29" s="21"/>
      <c r="M29" s="21"/>
      <c r="N29" s="21">
        <f>K29/M34%</f>
        <v>13.381624078008286</v>
      </c>
      <c r="O29" s="16" t="s">
        <v>33</v>
      </c>
      <c r="P29" s="18">
        <v>148801.57747000002</v>
      </c>
      <c r="Q29" s="18">
        <v>41358.58277999999</v>
      </c>
      <c r="R29" s="18">
        <v>11166.394260000001</v>
      </c>
      <c r="S29" s="18">
        <v>3262.9203199999997</v>
      </c>
      <c r="T29" s="18">
        <v>468.89729</v>
      </c>
      <c r="U29" s="18">
        <v>651.4605200000001</v>
      </c>
      <c r="V29" s="18">
        <v>234.67503</v>
      </c>
      <c r="W29" s="18">
        <v>205944.50767</v>
      </c>
      <c r="X29" s="20">
        <f>W29/B29</f>
        <v>20594.450767</v>
      </c>
      <c r="Y29" s="18">
        <f t="shared" si="0"/>
        <v>15784.347420000002</v>
      </c>
    </row>
    <row r="30" spans="1:25" s="16" customFormat="1" ht="11.25">
      <c r="A30" s="2">
        <v>26</v>
      </c>
      <c r="B30" s="15">
        <v>10</v>
      </c>
      <c r="C30" s="15"/>
      <c r="D30" s="16" t="s">
        <v>27</v>
      </c>
      <c r="E30" s="17">
        <v>58500.99178</v>
      </c>
      <c r="F30" s="18">
        <f>E30/E$33%</f>
        <v>28.406191765861713</v>
      </c>
      <c r="G30" s="19">
        <f>E30/B30</f>
        <v>5850.0991779999995</v>
      </c>
      <c r="H30" s="20"/>
      <c r="I30" s="21">
        <f>+(G30/G$145)*100</f>
        <v>19.672004970634084</v>
      </c>
      <c r="J30" s="18"/>
      <c r="K30" s="22">
        <f>G30/J34%</f>
        <v>0.016093749316692108</v>
      </c>
      <c r="L30" s="21"/>
      <c r="M30" s="21"/>
      <c r="N30" s="21">
        <f>K30/M34%</f>
        <v>6.760309629360522</v>
      </c>
      <c r="P30" s="18"/>
      <c r="Q30" s="18"/>
      <c r="R30" s="18"/>
      <c r="S30" s="18"/>
      <c r="T30" s="18"/>
      <c r="U30" s="18"/>
      <c r="V30" s="18"/>
      <c r="W30" s="18"/>
      <c r="X30" s="20"/>
      <c r="Y30" s="18">
        <f t="shared" si="0"/>
        <v>0</v>
      </c>
    </row>
    <row r="31" spans="1:25" s="16" customFormat="1" ht="11.25">
      <c r="A31" s="2">
        <v>27</v>
      </c>
      <c r="B31" s="15">
        <v>10</v>
      </c>
      <c r="C31" s="15"/>
      <c r="D31" s="16" t="s">
        <v>28</v>
      </c>
      <c r="E31" s="17">
        <v>2379.986720000001</v>
      </c>
      <c r="F31" s="18">
        <f>E31/E$33%</f>
        <v>1.1556446670642113</v>
      </c>
      <c r="G31" s="19">
        <f>E31/B31</f>
        <v>237.99867200000008</v>
      </c>
      <c r="H31" s="20"/>
      <c r="I31" s="21">
        <f>+(G31/G$146)*100</f>
        <v>7.806844444285317</v>
      </c>
      <c r="J31" s="18"/>
      <c r="K31" s="22">
        <f>G31/J34%</f>
        <v>0.0006547394921573124</v>
      </c>
      <c r="L31" s="21"/>
      <c r="M31" s="21"/>
      <c r="N31" s="21">
        <f>K31/M34%</f>
        <v>0.27502862176204584</v>
      </c>
      <c r="P31" s="23">
        <v>0.10498953922035792</v>
      </c>
      <c r="Q31" s="23">
        <v>0.0563582256075103</v>
      </c>
      <c r="R31" s="23">
        <v>0.010658205435705299</v>
      </c>
      <c r="S31" s="23">
        <v>0.1295649318031186</v>
      </c>
      <c r="T31" s="23">
        <v>0.010857055747983456</v>
      </c>
      <c r="U31" s="23">
        <v>0.007387603488903902</v>
      </c>
      <c r="V31" s="23">
        <v>0.002661229678794085</v>
      </c>
      <c r="W31" s="23">
        <v>0.05665577930806413</v>
      </c>
      <c r="X31" s="20"/>
      <c r="Y31" s="18">
        <f t="shared" si="0"/>
        <v>0.16112902615450536</v>
      </c>
    </row>
    <row r="32" spans="1:25" s="16" customFormat="1" ht="11.25">
      <c r="A32" s="2">
        <v>28</v>
      </c>
      <c r="B32" s="15">
        <v>10</v>
      </c>
      <c r="D32" s="16" t="s">
        <v>29</v>
      </c>
      <c r="E32" s="17">
        <v>29264.353820000008</v>
      </c>
      <c r="F32" s="18">
        <f>E32/E$33%</f>
        <v>14.209824846066022</v>
      </c>
      <c r="G32" s="19">
        <f>E32/B32</f>
        <v>2926.4353820000006</v>
      </c>
      <c r="H32" s="20"/>
      <c r="I32" s="21">
        <f>+(G32/G$147)*100</f>
        <v>21.2884951667182</v>
      </c>
      <c r="J32" s="18"/>
      <c r="K32" s="22">
        <f>G32/J34%</f>
        <v>0.008050687004849632</v>
      </c>
      <c r="L32" s="21"/>
      <c r="M32" s="21"/>
      <c r="N32" s="21">
        <f>K32/M34%</f>
        <v>3.381756221678186</v>
      </c>
      <c r="O32" s="16" t="s">
        <v>30</v>
      </c>
      <c r="P32" s="21">
        <f aca="true" t="shared" si="4" ref="P32:W32">P31*10/$B34</f>
        <v>0.10498953922035792</v>
      </c>
      <c r="Q32" s="21">
        <f t="shared" si="4"/>
        <v>0.05635822560751029</v>
      </c>
      <c r="R32" s="21">
        <f t="shared" si="4"/>
        <v>0.010658205435705299</v>
      </c>
      <c r="S32" s="21">
        <f t="shared" si="4"/>
        <v>0.1295649318031186</v>
      </c>
      <c r="T32" s="21">
        <f t="shared" si="4"/>
        <v>0.010857055747983456</v>
      </c>
      <c r="U32" s="21">
        <f t="shared" si="4"/>
        <v>0.007387603488903901</v>
      </c>
      <c r="V32" s="21">
        <f t="shared" si="4"/>
        <v>0.002661229678794085</v>
      </c>
      <c r="W32" s="21">
        <f t="shared" si="4"/>
        <v>0.05665577930806413</v>
      </c>
      <c r="X32" s="20"/>
      <c r="Y32" s="18">
        <f t="shared" si="0"/>
        <v>0.16112902615450536</v>
      </c>
    </row>
    <row r="33" spans="1:25" s="16" customFormat="1" ht="11.25">
      <c r="A33" s="2">
        <v>29</v>
      </c>
      <c r="B33" s="15">
        <v>10</v>
      </c>
      <c r="C33" s="15"/>
      <c r="D33" s="16" t="s">
        <v>54</v>
      </c>
      <c r="E33" s="17">
        <f>SUM(E29:E32)</f>
        <v>205944.50767000002</v>
      </c>
      <c r="F33" s="18">
        <f>E33/E$33%</f>
        <v>100</v>
      </c>
      <c r="G33" s="19">
        <f>SUM(G29:G32)</f>
        <v>20594.450767000002</v>
      </c>
      <c r="H33" s="20">
        <f>E33/J33%</f>
        <v>7.56257267441295</v>
      </c>
      <c r="I33" s="21">
        <f>+(G33/G$148)*100</f>
        <v>21.420908171208115</v>
      </c>
      <c r="J33" s="18">
        <v>2723206.989690008</v>
      </c>
      <c r="K33" s="22">
        <f>G33/J34%</f>
        <v>0.05665577930806416</v>
      </c>
      <c r="L33" s="21"/>
      <c r="M33" s="21"/>
      <c r="N33" s="21">
        <f>K33/M34%</f>
        <v>23.79871855080904</v>
      </c>
      <c r="O33" s="16" t="s">
        <v>31</v>
      </c>
      <c r="P33" s="18">
        <v>72.25323906595058</v>
      </c>
      <c r="Q33" s="18">
        <v>20.082391731597856</v>
      </c>
      <c r="R33" s="18">
        <v>5.4220403284037735</v>
      </c>
      <c r="S33" s="18">
        <v>1.5843687005377276</v>
      </c>
      <c r="T33" s="18">
        <v>0.31632818343661934</v>
      </c>
      <c r="U33" s="18">
        <v>0.113950613519656</v>
      </c>
      <c r="V33" s="18">
        <v>0.113950613519656</v>
      </c>
      <c r="W33" s="18">
        <v>100</v>
      </c>
      <c r="X33" s="20"/>
      <c r="Y33" s="18">
        <f t="shared" si="0"/>
        <v>7.550638439417433</v>
      </c>
    </row>
    <row r="34" spans="1:25" s="16" customFormat="1" ht="11.25">
      <c r="A34" s="2">
        <v>30</v>
      </c>
      <c r="B34" s="15">
        <v>10</v>
      </c>
      <c r="C34" s="15"/>
      <c r="D34" s="16" t="s">
        <v>43</v>
      </c>
      <c r="E34" s="17"/>
      <c r="F34" s="18"/>
      <c r="G34" s="19"/>
      <c r="H34" s="20"/>
      <c r="I34" s="21"/>
      <c r="J34" s="18">
        <v>36350132.358109966</v>
      </c>
      <c r="K34" s="22"/>
      <c r="L34" s="21">
        <v>2.3806231073789537</v>
      </c>
      <c r="M34" s="21">
        <f>L34/B34</f>
        <v>0.23806231073789536</v>
      </c>
      <c r="N34" s="21"/>
      <c r="X34" s="20"/>
      <c r="Y34" s="18">
        <f t="shared" si="0"/>
        <v>0</v>
      </c>
    </row>
    <row r="35" spans="1:25" ht="11.25">
      <c r="A35" s="2">
        <v>31</v>
      </c>
      <c r="B35" s="24">
        <v>10</v>
      </c>
      <c r="C35" s="24" t="s">
        <v>11</v>
      </c>
      <c r="D35" s="25" t="s">
        <v>26</v>
      </c>
      <c r="E35" s="26">
        <v>8055.885810000002</v>
      </c>
      <c r="F35" s="27">
        <f>E35/E$39%</f>
        <v>59.741136636026816</v>
      </c>
      <c r="G35" s="28">
        <f>E35/B35</f>
        <v>805.5885810000002</v>
      </c>
      <c r="H35" s="29"/>
      <c r="I35" s="30">
        <f>+(G35/G$144)*100</f>
        <v>1.6238930238842757</v>
      </c>
      <c r="J35" s="27"/>
      <c r="K35" s="31">
        <f>G35/J40%</f>
        <v>0.015411808301880839</v>
      </c>
      <c r="L35" s="30"/>
      <c r="M35" s="30"/>
      <c r="N35" s="30">
        <f>K35/M40%</f>
        <v>14.11370997232548</v>
      </c>
      <c r="O35" s="25" t="s">
        <v>33</v>
      </c>
      <c r="P35" s="27">
        <v>10779.838529999999</v>
      </c>
      <c r="Q35" s="27">
        <v>1730.8566800000003</v>
      </c>
      <c r="R35" s="27">
        <v>456.43598</v>
      </c>
      <c r="S35" s="27">
        <v>194.79531</v>
      </c>
      <c r="T35" s="27">
        <v>13.73217</v>
      </c>
      <c r="U35" s="27">
        <v>41.664</v>
      </c>
      <c r="V35" s="27">
        <v>267.33173</v>
      </c>
      <c r="W35" s="27">
        <v>13484.654400000001</v>
      </c>
      <c r="X35" s="29">
        <f>W35/B35</f>
        <v>1348.4654400000002</v>
      </c>
      <c r="Y35" s="18">
        <f t="shared" si="0"/>
        <v>973.9591899999999</v>
      </c>
    </row>
    <row r="36" spans="1:25" ht="11.25">
      <c r="A36" s="2">
        <v>32</v>
      </c>
      <c r="B36" s="24">
        <v>10</v>
      </c>
      <c r="C36" s="24"/>
      <c r="D36" s="25" t="s">
        <v>27</v>
      </c>
      <c r="E36" s="26">
        <v>2895.88406</v>
      </c>
      <c r="F36" s="27">
        <f>E36/E$39%</f>
        <v>21.475404367797516</v>
      </c>
      <c r="G36" s="28">
        <f>E36/B36</f>
        <v>289.58840599999996</v>
      </c>
      <c r="H36" s="29"/>
      <c r="I36" s="30">
        <f>+(G36/G$145)*100</f>
        <v>0.9737928176830646</v>
      </c>
      <c r="J36" s="27"/>
      <c r="K36" s="31">
        <f>G36/J40%</f>
        <v>0.005540149283371281</v>
      </c>
      <c r="L36" s="30"/>
      <c r="M36" s="30"/>
      <c r="N36" s="30">
        <f>K36/M40%</f>
        <v>5.073516271244215</v>
      </c>
      <c r="O36" s="25"/>
      <c r="P36" s="27"/>
      <c r="Q36" s="27"/>
      <c r="R36" s="27"/>
      <c r="S36" s="27"/>
      <c r="T36" s="27"/>
      <c r="U36" s="27"/>
      <c r="V36" s="27"/>
      <c r="W36" s="27"/>
      <c r="X36" s="29"/>
      <c r="Y36" s="18">
        <f t="shared" si="0"/>
        <v>0</v>
      </c>
    </row>
    <row r="37" spans="1:25" ht="11.25">
      <c r="A37" s="2">
        <v>33</v>
      </c>
      <c r="B37" s="24">
        <v>10</v>
      </c>
      <c r="C37" s="24"/>
      <c r="D37" s="25" t="s">
        <v>28</v>
      </c>
      <c r="E37" s="26">
        <v>331.1205</v>
      </c>
      <c r="F37" s="27">
        <f>E37/E$39%</f>
        <v>2.4555356791346465</v>
      </c>
      <c r="G37" s="28">
        <f>E37/B37</f>
        <v>33.112049999999996</v>
      </c>
      <c r="H37" s="29"/>
      <c r="I37" s="30">
        <f>+(G37/G$146)*100</f>
        <v>1.086143134367563</v>
      </c>
      <c r="J37" s="27"/>
      <c r="K37" s="31">
        <f>G37/J40%</f>
        <v>0.0006334704576482735</v>
      </c>
      <c r="L37" s="30"/>
      <c r="M37" s="30"/>
      <c r="N37" s="30">
        <f>K37/M40%</f>
        <v>0.5801148145732465</v>
      </c>
      <c r="O37" s="25"/>
      <c r="P37" s="32">
        <v>0.038365617585284374</v>
      </c>
      <c r="Q37" s="32">
        <v>0.033003156833361046</v>
      </c>
      <c r="R37" s="32">
        <v>0.009996912081420822</v>
      </c>
      <c r="S37" s="32">
        <v>0.025797204380050218</v>
      </c>
      <c r="T37" s="32">
        <v>0.0009928313603924984</v>
      </c>
      <c r="U37" s="32">
        <v>0.0004548759695822949</v>
      </c>
      <c r="V37" s="32">
        <v>0.002918653511037401</v>
      </c>
      <c r="W37" s="32">
        <v>0.02579764827003102</v>
      </c>
      <c r="X37" s="29"/>
      <c r="Y37" s="18">
        <f t="shared" si="0"/>
        <v>0.04016047730248324</v>
      </c>
    </row>
    <row r="38" spans="1:25" ht="11.25">
      <c r="A38" s="2">
        <v>34</v>
      </c>
      <c r="B38" s="24">
        <v>10</v>
      </c>
      <c r="C38" s="24"/>
      <c r="D38" s="25" t="s">
        <v>29</v>
      </c>
      <c r="E38" s="26">
        <v>2201.7640299999994</v>
      </c>
      <c r="F38" s="27">
        <f>E38/E$39%</f>
        <v>16.327923317041034</v>
      </c>
      <c r="G38" s="28">
        <f>E38/B38</f>
        <v>220.17640299999994</v>
      </c>
      <c r="H38" s="29"/>
      <c r="I38" s="30">
        <f>+(G38/G$147)*100</f>
        <v>1.6016838505716564</v>
      </c>
      <c r="J38" s="27"/>
      <c r="K38" s="31">
        <f>G38/J40%</f>
        <v>0.004212220227130627</v>
      </c>
      <c r="L38" s="30"/>
      <c r="M38" s="30"/>
      <c r="N38" s="30">
        <f>K38/M40%</f>
        <v>3.8574353807677078</v>
      </c>
      <c r="O38" s="25" t="s">
        <v>30</v>
      </c>
      <c r="P38" s="30">
        <f aca="true" t="shared" si="5" ref="P38:W38">P37*10/$B40</f>
        <v>0.038365617585284374</v>
      </c>
      <c r="Q38" s="30">
        <f t="shared" si="5"/>
        <v>0.033003156833361046</v>
      </c>
      <c r="R38" s="30">
        <f t="shared" si="5"/>
        <v>0.009996912081420822</v>
      </c>
      <c r="S38" s="30">
        <f t="shared" si="5"/>
        <v>0.02579720438005022</v>
      </c>
      <c r="T38" s="30">
        <f t="shared" si="5"/>
        <v>0.0009928313603924984</v>
      </c>
      <c r="U38" s="30">
        <f t="shared" si="5"/>
        <v>0.0004548759695822949</v>
      </c>
      <c r="V38" s="30">
        <f t="shared" si="5"/>
        <v>0.002918653511037401</v>
      </c>
      <c r="W38" s="30">
        <f t="shared" si="5"/>
        <v>0.02579764827003102</v>
      </c>
      <c r="X38" s="29"/>
      <c r="Y38" s="18">
        <f t="shared" si="0"/>
        <v>0.04016047730248324</v>
      </c>
    </row>
    <row r="39" spans="1:25" ht="11.25">
      <c r="A39" s="2">
        <v>35</v>
      </c>
      <c r="B39" s="24">
        <v>10</v>
      </c>
      <c r="C39" s="24"/>
      <c r="D39" s="25" t="s">
        <v>54</v>
      </c>
      <c r="E39" s="26">
        <f>SUM(E35:E38)</f>
        <v>13484.6544</v>
      </c>
      <c r="F39" s="27">
        <f>E39/E$39%</f>
        <v>100</v>
      </c>
      <c r="G39" s="28">
        <f>SUM(G35:G38)</f>
        <v>1348.4654400000002</v>
      </c>
      <c r="H39" s="29">
        <f>E39/J39%</f>
        <v>4.530658618428014</v>
      </c>
      <c r="I39" s="30">
        <f>+(G39/G$148)*100</f>
        <v>1.4025794952770905</v>
      </c>
      <c r="J39" s="27">
        <v>297631.21735000017</v>
      </c>
      <c r="K39" s="31">
        <f>G39/J40%</f>
        <v>0.02579764827003102</v>
      </c>
      <c r="L39" s="30"/>
      <c r="M39" s="30"/>
      <c r="N39" s="30">
        <f>K39/M40%</f>
        <v>23.62477643891065</v>
      </c>
      <c r="O39" s="25" t="s">
        <v>31</v>
      </c>
      <c r="P39" s="27">
        <v>79.94152619884717</v>
      </c>
      <c r="Q39" s="27">
        <v>12.835751133525529</v>
      </c>
      <c r="R39" s="27">
        <v>3.3848548613896985</v>
      </c>
      <c r="S39" s="27">
        <v>1.44457028131177</v>
      </c>
      <c r="T39" s="27">
        <v>0.3089734357596884</v>
      </c>
      <c r="U39" s="27">
        <v>1.982488553803796</v>
      </c>
      <c r="V39" s="27">
        <v>1.982488553803796</v>
      </c>
      <c r="W39" s="27">
        <v>100</v>
      </c>
      <c r="X39" s="29"/>
      <c r="Y39" s="18">
        <f t="shared" si="0"/>
        <v>9.10337568606875</v>
      </c>
    </row>
    <row r="40" spans="1:25" ht="11.25">
      <c r="A40" s="2">
        <v>36</v>
      </c>
      <c r="B40" s="24">
        <v>10</v>
      </c>
      <c r="C40" s="24"/>
      <c r="D40" s="25" t="s">
        <v>43</v>
      </c>
      <c r="E40" s="26"/>
      <c r="F40" s="27"/>
      <c r="G40" s="28"/>
      <c r="H40" s="29"/>
      <c r="I40" s="30"/>
      <c r="J40" s="27">
        <v>5227086.6936599985</v>
      </c>
      <c r="K40" s="31"/>
      <c r="L40" s="30">
        <v>1.0919742811847983</v>
      </c>
      <c r="M40" s="30">
        <f>L40/B40</f>
        <v>0.10919742811847984</v>
      </c>
      <c r="N40" s="30"/>
      <c r="O40" s="25"/>
      <c r="P40" s="27"/>
      <c r="Q40" s="27"/>
      <c r="R40" s="27"/>
      <c r="S40" s="27"/>
      <c r="T40" s="27"/>
      <c r="U40" s="27"/>
      <c r="V40" s="27"/>
      <c r="W40" s="27"/>
      <c r="X40" s="29"/>
      <c r="Y40" s="18">
        <f t="shared" si="0"/>
        <v>0</v>
      </c>
    </row>
    <row r="41" spans="1:25" s="16" customFormat="1" ht="11.25">
      <c r="A41" s="2">
        <v>37</v>
      </c>
      <c r="B41" s="15">
        <v>6</v>
      </c>
      <c r="C41" s="15" t="s">
        <v>10</v>
      </c>
      <c r="D41" s="16" t="s">
        <v>26</v>
      </c>
      <c r="E41" s="17">
        <v>1383.435619999999</v>
      </c>
      <c r="F41" s="18">
        <f>E41/E$45%</f>
        <v>56.88769668037419</v>
      </c>
      <c r="G41" s="19">
        <f>E41/B41</f>
        <v>230.57260333333318</v>
      </c>
      <c r="H41" s="20"/>
      <c r="I41" s="21">
        <f>+(G41/G$144)*100</f>
        <v>0.4647846939278251</v>
      </c>
      <c r="J41" s="18"/>
      <c r="K41" s="22">
        <f>G41/J46%</f>
        <v>0.00477953873176361</v>
      </c>
      <c r="L41" s="21"/>
      <c r="M41" s="21"/>
      <c r="N41" s="21">
        <f>K41/M46%</f>
        <v>1.126909023563529</v>
      </c>
      <c r="O41" s="16" t="s">
        <v>33</v>
      </c>
      <c r="P41" s="18">
        <v>5.15062</v>
      </c>
      <c r="Q41" s="18">
        <v>1465.9733699999992</v>
      </c>
      <c r="R41" s="18">
        <v>854.8916600000001</v>
      </c>
      <c r="S41" s="18">
        <v>0.11881</v>
      </c>
      <c r="T41" s="18">
        <v>23.60753</v>
      </c>
      <c r="U41" s="18">
        <v>76.92645999999999</v>
      </c>
      <c r="V41" s="18">
        <v>5.20294</v>
      </c>
      <c r="W41" s="18">
        <v>2431.871389999999</v>
      </c>
      <c r="X41" s="20">
        <f>W41/B41</f>
        <v>405.31189833333315</v>
      </c>
      <c r="Y41" s="18">
        <f t="shared" si="0"/>
        <v>960.7474000000002</v>
      </c>
    </row>
    <row r="42" spans="1:25" s="16" customFormat="1" ht="11.25">
      <c r="A42" s="2">
        <v>38</v>
      </c>
      <c r="B42" s="15">
        <v>6</v>
      </c>
      <c r="C42" s="15"/>
      <c r="D42" s="16" t="s">
        <v>27</v>
      </c>
      <c r="E42" s="17">
        <v>218.87433</v>
      </c>
      <c r="F42" s="18">
        <f>E42/E$45%</f>
        <v>9.000242813005013</v>
      </c>
      <c r="G42" s="19">
        <f>E42/B42</f>
        <v>36.479054999999995</v>
      </c>
      <c r="H42" s="20"/>
      <c r="I42" s="21">
        <f>+(G42/G$145)*100</f>
        <v>0.12266734792851303</v>
      </c>
      <c r="J42" s="18"/>
      <c r="K42" s="22">
        <f>G42/J46%</f>
        <v>0.0007561742104224628</v>
      </c>
      <c r="L42" s="21"/>
      <c r="M42" s="21"/>
      <c r="N42" s="21">
        <f>K42/M46%</f>
        <v>0.17828907535532573</v>
      </c>
      <c r="P42" s="18"/>
      <c r="Q42" s="18"/>
      <c r="R42" s="18"/>
      <c r="S42" s="18"/>
      <c r="T42" s="18"/>
      <c r="U42" s="18"/>
      <c r="V42" s="18"/>
      <c r="W42" s="18"/>
      <c r="X42" s="20"/>
      <c r="Y42" s="18">
        <f t="shared" si="0"/>
        <v>0</v>
      </c>
    </row>
    <row r="43" spans="1:25" s="16" customFormat="1" ht="11.25">
      <c r="A43" s="2">
        <v>39</v>
      </c>
      <c r="B43" s="15">
        <v>6</v>
      </c>
      <c r="C43" s="15"/>
      <c r="D43" s="16" t="s">
        <v>28</v>
      </c>
      <c r="E43" s="17">
        <v>37.574040000000004</v>
      </c>
      <c r="F43" s="18">
        <f>E43/E$45%</f>
        <v>1.5450669042165104</v>
      </c>
      <c r="G43" s="19">
        <f>E43/B43</f>
        <v>6.262340000000001</v>
      </c>
      <c r="H43" s="20"/>
      <c r="I43" s="21">
        <f>+(G43/G$146)*100</f>
        <v>0.2054175925705405</v>
      </c>
      <c r="J43" s="18"/>
      <c r="K43" s="22">
        <f>G43/J46%</f>
        <v>0.00012981202514420967</v>
      </c>
      <c r="L43" s="21"/>
      <c r="M43" s="21"/>
      <c r="N43" s="21">
        <f>K43/M46%</f>
        <v>0.03060679088755646</v>
      </c>
      <c r="P43" s="23">
        <v>7.807286863991725E-05</v>
      </c>
      <c r="Q43" s="23">
        <v>0.018231638741640223</v>
      </c>
      <c r="R43" s="23">
        <v>0.00346517843031317</v>
      </c>
      <c r="S43" s="23">
        <v>2.1813344327400867E-05</v>
      </c>
      <c r="T43" s="23">
        <v>0.0011994021717319486</v>
      </c>
      <c r="U43" s="23">
        <v>0.0014051673560968067</v>
      </c>
      <c r="V43" s="23">
        <v>9.503883896035669E-05</v>
      </c>
      <c r="W43" s="23">
        <v>0.0050410253998691215</v>
      </c>
      <c r="X43" s="20"/>
      <c r="Y43" s="18">
        <f t="shared" si="0"/>
        <v>0.006186600141429683</v>
      </c>
    </row>
    <row r="44" spans="1:25" s="16" customFormat="1" ht="11.25">
      <c r="A44" s="2">
        <v>40</v>
      </c>
      <c r="B44" s="15">
        <v>6</v>
      </c>
      <c r="D44" s="16" t="s">
        <v>29</v>
      </c>
      <c r="E44" s="17">
        <v>791.9874</v>
      </c>
      <c r="F44" s="18">
        <f>E44/E$45%</f>
        <v>32.566993602404295</v>
      </c>
      <c r="G44" s="19">
        <f>E44/B44</f>
        <v>131.9979</v>
      </c>
      <c r="H44" s="20"/>
      <c r="I44" s="21">
        <f>+(G44/G$147)*100</f>
        <v>0.9602250825188223</v>
      </c>
      <c r="J44" s="18"/>
      <c r="K44" s="22">
        <f>G44/J46%</f>
        <v>0.0027361840324515866</v>
      </c>
      <c r="L44" s="21"/>
      <c r="M44" s="21"/>
      <c r="N44" s="21">
        <f>K44/M46%</f>
        <v>0.6451313922426103</v>
      </c>
      <c r="O44" s="16" t="s">
        <v>30</v>
      </c>
      <c r="P44" s="21">
        <f aca="true" t="shared" si="6" ref="P44:W44">P43*10/$B46</f>
        <v>0.0001301214477331954</v>
      </c>
      <c r="Q44" s="21">
        <f t="shared" si="6"/>
        <v>0.030386064569400368</v>
      </c>
      <c r="R44" s="21">
        <f t="shared" si="6"/>
        <v>0.005775297383855283</v>
      </c>
      <c r="S44" s="21">
        <f t="shared" si="6"/>
        <v>3.635557387900144E-05</v>
      </c>
      <c r="T44" s="21">
        <f t="shared" si="6"/>
        <v>0.0019990036195532477</v>
      </c>
      <c r="U44" s="21">
        <f t="shared" si="6"/>
        <v>0.002341945593494678</v>
      </c>
      <c r="V44" s="21">
        <f t="shared" si="6"/>
        <v>0.0001583980649339278</v>
      </c>
      <c r="W44" s="21">
        <f t="shared" si="6"/>
        <v>0.00840170899978187</v>
      </c>
      <c r="X44" s="20"/>
      <c r="Y44" s="18">
        <f t="shared" si="0"/>
        <v>0.01031100023571614</v>
      </c>
    </row>
    <row r="45" spans="1:25" s="16" customFormat="1" ht="11.25">
      <c r="A45" s="2">
        <v>41</v>
      </c>
      <c r="B45" s="15">
        <v>6</v>
      </c>
      <c r="C45" s="15"/>
      <c r="D45" s="16" t="s">
        <v>54</v>
      </c>
      <c r="E45" s="17">
        <f>SUM(E41:E44)</f>
        <v>2431.871389999999</v>
      </c>
      <c r="F45" s="18">
        <f>E45/E$45%</f>
        <v>100</v>
      </c>
      <c r="G45" s="19">
        <f>SUM(G41:G44)</f>
        <v>405.31189833333315</v>
      </c>
      <c r="H45" s="20">
        <f>E45/J45%</f>
        <v>2.839419311970074</v>
      </c>
      <c r="I45" s="21">
        <f>+(G45/G$148)*100</f>
        <v>0.4215771060429741</v>
      </c>
      <c r="J45" s="18">
        <v>85646.78629000003</v>
      </c>
      <c r="K45" s="22">
        <f>G45/J46%</f>
        <v>0.00840170899978187</v>
      </c>
      <c r="L45" s="21"/>
      <c r="M45" s="21"/>
      <c r="N45" s="21">
        <f>K45/M46%</f>
        <v>1.9809362820490217</v>
      </c>
      <c r="O45" s="16" t="s">
        <v>31</v>
      </c>
      <c r="P45" s="18">
        <v>0.21179656215290243</v>
      </c>
      <c r="Q45" s="18">
        <v>60.28169812055727</v>
      </c>
      <c r="R45" s="18">
        <v>35.15365423991441</v>
      </c>
      <c r="S45" s="18">
        <v>0.004885537964242429</v>
      </c>
      <c r="T45" s="18">
        <v>3.1632618532512127</v>
      </c>
      <c r="U45" s="18">
        <v>0.21394799171513765</v>
      </c>
      <c r="V45" s="18">
        <v>0.21394799171513765</v>
      </c>
      <c r="W45" s="18">
        <v>100</v>
      </c>
      <c r="X45" s="20"/>
      <c r="Y45" s="18">
        <f t="shared" si="0"/>
        <v>38.74969761456014</v>
      </c>
    </row>
    <row r="46" spans="1:25" s="16" customFormat="1" ht="11.25">
      <c r="A46" s="2">
        <v>42</v>
      </c>
      <c r="B46" s="15">
        <v>6</v>
      </c>
      <c r="C46" s="15"/>
      <c r="D46" s="16" t="s">
        <v>43</v>
      </c>
      <c r="E46" s="17"/>
      <c r="F46" s="18"/>
      <c r="G46" s="19"/>
      <c r="H46" s="20"/>
      <c r="I46" s="21"/>
      <c r="J46" s="18">
        <v>4824160.1600800045</v>
      </c>
      <c r="K46" s="22"/>
      <c r="L46" s="21">
        <v>2.544769079929635</v>
      </c>
      <c r="M46" s="21">
        <f>L46/B46</f>
        <v>0.4241281799882725</v>
      </c>
      <c r="N46" s="21"/>
      <c r="X46" s="20"/>
      <c r="Y46" s="18">
        <f t="shared" si="0"/>
        <v>0</v>
      </c>
    </row>
    <row r="47" spans="1:25" ht="11.25">
      <c r="A47" s="2">
        <v>43</v>
      </c>
      <c r="B47" s="24">
        <v>14</v>
      </c>
      <c r="C47" s="24" t="s">
        <v>7</v>
      </c>
      <c r="D47" s="25" t="s">
        <v>26</v>
      </c>
      <c r="E47" s="26">
        <v>77998.12578999999</v>
      </c>
      <c r="F47" s="27">
        <f>E47/E$51%</f>
        <v>45.15914197381637</v>
      </c>
      <c r="G47" s="28">
        <f>E47/B47</f>
        <v>5571.294699285713</v>
      </c>
      <c r="H47" s="29"/>
      <c r="I47" s="30">
        <f>+(G47/G$144)*100</f>
        <v>11.230529838125289</v>
      </c>
      <c r="J47" s="27"/>
      <c r="K47" s="31">
        <f>G47/J52%</f>
        <v>0.011024661410790513</v>
      </c>
      <c r="L47" s="30"/>
      <c r="M47" s="30"/>
      <c r="N47" s="30">
        <f>K47/M52%</f>
        <v>3.2826372553039427</v>
      </c>
      <c r="O47" s="25" t="s">
        <v>33</v>
      </c>
      <c r="P47" s="27">
        <v>77658.90933999998</v>
      </c>
      <c r="Q47" s="27">
        <v>40544.943510000005</v>
      </c>
      <c r="R47" s="27">
        <v>17412.44265</v>
      </c>
      <c r="S47" s="27">
        <v>33577.345349999996</v>
      </c>
      <c r="T47" s="27">
        <v>1716.20167</v>
      </c>
      <c r="U47" s="27">
        <v>98.72980000000001</v>
      </c>
      <c r="V47" s="27">
        <v>1709.7796700000004</v>
      </c>
      <c r="W47" s="27">
        <v>172718.35199</v>
      </c>
      <c r="X47" s="29">
        <f>W47/B47</f>
        <v>12337.025142142857</v>
      </c>
      <c r="Y47" s="18">
        <f t="shared" si="0"/>
        <v>54514.49914000001</v>
      </c>
    </row>
    <row r="48" spans="1:25" ht="11.25">
      <c r="A48" s="2">
        <v>44</v>
      </c>
      <c r="B48" s="24">
        <v>14</v>
      </c>
      <c r="C48" s="24"/>
      <c r="D48" s="25" t="s">
        <v>27</v>
      </c>
      <c r="E48" s="26">
        <v>64459.36587000001</v>
      </c>
      <c r="F48" s="27">
        <f>E48/E$51%</f>
        <v>37.32050770941357</v>
      </c>
      <c r="G48" s="28">
        <f>E48/B48</f>
        <v>4604.240419285715</v>
      </c>
      <c r="H48" s="29"/>
      <c r="I48" s="30">
        <f>+(G48/G$145)*100</f>
        <v>15.482582031224315</v>
      </c>
      <c r="J48" s="27"/>
      <c r="K48" s="31">
        <f>G48/J52%</f>
        <v>0.009111022556930803</v>
      </c>
      <c r="L48" s="30"/>
      <c r="M48" s="30"/>
      <c r="N48" s="30">
        <f>K48/M52%</f>
        <v>2.7128435935477047</v>
      </c>
      <c r="O48" s="25"/>
      <c r="P48" s="27"/>
      <c r="Q48" s="27"/>
      <c r="R48" s="27"/>
      <c r="S48" s="27"/>
      <c r="T48" s="27"/>
      <c r="U48" s="27"/>
      <c r="V48" s="27"/>
      <c r="W48" s="27"/>
      <c r="X48" s="29"/>
      <c r="Y48" s="18">
        <f t="shared" si="0"/>
        <v>0</v>
      </c>
    </row>
    <row r="49" spans="1:25" ht="11.25">
      <c r="A49" s="2">
        <v>45</v>
      </c>
      <c r="B49" s="24">
        <v>14</v>
      </c>
      <c r="C49" s="24"/>
      <c r="D49" s="25" t="s">
        <v>28</v>
      </c>
      <c r="E49" s="26">
        <v>5562.024850000001</v>
      </c>
      <c r="F49" s="27">
        <f>E49/E$51%</f>
        <v>3.2202859660923755</v>
      </c>
      <c r="G49" s="28">
        <f>E49/B49</f>
        <v>397.28748928571434</v>
      </c>
      <c r="H49" s="29"/>
      <c r="I49" s="30">
        <f>+(G49/G$146)*100</f>
        <v>13.031844263879929</v>
      </c>
      <c r="J49" s="27"/>
      <c r="K49" s="31">
        <f>G49/J52%</f>
        <v>0.0007861655662694726</v>
      </c>
      <c r="L49" s="30"/>
      <c r="M49" s="30"/>
      <c r="N49" s="30">
        <f>K49/M52%</f>
        <v>0.23408395782090918</v>
      </c>
      <c r="O49" s="25"/>
      <c r="P49" s="32">
        <v>0.048894489895373414</v>
      </c>
      <c r="Q49" s="32">
        <v>0.04330358517210868</v>
      </c>
      <c r="R49" s="32">
        <v>0.012785463021699523</v>
      </c>
      <c r="S49" s="32">
        <v>0.03815937246525338</v>
      </c>
      <c r="T49" s="32">
        <v>0.15484365098904795</v>
      </c>
      <c r="U49" s="32">
        <v>0.0010354474433801678</v>
      </c>
      <c r="V49" s="32">
        <v>0.01793163754048815</v>
      </c>
      <c r="W49" s="32">
        <v>0.03417807624435331</v>
      </c>
      <c r="X49" s="29"/>
      <c r="Y49" s="18">
        <f t="shared" si="0"/>
        <v>0.22475557145986916</v>
      </c>
    </row>
    <row r="50" spans="1:25" ht="11.25">
      <c r="A50" s="2">
        <v>46</v>
      </c>
      <c r="B50" s="24">
        <v>14</v>
      </c>
      <c r="C50" s="24"/>
      <c r="D50" s="25" t="s">
        <v>29</v>
      </c>
      <c r="E50" s="26">
        <v>24698.835479999998</v>
      </c>
      <c r="F50" s="27">
        <f>E50/E$51%</f>
        <v>14.300064350677689</v>
      </c>
      <c r="G50" s="28">
        <f>E50/B50</f>
        <v>1764.2025342857141</v>
      </c>
      <c r="H50" s="29"/>
      <c r="I50" s="30">
        <f>+(G50/G$147)*100</f>
        <v>12.83377632571742</v>
      </c>
      <c r="J50" s="27"/>
      <c r="K50" s="31">
        <f>G50/J52%</f>
        <v>0.00349106206911872</v>
      </c>
      <c r="L50" s="30"/>
      <c r="M50" s="30"/>
      <c r="N50" s="30">
        <f>K50/M52%</f>
        <v>1.0394777654986376</v>
      </c>
      <c r="O50" s="25" t="s">
        <v>30</v>
      </c>
      <c r="P50" s="30">
        <f aca="true" t="shared" si="7" ref="P50:W50">P49*10/$B52</f>
        <v>0.03492463563955244</v>
      </c>
      <c r="Q50" s="30">
        <f t="shared" si="7"/>
        <v>0.030931132265791916</v>
      </c>
      <c r="R50" s="30">
        <f t="shared" si="7"/>
        <v>0.00913247358692823</v>
      </c>
      <c r="S50" s="30">
        <f t="shared" si="7"/>
        <v>0.02725669461803813</v>
      </c>
      <c r="T50" s="30">
        <f t="shared" si="7"/>
        <v>0.11060260784931997</v>
      </c>
      <c r="U50" s="30">
        <f t="shared" si="7"/>
        <v>0.0007396053167001199</v>
      </c>
      <c r="V50" s="30">
        <f t="shared" si="7"/>
        <v>0.012808312528920108</v>
      </c>
      <c r="W50" s="30">
        <f t="shared" si="7"/>
        <v>0.02441291160310951</v>
      </c>
      <c r="X50" s="29"/>
      <c r="Y50" s="18">
        <f t="shared" si="0"/>
        <v>0.16053969389990655</v>
      </c>
    </row>
    <row r="51" spans="1:25" ht="11.25">
      <c r="A51" s="2">
        <v>47</v>
      </c>
      <c r="B51" s="24">
        <v>14</v>
      </c>
      <c r="C51" s="24"/>
      <c r="D51" s="25" t="s">
        <v>54</v>
      </c>
      <c r="E51" s="26">
        <f>SUM(E47:E50)</f>
        <v>172718.35199</v>
      </c>
      <c r="F51" s="27">
        <f>E51/E$51%</f>
        <v>100</v>
      </c>
      <c r="G51" s="28">
        <f>SUM(G47:G50)</f>
        <v>12337.025142142857</v>
      </c>
      <c r="H51" s="29">
        <f>E51/J51%</f>
        <v>27.091303192669173</v>
      </c>
      <c r="I51" s="30">
        <f>+(G51/G$148)*100</f>
        <v>12.832111216055711</v>
      </c>
      <c r="J51" s="27">
        <v>637541.6891599998</v>
      </c>
      <c r="K51" s="31">
        <f>G51/J52%</f>
        <v>0.02441291160310951</v>
      </c>
      <c r="L51" s="30"/>
      <c r="M51" s="30"/>
      <c r="N51" s="30">
        <f>K51/M52%</f>
        <v>7.269042572171195</v>
      </c>
      <c r="O51" s="25" t="s">
        <v>31</v>
      </c>
      <c r="P51" s="27">
        <v>44.96274335948751</v>
      </c>
      <c r="Q51" s="27">
        <v>23.474600725895918</v>
      </c>
      <c r="R51" s="27">
        <v>10.081408518191594</v>
      </c>
      <c r="S51" s="27">
        <v>19.440519761295572</v>
      </c>
      <c r="T51" s="27">
        <v>0.057162310120766</v>
      </c>
      <c r="U51" s="27">
        <v>0.9899235664887497</v>
      </c>
      <c r="V51" s="27">
        <v>0.9899235664887497</v>
      </c>
      <c r="W51" s="27">
        <v>100</v>
      </c>
      <c r="X51" s="29"/>
      <c r="Y51" s="18">
        <f t="shared" si="0"/>
        <v>31.55893772258543</v>
      </c>
    </row>
    <row r="52" spans="1:25" ht="11.25">
      <c r="A52" s="2">
        <v>48</v>
      </c>
      <c r="B52" s="24">
        <v>14</v>
      </c>
      <c r="C52" s="24"/>
      <c r="D52" s="25" t="s">
        <v>43</v>
      </c>
      <c r="E52" s="26"/>
      <c r="F52" s="27"/>
      <c r="G52" s="28"/>
      <c r="H52" s="29"/>
      <c r="I52" s="30"/>
      <c r="J52" s="27">
        <v>50534837.23166995</v>
      </c>
      <c r="K52" s="31"/>
      <c r="L52" s="30">
        <v>4.701867667579864</v>
      </c>
      <c r="M52" s="30">
        <f>L52/B52</f>
        <v>0.3358476905414189</v>
      </c>
      <c r="N52" s="30"/>
      <c r="O52" s="25"/>
      <c r="P52" s="27"/>
      <c r="Q52" s="27"/>
      <c r="R52" s="27"/>
      <c r="S52" s="27"/>
      <c r="T52" s="27"/>
      <c r="U52" s="27"/>
      <c r="V52" s="27"/>
      <c r="W52" s="27"/>
      <c r="X52" s="29"/>
      <c r="Y52" s="18">
        <f t="shared" si="0"/>
        <v>0</v>
      </c>
    </row>
    <row r="53" spans="1:25" s="16" customFormat="1" ht="11.25">
      <c r="A53" s="2">
        <v>49</v>
      </c>
      <c r="B53" s="15">
        <v>10</v>
      </c>
      <c r="C53" s="15" t="s">
        <v>9</v>
      </c>
      <c r="D53" s="16" t="s">
        <v>26</v>
      </c>
      <c r="E53" s="17">
        <v>60871</v>
      </c>
      <c r="F53" s="18">
        <f>E53/E$57%</f>
        <v>43.83718501768006</v>
      </c>
      <c r="G53" s="19">
        <f>E53/B53</f>
        <v>6087.1</v>
      </c>
      <c r="H53" s="20"/>
      <c r="I53" s="21">
        <f>+(G53/G$144)*100</f>
        <v>12.27028219965046</v>
      </c>
      <c r="J53" s="18"/>
      <c r="K53" s="22">
        <f>G53/J58%</f>
        <v>0.010854572498695628</v>
      </c>
      <c r="L53" s="21"/>
      <c r="M53" s="21"/>
      <c r="N53" s="21">
        <f>K53/M58%</f>
        <v>5.430522658030788</v>
      </c>
      <c r="O53" s="16" t="s">
        <v>33</v>
      </c>
      <c r="P53" s="18">
        <v>50548</v>
      </c>
      <c r="Q53" s="18">
        <v>65416</v>
      </c>
      <c r="R53" s="18">
        <v>16656</v>
      </c>
      <c r="S53" s="18">
        <v>4958</v>
      </c>
      <c r="T53" s="18">
        <v>409</v>
      </c>
      <c r="U53" s="18">
        <v>263</v>
      </c>
      <c r="V53" s="18">
        <v>607</v>
      </c>
      <c r="W53" s="18">
        <v>138730</v>
      </c>
      <c r="X53" s="20">
        <f>W53/B53</f>
        <v>13873</v>
      </c>
      <c r="Y53" s="18">
        <f t="shared" si="0"/>
        <v>22893</v>
      </c>
    </row>
    <row r="54" spans="1:25" s="16" customFormat="1" ht="11.25">
      <c r="A54" s="2">
        <v>50</v>
      </c>
      <c r="B54" s="15">
        <v>10</v>
      </c>
      <c r="C54" s="15"/>
      <c r="D54" s="16" t="s">
        <v>27</v>
      </c>
      <c r="E54" s="17">
        <v>47083</v>
      </c>
      <c r="F54" s="18">
        <f>E54/E$57%</f>
        <v>33.90754517237158</v>
      </c>
      <c r="G54" s="19">
        <f>E54/B54</f>
        <v>4708.3</v>
      </c>
      <c r="H54" s="20"/>
      <c r="I54" s="21">
        <f>+(G54/G$145)*100</f>
        <v>15.832500985889517</v>
      </c>
      <c r="J54" s="18"/>
      <c r="K54" s="22">
        <f>G54/J58%</f>
        <v>0.008395883704162676</v>
      </c>
      <c r="L54" s="21"/>
      <c r="M54" s="21"/>
      <c r="N54" s="21">
        <f>K54/M58%</f>
        <v>4.200445175996181</v>
      </c>
      <c r="P54" s="18"/>
      <c r="Q54" s="18"/>
      <c r="R54" s="18"/>
      <c r="S54" s="18"/>
      <c r="T54" s="18"/>
      <c r="U54" s="18"/>
      <c r="V54" s="18"/>
      <c r="W54" s="18"/>
      <c r="X54" s="20"/>
      <c r="Y54" s="18">
        <f t="shared" si="0"/>
        <v>0</v>
      </c>
    </row>
    <row r="55" spans="1:25" s="16" customFormat="1" ht="11.25">
      <c r="A55" s="2">
        <v>51</v>
      </c>
      <c r="B55" s="15">
        <v>10</v>
      </c>
      <c r="C55" s="15"/>
      <c r="D55" s="16" t="s">
        <v>28</v>
      </c>
      <c r="E55" s="17">
        <v>8334</v>
      </c>
      <c r="F55" s="18">
        <f>E55/E$57%</f>
        <v>6.001858026602909</v>
      </c>
      <c r="G55" s="19">
        <f>E55/B55</f>
        <v>833.4</v>
      </c>
      <c r="H55" s="20"/>
      <c r="I55" s="21">
        <f>+(G55/G$146)*100</f>
        <v>27.337228839106213</v>
      </c>
      <c r="J55" s="18"/>
      <c r="K55" s="22">
        <f>G55/J58%</f>
        <v>0.0014861265167999435</v>
      </c>
      <c r="L55" s="21"/>
      <c r="M55" s="21"/>
      <c r="N55" s="21">
        <f>K55/M58%</f>
        <v>0.7435063631619093</v>
      </c>
      <c r="P55" s="23">
        <v>0.030018992589261634</v>
      </c>
      <c r="Q55" s="23">
        <v>0.04025558381919498</v>
      </c>
      <c r="R55" s="23">
        <v>0.010666290972780337</v>
      </c>
      <c r="S55" s="23">
        <v>0.021620386480760995</v>
      </c>
      <c r="T55" s="23">
        <v>0.01068152852934417</v>
      </c>
      <c r="U55" s="23">
        <v>0.0022212875359586756</v>
      </c>
      <c r="V55" s="23">
        <v>0.005126697849151773</v>
      </c>
      <c r="W55" s="23">
        <v>0.0247384607242208</v>
      </c>
      <c r="X55" s="20"/>
      <c r="Y55" s="18">
        <f t="shared" si="0"/>
        <v>0.05031619136799595</v>
      </c>
    </row>
    <row r="56" spans="1:25" s="16" customFormat="1" ht="11.25">
      <c r="A56" s="2">
        <v>52</v>
      </c>
      <c r="B56" s="15">
        <v>10</v>
      </c>
      <c r="D56" s="16" t="s">
        <v>29</v>
      </c>
      <c r="E56" s="17">
        <v>22569</v>
      </c>
      <c r="F56" s="18">
        <f>E56/E$57%</f>
        <v>16.253411783345456</v>
      </c>
      <c r="G56" s="19">
        <f>E56/B56</f>
        <v>2256.9</v>
      </c>
      <c r="H56" s="20"/>
      <c r="I56" s="21">
        <f>+(G56/G$147)*100</f>
        <v>16.41792777564439</v>
      </c>
      <c r="J56" s="18"/>
      <c r="K56" s="22">
        <f>G56/J58%</f>
        <v>0.004024524760938076</v>
      </c>
      <c r="L56" s="21"/>
      <c r="M56" s="21"/>
      <c r="N56" s="21">
        <f>K56/M58%</f>
        <v>2.0134623362372372</v>
      </c>
      <c r="O56" s="16" t="s">
        <v>30</v>
      </c>
      <c r="P56" s="21">
        <f aca="true" t="shared" si="8" ref="P56:W56">P55*10/$B58</f>
        <v>0.030018992589261634</v>
      </c>
      <c r="Q56" s="21">
        <f t="shared" si="8"/>
        <v>0.04025558381919498</v>
      </c>
      <c r="R56" s="21">
        <f t="shared" si="8"/>
        <v>0.010666290972780337</v>
      </c>
      <c r="S56" s="21">
        <f t="shared" si="8"/>
        <v>0.021620386480760995</v>
      </c>
      <c r="T56" s="21">
        <f t="shared" si="8"/>
        <v>0.01068152852934417</v>
      </c>
      <c r="U56" s="21">
        <f t="shared" si="8"/>
        <v>0.0022212875359586756</v>
      </c>
      <c r="V56" s="21">
        <f t="shared" si="8"/>
        <v>0.005126697849151773</v>
      </c>
      <c r="W56" s="21">
        <f t="shared" si="8"/>
        <v>0.0247384607242208</v>
      </c>
      <c r="X56" s="20"/>
      <c r="Y56" s="18">
        <f t="shared" si="0"/>
        <v>0.05031619136799595</v>
      </c>
    </row>
    <row r="57" spans="1:25" s="16" customFormat="1" ht="11.25">
      <c r="A57" s="2">
        <v>53</v>
      </c>
      <c r="B57" s="15">
        <v>10</v>
      </c>
      <c r="C57" s="15"/>
      <c r="D57" s="16" t="s">
        <v>54</v>
      </c>
      <c r="E57" s="17">
        <f>SUM(E53:E56)</f>
        <v>138857</v>
      </c>
      <c r="F57" s="18">
        <f>E57/E$57%</f>
        <v>100</v>
      </c>
      <c r="G57" s="19">
        <f>SUM(G53:G56)</f>
        <v>13885.7</v>
      </c>
      <c r="H57" s="20">
        <f>E57/J57%</f>
        <v>5.423902403583619</v>
      </c>
      <c r="I57" s="21">
        <f>+(G57/G$148)*100</f>
        <v>14.442934553494446</v>
      </c>
      <c r="J57" s="18">
        <v>2560094</v>
      </c>
      <c r="K57" s="22">
        <f>G57/J58%</f>
        <v>0.024761107480596324</v>
      </c>
      <c r="L57" s="21"/>
      <c r="M57" s="21"/>
      <c r="N57" s="21">
        <f>K57/M58%</f>
        <v>12.387936533426116</v>
      </c>
      <c r="O57" s="16" t="s">
        <v>31</v>
      </c>
      <c r="P57" s="18">
        <v>36.436243062063</v>
      </c>
      <c r="Q57" s="18">
        <v>47.15346356231529</v>
      </c>
      <c r="R57" s="18">
        <v>12.0060549268363</v>
      </c>
      <c r="S57" s="18">
        <v>3.573848482664168</v>
      </c>
      <c r="T57" s="18">
        <v>0.18957687594608233</v>
      </c>
      <c r="U57" s="18">
        <v>0.4375405463850645</v>
      </c>
      <c r="V57" s="18">
        <v>0.4375405463850645</v>
      </c>
      <c r="W57" s="18">
        <v>100</v>
      </c>
      <c r="X57" s="20"/>
      <c r="Y57" s="18">
        <f t="shared" si="0"/>
        <v>16.644561378216682</v>
      </c>
    </row>
    <row r="58" spans="1:25" s="16" customFormat="1" ht="11.25">
      <c r="A58" s="2">
        <v>54</v>
      </c>
      <c r="B58" s="15">
        <v>10</v>
      </c>
      <c r="C58" s="15"/>
      <c r="D58" s="16" t="s">
        <v>43</v>
      </c>
      <c r="E58" s="17"/>
      <c r="F58" s="18"/>
      <c r="G58" s="19"/>
      <c r="H58" s="20"/>
      <c r="I58" s="21"/>
      <c r="J58" s="18">
        <v>56078671</v>
      </c>
      <c r="K58" s="22"/>
      <c r="L58" s="21">
        <v>1.9988080673309823</v>
      </c>
      <c r="M58" s="21">
        <f>L58/B58</f>
        <v>0.19988080673309822</v>
      </c>
      <c r="N58" s="21"/>
      <c r="X58" s="20"/>
      <c r="Y58" s="18">
        <f t="shared" si="0"/>
        <v>0</v>
      </c>
    </row>
    <row r="59" spans="1:25" ht="11.25">
      <c r="A59" s="2">
        <v>55</v>
      </c>
      <c r="B59" s="24">
        <v>10</v>
      </c>
      <c r="C59" s="24" t="s">
        <v>48</v>
      </c>
      <c r="D59" s="25" t="s">
        <v>26</v>
      </c>
      <c r="E59" s="26">
        <v>5229</v>
      </c>
      <c r="F59" s="27">
        <f>E59/E$63%</f>
        <v>16.280083439708584</v>
      </c>
      <c r="G59" s="28">
        <f>E59/B59</f>
        <v>522.9</v>
      </c>
      <c r="H59" s="29"/>
      <c r="I59" s="30">
        <f>+(G59/G$144)*100</f>
        <v>1.0540537468083693</v>
      </c>
      <c r="J59" s="27"/>
      <c r="K59" s="31">
        <f>G59/J64%</f>
        <v>0.004360232412311715</v>
      </c>
      <c r="L59" s="30"/>
      <c r="M59" s="30"/>
      <c r="N59" s="30">
        <f>K59/M64%</f>
        <v>2.144236723078121</v>
      </c>
      <c r="O59" s="25" t="s">
        <v>33</v>
      </c>
      <c r="P59" s="27">
        <f>SUM(P45:P58)</f>
        <v>128288.66398009441</v>
      </c>
      <c r="Q59" s="27">
        <f aca="true" t="shared" si="9" ref="Q59:W59">SUM(Q45:Q58)</f>
        <v>106092.00801829385</v>
      </c>
      <c r="R59" s="27">
        <f t="shared" si="9"/>
        <v>34125.727018203506</v>
      </c>
      <c r="S59" s="27">
        <f t="shared" si="9"/>
        <v>38558.47326062197</v>
      </c>
      <c r="T59" s="27">
        <f t="shared" si="9"/>
        <v>2128.898480355215</v>
      </c>
      <c r="U59" s="27">
        <f t="shared" si="9"/>
        <v>363.377429732421</v>
      </c>
      <c r="V59" s="27">
        <f t="shared" si="9"/>
        <v>2318.4620754503567</v>
      </c>
      <c r="W59" s="27">
        <f t="shared" si="9"/>
        <v>311748.46005790925</v>
      </c>
      <c r="X59" s="29">
        <f>W59/B59</f>
        <v>31174.846005790925</v>
      </c>
      <c r="Y59" s="18">
        <f t="shared" si="0"/>
        <v>77494.93826436347</v>
      </c>
    </row>
    <row r="60" spans="1:25" ht="11.25">
      <c r="A60" s="2">
        <v>56</v>
      </c>
      <c r="B60" s="24">
        <v>10</v>
      </c>
      <c r="C60" s="24"/>
      <c r="D60" s="25" t="s">
        <v>27</v>
      </c>
      <c r="E60" s="26">
        <v>13921</v>
      </c>
      <c r="F60" s="27">
        <f>E60/E$63%</f>
        <v>43.341947134095086</v>
      </c>
      <c r="G60" s="28">
        <f>E60/B60</f>
        <v>1392.1</v>
      </c>
      <c r="H60" s="29"/>
      <c r="I60" s="30">
        <f>+(G60/G$145)*100</f>
        <v>4.681185273337891</v>
      </c>
      <c r="J60" s="27"/>
      <c r="K60" s="31">
        <f>G60/J64%</f>
        <v>0.01160810774752178</v>
      </c>
      <c r="L60" s="30"/>
      <c r="M60" s="30"/>
      <c r="N60" s="30">
        <f>K60/M64%</f>
        <v>5.708533069797386</v>
      </c>
      <c r="O60" s="25"/>
      <c r="P60" s="27"/>
      <c r="Q60" s="27"/>
      <c r="R60" s="27"/>
      <c r="S60" s="27"/>
      <c r="T60" s="27"/>
      <c r="U60" s="27"/>
      <c r="V60" s="27"/>
      <c r="W60" s="27"/>
      <c r="X60" s="29"/>
      <c r="Y60" s="18">
        <f t="shared" si="0"/>
        <v>0</v>
      </c>
    </row>
    <row r="61" spans="1:25" ht="11.25">
      <c r="A61" s="2">
        <v>57</v>
      </c>
      <c r="B61" s="24">
        <v>10</v>
      </c>
      <c r="C61" s="24"/>
      <c r="D61" s="25" t="s">
        <v>28</v>
      </c>
      <c r="E61" s="26">
        <v>3206</v>
      </c>
      <c r="F61" s="27">
        <f>E61/E$63%</f>
        <v>9.981630810423736</v>
      </c>
      <c r="G61" s="28">
        <f>E61/B61</f>
        <v>320.6</v>
      </c>
      <c r="H61" s="29"/>
      <c r="I61" s="30">
        <f>+(G61/G$146)*100</f>
        <v>10.516337371991186</v>
      </c>
      <c r="J61" s="27"/>
      <c r="K61" s="31">
        <f>G61/J64%</f>
        <v>0.002673341960962203</v>
      </c>
      <c r="L61" s="30"/>
      <c r="M61" s="30"/>
      <c r="N61" s="30">
        <f>K61/M64%</f>
        <v>1.3146725825565995</v>
      </c>
      <c r="O61" s="25"/>
      <c r="P61" s="33">
        <v>0.041422619947978814</v>
      </c>
      <c r="Q61" s="33">
        <v>0.05583146801555467</v>
      </c>
      <c r="R61" s="33">
        <v>0.006404994064528323</v>
      </c>
      <c r="S61" s="33">
        <v>0.01994941039960848</v>
      </c>
      <c r="T61" s="33">
        <v>0.02541041158179812</v>
      </c>
      <c r="U61" s="33">
        <v>0.009076027941200304</v>
      </c>
      <c r="V61" s="33">
        <v>0.03273852935932967</v>
      </c>
      <c r="W61" s="33">
        <v>0.02678261710672021</v>
      </c>
      <c r="X61" s="34"/>
      <c r="Y61" s="18">
        <f t="shared" si="0"/>
        <v>0.0935793733464649</v>
      </c>
    </row>
    <row r="62" spans="1:25" ht="11.25">
      <c r="A62" s="2">
        <v>58</v>
      </c>
      <c r="B62" s="24">
        <v>10</v>
      </c>
      <c r="C62" s="24"/>
      <c r="D62" s="25" t="s">
        <v>29</v>
      </c>
      <c r="E62" s="26">
        <v>9763</v>
      </c>
      <c r="F62" s="27">
        <f>E62/E$63%</f>
        <v>30.396338615772596</v>
      </c>
      <c r="G62" s="28">
        <f>E62/B62</f>
        <v>976.3</v>
      </c>
      <c r="H62" s="29"/>
      <c r="I62" s="30">
        <f>+(G62/G$147)*100</f>
        <v>7.102141383030536</v>
      </c>
      <c r="J62" s="27"/>
      <c r="K62" s="31">
        <f>G62/J64%</f>
        <v>0.008140934985924513</v>
      </c>
      <c r="L62" s="30"/>
      <c r="M62" s="30"/>
      <c r="N62" s="30">
        <f>K62/M64%</f>
        <v>4.003477362289482</v>
      </c>
      <c r="O62" s="25" t="s">
        <v>30</v>
      </c>
      <c r="P62" s="30">
        <f aca="true" t="shared" si="10" ref="P62:W62">P61*10/$B64</f>
        <v>0.041422619947978814</v>
      </c>
      <c r="Q62" s="30">
        <f t="shared" si="10"/>
        <v>0.05583146801555468</v>
      </c>
      <c r="R62" s="30">
        <f t="shared" si="10"/>
        <v>0.006404994064528323</v>
      </c>
      <c r="S62" s="30">
        <f t="shared" si="10"/>
        <v>0.01994941039960848</v>
      </c>
      <c r="T62" s="30">
        <f t="shared" si="10"/>
        <v>0.02541041158179812</v>
      </c>
      <c r="U62" s="30">
        <f t="shared" si="10"/>
        <v>0.009076027941200304</v>
      </c>
      <c r="V62" s="30">
        <f t="shared" si="10"/>
        <v>0.03273852935932967</v>
      </c>
      <c r="W62" s="30">
        <f t="shared" si="10"/>
        <v>0.026782617106720207</v>
      </c>
      <c r="X62" s="29"/>
      <c r="Y62" s="18">
        <f t="shared" si="0"/>
        <v>0.0935793733464649</v>
      </c>
    </row>
    <row r="63" spans="1:25" ht="11.25">
      <c r="A63" s="2">
        <v>59</v>
      </c>
      <c r="B63" s="24">
        <v>10</v>
      </c>
      <c r="C63" s="24"/>
      <c r="D63" s="25" t="s">
        <v>54</v>
      </c>
      <c r="E63" s="26">
        <f>SUM(E59:E62)</f>
        <v>32119</v>
      </c>
      <c r="F63" s="27">
        <f>E63/E$63%</f>
        <v>100</v>
      </c>
      <c r="G63" s="28">
        <f>SUM(G59:G62)</f>
        <v>3211.8999999999996</v>
      </c>
      <c r="H63" s="29">
        <f>E63/J63%</f>
        <v>13.47019228752962</v>
      </c>
      <c r="I63" s="30">
        <f>+(G63/G$148)*100</f>
        <v>3.3407938737239613</v>
      </c>
      <c r="J63" s="27">
        <v>238445</v>
      </c>
      <c r="K63" s="31">
        <f>G63/J64%</f>
        <v>0.026782617106720207</v>
      </c>
      <c r="L63" s="30"/>
      <c r="M63" s="30"/>
      <c r="N63" s="30">
        <f>K63/M64%</f>
        <v>13.170919737721587</v>
      </c>
      <c r="O63" s="25" t="s">
        <v>31</v>
      </c>
      <c r="P63" s="27">
        <v>37.42955882810797</v>
      </c>
      <c r="Q63" s="27">
        <v>34.611911952426915</v>
      </c>
      <c r="R63" s="27">
        <v>6.753012235748311</v>
      </c>
      <c r="S63" s="27">
        <v>19.125751113048352</v>
      </c>
      <c r="T63" s="27">
        <v>0.3487032597527943</v>
      </c>
      <c r="U63" s="27">
        <v>1.2578224726797222</v>
      </c>
      <c r="V63" s="27">
        <v>1.2578224726797222</v>
      </c>
      <c r="W63" s="27">
        <v>100</v>
      </c>
      <c r="X63" s="29"/>
      <c r="Y63" s="18">
        <f t="shared" si="0"/>
        <v>28.743111553908907</v>
      </c>
    </row>
    <row r="64" spans="1:25" ht="11.25">
      <c r="A64" s="2">
        <v>60</v>
      </c>
      <c r="B64" s="24">
        <v>10</v>
      </c>
      <c r="C64" s="24"/>
      <c r="D64" s="25" t="s">
        <v>43</v>
      </c>
      <c r="E64" s="26"/>
      <c r="F64" s="27"/>
      <c r="G64" s="28"/>
      <c r="H64" s="29"/>
      <c r="I64" s="30"/>
      <c r="J64" s="27">
        <v>11992480</v>
      </c>
      <c r="K64" s="31"/>
      <c r="L64" s="30">
        <v>2.0334659720091257</v>
      </c>
      <c r="M64" s="30">
        <f>L64/B64</f>
        <v>0.20334659720091258</v>
      </c>
      <c r="N64" s="30"/>
      <c r="O64" s="25"/>
      <c r="P64" s="27"/>
      <c r="Q64" s="27"/>
      <c r="R64" s="27"/>
      <c r="S64" s="27"/>
      <c r="T64" s="27"/>
      <c r="U64" s="27"/>
      <c r="V64" s="27"/>
      <c r="W64" s="27"/>
      <c r="X64" s="29"/>
      <c r="Y64" s="18">
        <f t="shared" si="0"/>
        <v>0</v>
      </c>
    </row>
    <row r="65" spans="1:25" s="16" customFormat="1" ht="11.25">
      <c r="A65" s="2">
        <v>61</v>
      </c>
      <c r="B65" s="15">
        <v>8</v>
      </c>
      <c r="C65" s="15" t="s">
        <v>15</v>
      </c>
      <c r="D65" s="16" t="s">
        <v>26</v>
      </c>
      <c r="E65" s="17">
        <v>2810.034309999999</v>
      </c>
      <c r="F65" s="18">
        <f>E65/E$69%</f>
        <v>27.80249200052919</v>
      </c>
      <c r="G65" s="19">
        <f>E65/B65</f>
        <v>351.2542887499999</v>
      </c>
      <c r="H65" s="20"/>
      <c r="I65" s="21">
        <f>+(G65/G$144)*100</f>
        <v>0.7080529721542288</v>
      </c>
      <c r="J65" s="18"/>
      <c r="K65" s="22">
        <f>G65/J70%</f>
        <v>0.003786866586439956</v>
      </c>
      <c r="L65" s="21"/>
      <c r="M65" s="21"/>
      <c r="N65" s="21">
        <f>K65/M70%</f>
        <v>0.741502945621455</v>
      </c>
      <c r="O65" s="16" t="s">
        <v>33</v>
      </c>
      <c r="P65" s="18">
        <v>6701.67126</v>
      </c>
      <c r="Q65" s="18">
        <v>2635.15897</v>
      </c>
      <c r="R65" s="18">
        <v>655.73221</v>
      </c>
      <c r="S65" s="18">
        <v>29.94615</v>
      </c>
      <c r="T65" s="18">
        <v>0</v>
      </c>
      <c r="U65" s="18">
        <v>56.99893</v>
      </c>
      <c r="V65" s="18">
        <v>27.62356</v>
      </c>
      <c r="W65" s="18">
        <v>10107.13108</v>
      </c>
      <c r="X65" s="20">
        <f>W65/B65</f>
        <v>1263.391385</v>
      </c>
      <c r="Y65" s="18">
        <f t="shared" si="0"/>
        <v>770.30085</v>
      </c>
    </row>
    <row r="66" spans="1:25" s="16" customFormat="1" ht="11.25">
      <c r="A66" s="2">
        <v>62</v>
      </c>
      <c r="B66" s="15">
        <v>8</v>
      </c>
      <c r="C66" s="15"/>
      <c r="D66" s="16" t="s">
        <v>27</v>
      </c>
      <c r="E66" s="17">
        <v>3279.45226</v>
      </c>
      <c r="F66" s="18">
        <f>E66/E$69%</f>
        <v>32.44691529220773</v>
      </c>
      <c r="G66" s="19">
        <f>E66/B66</f>
        <v>409.9315325</v>
      </c>
      <c r="H66" s="20"/>
      <c r="I66" s="21">
        <f>+(G66/G$145)*100</f>
        <v>1.3784681079059216</v>
      </c>
      <c r="J66" s="18"/>
      <c r="K66" s="22">
        <f>G66/J70%</f>
        <v>0.004419464965614246</v>
      </c>
      <c r="L66" s="21"/>
      <c r="M66" s="21"/>
      <c r="N66" s="21">
        <f>K66/M70%</f>
        <v>0.8653714661636777</v>
      </c>
      <c r="P66" s="18"/>
      <c r="Q66" s="18"/>
      <c r="R66" s="18"/>
      <c r="S66" s="18"/>
      <c r="T66" s="18"/>
      <c r="U66" s="18"/>
      <c r="V66" s="18"/>
      <c r="W66" s="18"/>
      <c r="X66" s="20"/>
      <c r="Y66" s="18">
        <f t="shared" si="0"/>
        <v>0</v>
      </c>
    </row>
    <row r="67" spans="1:25" s="16" customFormat="1" ht="11.25">
      <c r="A67" s="2">
        <v>63</v>
      </c>
      <c r="B67" s="15">
        <v>8</v>
      </c>
      <c r="C67" s="15"/>
      <c r="D67" s="16" t="s">
        <v>28</v>
      </c>
      <c r="E67" s="17">
        <v>1314.18154</v>
      </c>
      <c r="F67" s="18">
        <f>E67/E$69%</f>
        <v>13.00251802017789</v>
      </c>
      <c r="G67" s="19">
        <f>E67/B67</f>
        <v>164.2726925</v>
      </c>
      <c r="H67" s="20"/>
      <c r="I67" s="21">
        <f>+(G67/G$146)*100</f>
        <v>5.3884811457746915</v>
      </c>
      <c r="J67" s="18"/>
      <c r="K67" s="22">
        <f>G67/J70%</f>
        <v>0.0017710211382942888</v>
      </c>
      <c r="L67" s="21"/>
      <c r="M67" s="21"/>
      <c r="N67" s="21">
        <f>K67/M70%</f>
        <v>0.34678205868288503</v>
      </c>
      <c r="P67" s="23">
        <v>0.012929340694387967</v>
      </c>
      <c r="Q67" s="23">
        <v>0.022710546179390598</v>
      </c>
      <c r="R67" s="23">
        <v>0.0034258149695921072</v>
      </c>
      <c r="S67" s="23">
        <v>0.0013313715478740968</v>
      </c>
      <c r="T67" s="23">
        <v>0</v>
      </c>
      <c r="U67" s="23">
        <v>0.0033754312260887136</v>
      </c>
      <c r="V67" s="23">
        <v>0.0016358452167388956</v>
      </c>
      <c r="W67" s="23">
        <v>0.010896481038801493</v>
      </c>
      <c r="X67" s="20"/>
      <c r="Y67" s="18">
        <f t="shared" si="0"/>
        <v>0.009768462960293814</v>
      </c>
    </row>
    <row r="68" spans="1:25" s="16" customFormat="1" ht="11.25">
      <c r="A68" s="2">
        <v>64</v>
      </c>
      <c r="B68" s="15">
        <v>8</v>
      </c>
      <c r="D68" s="16" t="s">
        <v>29</v>
      </c>
      <c r="E68" s="17">
        <v>2703.4629700000005</v>
      </c>
      <c r="F68" s="18">
        <f>E68/E$69%</f>
        <v>26.748074687085197</v>
      </c>
      <c r="G68" s="19">
        <f>E68/B68</f>
        <v>337.93287125000006</v>
      </c>
      <c r="H68" s="20"/>
      <c r="I68" s="21">
        <f>+(G68/G$147)*100</f>
        <v>2.458308951747368</v>
      </c>
      <c r="J68" s="18"/>
      <c r="K68" s="22">
        <f>G68/J70%</f>
        <v>0.0036432486081533753</v>
      </c>
      <c r="L68" s="21"/>
      <c r="M68" s="21"/>
      <c r="N68" s="21">
        <f>K68/M70%</f>
        <v>0.7133812382644994</v>
      </c>
      <c r="O68" s="16" t="s">
        <v>30</v>
      </c>
      <c r="P68" s="21">
        <f aca="true" t="shared" si="11" ref="P68:W68">P67*10/$B70</f>
        <v>0.01616167586798496</v>
      </c>
      <c r="Q68" s="21">
        <f t="shared" si="11"/>
        <v>0.028388182724238247</v>
      </c>
      <c r="R68" s="21">
        <f t="shared" si="11"/>
        <v>0.004282268711990134</v>
      </c>
      <c r="S68" s="21">
        <f t="shared" si="11"/>
        <v>0.001664214434842621</v>
      </c>
      <c r="T68" s="21">
        <f t="shared" si="11"/>
        <v>0</v>
      </c>
      <c r="U68" s="21">
        <f t="shared" si="11"/>
        <v>0.0042192890326108925</v>
      </c>
      <c r="V68" s="21">
        <f t="shared" si="11"/>
        <v>0.0020448065209236195</v>
      </c>
      <c r="W68" s="21">
        <f t="shared" si="11"/>
        <v>0.013620601298501865</v>
      </c>
      <c r="X68" s="20"/>
      <c r="Y68" s="18">
        <f t="shared" si="0"/>
        <v>0.012210578700367267</v>
      </c>
    </row>
    <row r="69" spans="1:25" s="16" customFormat="1" ht="11.25">
      <c r="A69" s="2">
        <v>65</v>
      </c>
      <c r="B69" s="15">
        <v>8</v>
      </c>
      <c r="C69" s="15"/>
      <c r="D69" s="16" t="s">
        <v>54</v>
      </c>
      <c r="E69" s="17">
        <f>SUM(E65:E68)</f>
        <v>10107.13108</v>
      </c>
      <c r="F69" s="18">
        <f>E69/E$69%</f>
        <v>100</v>
      </c>
      <c r="G69" s="19">
        <f>SUM(G65:G68)</f>
        <v>1263.391385</v>
      </c>
      <c r="H69" s="20">
        <f>E69/J69%</f>
        <v>1.9469344670315523</v>
      </c>
      <c r="I69" s="21">
        <f>+(G69/G$148)*100</f>
        <v>1.314091409795956</v>
      </c>
      <c r="J69" s="18">
        <v>519130.52294</v>
      </c>
      <c r="K69" s="22">
        <f>G69/J70%</f>
        <v>0.013620601298501867</v>
      </c>
      <c r="L69" s="21"/>
      <c r="M69" s="21"/>
      <c r="N69" s="21">
        <f>K69/M70%</f>
        <v>2.667037708732517</v>
      </c>
      <c r="O69" s="16" t="s">
        <v>31</v>
      </c>
      <c r="P69" s="18">
        <v>66.30636534695067</v>
      </c>
      <c r="Q69" s="18">
        <v>26.07227460633666</v>
      </c>
      <c r="R69" s="18">
        <v>6.4878174113875255</v>
      </c>
      <c r="S69" s="18">
        <v>0.29628734170923604</v>
      </c>
      <c r="T69" s="18">
        <v>0.5639476677292683</v>
      </c>
      <c r="U69" s="18">
        <v>0.27330762588665275</v>
      </c>
      <c r="V69" s="18">
        <v>0.27330762588665275</v>
      </c>
      <c r="W69" s="18">
        <v>100</v>
      </c>
      <c r="X69" s="20"/>
      <c r="Y69" s="18">
        <f t="shared" si="0"/>
        <v>7.894667672599335</v>
      </c>
    </row>
    <row r="70" spans="1:25" s="16" customFormat="1" ht="11.25">
      <c r="A70" s="2">
        <v>66</v>
      </c>
      <c r="B70" s="15">
        <v>8</v>
      </c>
      <c r="C70" s="15"/>
      <c r="D70" s="16" t="s">
        <v>43</v>
      </c>
      <c r="E70" s="17"/>
      <c r="F70" s="18"/>
      <c r="G70" s="19"/>
      <c r="H70" s="20"/>
      <c r="I70" s="21"/>
      <c r="J70" s="18">
        <v>9275591.857600007</v>
      </c>
      <c r="K70" s="22"/>
      <c r="L70" s="21">
        <v>4.0856119143436995</v>
      </c>
      <c r="M70" s="21">
        <f>L70/B70</f>
        <v>0.5107014892929624</v>
      </c>
      <c r="N70" s="21"/>
      <c r="X70" s="20"/>
      <c r="Y70" s="18">
        <f aca="true" t="shared" si="12" ref="Y70:Y136">SUM(R70:V70)</f>
        <v>0</v>
      </c>
    </row>
    <row r="71" spans="1:25" ht="11.25">
      <c r="A71" s="2">
        <v>67</v>
      </c>
      <c r="B71" s="24">
        <v>10</v>
      </c>
      <c r="C71" s="24" t="s">
        <v>23</v>
      </c>
      <c r="D71" s="25" t="s">
        <v>26</v>
      </c>
      <c r="E71" s="26">
        <v>23340.117529999974</v>
      </c>
      <c r="F71" s="27">
        <f>E71/E$75%</f>
        <v>73.03424349720089</v>
      </c>
      <c r="G71" s="28">
        <f>E71/B71</f>
        <v>2334.0117529999975</v>
      </c>
      <c r="H71" s="29"/>
      <c r="I71" s="30">
        <f>+(G71/G$144)*100</f>
        <v>4.7048648562715965</v>
      </c>
      <c r="J71" s="27"/>
      <c r="K71" s="31">
        <f>G71/J76%</f>
        <v>0.030862677420241177</v>
      </c>
      <c r="L71" s="30"/>
      <c r="M71" s="30"/>
      <c r="N71" s="30">
        <f>K71/M76%</f>
        <v>4.163786596165293</v>
      </c>
      <c r="O71" s="25" t="s">
        <v>33</v>
      </c>
      <c r="P71" s="27">
        <v>5568.141569999998</v>
      </c>
      <c r="Q71" s="27">
        <v>25536.51645999998</v>
      </c>
      <c r="R71" s="27">
        <v>372.204</v>
      </c>
      <c r="S71" s="27">
        <v>27.889209999999995</v>
      </c>
      <c r="T71" s="27">
        <v>190.14794999999995</v>
      </c>
      <c r="U71" s="27">
        <v>221.95635</v>
      </c>
      <c r="V71" s="27">
        <v>40.91716000000002</v>
      </c>
      <c r="W71" s="27">
        <v>31957.77269999998</v>
      </c>
      <c r="X71" s="29">
        <f>W71/B71</f>
        <v>3195.7772699999978</v>
      </c>
      <c r="Y71" s="18">
        <f t="shared" si="12"/>
        <v>853.1146699999999</v>
      </c>
    </row>
    <row r="72" spans="1:25" ht="11.25">
      <c r="A72" s="2">
        <v>68</v>
      </c>
      <c r="B72" s="24">
        <v>10</v>
      </c>
      <c r="C72" s="24"/>
      <c r="D72" s="25" t="s">
        <v>27</v>
      </c>
      <c r="E72" s="26">
        <v>4613.68158</v>
      </c>
      <c r="F72" s="27">
        <f>E72/E$75%</f>
        <v>14.436805791537543</v>
      </c>
      <c r="G72" s="28">
        <f>E72/B72</f>
        <v>461.36815800000005</v>
      </c>
      <c r="H72" s="29"/>
      <c r="I72" s="30">
        <f>+(G72/G$145)*100</f>
        <v>1.5514329622991379</v>
      </c>
      <c r="J72" s="27"/>
      <c r="K72" s="31">
        <f>G72/J76%</f>
        <v>0.006100679062143901</v>
      </c>
      <c r="L72" s="30"/>
      <c r="M72" s="30"/>
      <c r="N72" s="30">
        <f>K72/M76%</f>
        <v>0.8230629300425265</v>
      </c>
      <c r="O72" s="25"/>
      <c r="P72" s="27"/>
      <c r="Q72" s="27"/>
      <c r="R72" s="27"/>
      <c r="S72" s="27"/>
      <c r="T72" s="27"/>
      <c r="U72" s="27"/>
      <c r="V72" s="27"/>
      <c r="W72" s="27"/>
      <c r="X72" s="29"/>
      <c r="Y72" s="18">
        <f t="shared" si="12"/>
        <v>0</v>
      </c>
    </row>
    <row r="73" spans="1:25" ht="11.25">
      <c r="A73" s="2">
        <v>69</v>
      </c>
      <c r="B73" s="24">
        <v>10</v>
      </c>
      <c r="C73" s="24"/>
      <c r="D73" s="25" t="s">
        <v>28</v>
      </c>
      <c r="E73" s="26">
        <v>1418.0839799999999</v>
      </c>
      <c r="F73" s="27">
        <f>E73/E$75%</f>
        <v>4.437368002182458</v>
      </c>
      <c r="G73" s="28">
        <f>E73/B73</f>
        <v>141.80839799999998</v>
      </c>
      <c r="H73" s="29"/>
      <c r="I73" s="30">
        <f>+(G73/G$146)*100</f>
        <v>4.651606224421709</v>
      </c>
      <c r="J73" s="27"/>
      <c r="K73" s="31">
        <f>G73/J76%</f>
        <v>0.0018751348776756473</v>
      </c>
      <c r="L73" s="30"/>
      <c r="M73" s="30"/>
      <c r="N73" s="30">
        <f>K73/M76%</f>
        <v>0.25298069131705603</v>
      </c>
      <c r="O73" s="25"/>
      <c r="P73" s="32">
        <v>0.1384872564730272</v>
      </c>
      <c r="Q73" s="32">
        <v>0.05869034392446936</v>
      </c>
      <c r="R73" s="32">
        <v>0.007227089713699921</v>
      </c>
      <c r="S73" s="32">
        <v>0.001821191075617798</v>
      </c>
      <c r="T73" s="32">
        <v>0.0014622003093588236</v>
      </c>
      <c r="U73" s="32">
        <v>0.0032273348134175196</v>
      </c>
      <c r="V73" s="32">
        <v>0.0005949520026535617</v>
      </c>
      <c r="W73" s="32">
        <v>0.042257817624172446</v>
      </c>
      <c r="X73" s="29"/>
      <c r="Y73" s="18">
        <f t="shared" si="12"/>
        <v>0.014332767914747625</v>
      </c>
    </row>
    <row r="74" spans="1:25" ht="11.25">
      <c r="A74" s="2">
        <v>70</v>
      </c>
      <c r="B74" s="24">
        <v>10</v>
      </c>
      <c r="C74" s="24"/>
      <c r="D74" s="25" t="s">
        <v>29</v>
      </c>
      <c r="E74" s="26">
        <v>2585.8896100000006</v>
      </c>
      <c r="F74" s="27">
        <f>E74/E$75%</f>
        <v>8.091582709079105</v>
      </c>
      <c r="G74" s="28">
        <f>E74/B74</f>
        <v>258.58896100000004</v>
      </c>
      <c r="H74" s="29"/>
      <c r="I74" s="30">
        <f>+(G74/G$147)*100</f>
        <v>1.8811178542589055</v>
      </c>
      <c r="J74" s="27"/>
      <c r="K74" s="31">
        <f>G74/J76%</f>
        <v>0.00341932626411172</v>
      </c>
      <c r="L74" s="30"/>
      <c r="M74" s="30"/>
      <c r="N74" s="30">
        <f>K74/M76%</f>
        <v>0.46131269405313535</v>
      </c>
      <c r="O74" s="25" t="s">
        <v>30</v>
      </c>
      <c r="P74" s="30">
        <f aca="true" t="shared" si="13" ref="P74:W74">P73*10/$B76</f>
        <v>0.1384872564730272</v>
      </c>
      <c r="Q74" s="30">
        <f t="shared" si="13"/>
        <v>0.058690343924469354</v>
      </c>
      <c r="R74" s="30">
        <f t="shared" si="13"/>
        <v>0.007227089713699922</v>
      </c>
      <c r="S74" s="30">
        <f t="shared" si="13"/>
        <v>0.0018211910756177978</v>
      </c>
      <c r="T74" s="30">
        <f t="shared" si="13"/>
        <v>0.0014622003093588236</v>
      </c>
      <c r="U74" s="30">
        <f t="shared" si="13"/>
        <v>0.00322733481341752</v>
      </c>
      <c r="V74" s="30">
        <f t="shared" si="13"/>
        <v>0.0005949520026535617</v>
      </c>
      <c r="W74" s="30">
        <f t="shared" si="13"/>
        <v>0.042257817624172446</v>
      </c>
      <c r="X74" s="29"/>
      <c r="Y74" s="18">
        <f t="shared" si="12"/>
        <v>0.014332767914747626</v>
      </c>
    </row>
    <row r="75" spans="1:25" ht="11.25">
      <c r="A75" s="2">
        <v>71</v>
      </c>
      <c r="B75" s="24">
        <v>10</v>
      </c>
      <c r="C75" s="24"/>
      <c r="D75" s="25" t="s">
        <v>54</v>
      </c>
      <c r="E75" s="26">
        <f>SUM(E71:E74)</f>
        <v>31957.772699999976</v>
      </c>
      <c r="F75" s="27">
        <f>E75/E$75%</f>
        <v>100</v>
      </c>
      <c r="G75" s="28">
        <f>SUM(G71:G74)</f>
        <v>3195.7772699999978</v>
      </c>
      <c r="H75" s="29">
        <f>E75/J75%</f>
        <v>31.246809839280225</v>
      </c>
      <c r="I75" s="30">
        <f>+(G75/G$148)*100</f>
        <v>3.3240241369290073</v>
      </c>
      <c r="J75" s="27">
        <v>102275.31343000015</v>
      </c>
      <c r="K75" s="31">
        <f>G75/J76%</f>
        <v>0.042257817624172446</v>
      </c>
      <c r="L75" s="30"/>
      <c r="M75" s="30"/>
      <c r="N75" s="30">
        <f>K75/M76%</f>
        <v>5.701142911578011</v>
      </c>
      <c r="O75" s="25" t="s">
        <v>31</v>
      </c>
      <c r="P75" s="27">
        <v>17.423434424765155</v>
      </c>
      <c r="Q75" s="27">
        <v>79.90705954298247</v>
      </c>
      <c r="R75" s="27">
        <v>1.1646744079883897</v>
      </c>
      <c r="S75" s="27">
        <v>0.08726894161807469</v>
      </c>
      <c r="T75" s="27">
        <v>0.6945300978375133</v>
      </c>
      <c r="U75" s="27">
        <v>0.12803508049232742</v>
      </c>
      <c r="V75" s="27">
        <v>0.12803508049232742</v>
      </c>
      <c r="W75" s="27">
        <v>100</v>
      </c>
      <c r="X75" s="29"/>
      <c r="Y75" s="18">
        <f t="shared" si="12"/>
        <v>2.2025436084286327</v>
      </c>
    </row>
    <row r="76" spans="1:25" ht="11.25">
      <c r="A76" s="2">
        <v>72</v>
      </c>
      <c r="B76" s="24">
        <v>10</v>
      </c>
      <c r="C76" s="24"/>
      <c r="D76" s="25" t="s">
        <v>43</v>
      </c>
      <c r="E76" s="26"/>
      <c r="F76" s="27"/>
      <c r="G76" s="28"/>
      <c r="H76" s="29"/>
      <c r="I76" s="30"/>
      <c r="J76" s="27">
        <v>7562570.548300013</v>
      </c>
      <c r="K76" s="31"/>
      <c r="L76" s="30">
        <v>7.412165995410201</v>
      </c>
      <c r="M76" s="30">
        <f>L76/B76</f>
        <v>0.7412165995410201</v>
      </c>
      <c r="N76" s="30"/>
      <c r="O76" s="25"/>
      <c r="P76" s="27"/>
      <c r="Q76" s="27"/>
      <c r="R76" s="27"/>
      <c r="S76" s="27"/>
      <c r="T76" s="27"/>
      <c r="U76" s="27"/>
      <c r="V76" s="27"/>
      <c r="W76" s="27"/>
      <c r="X76" s="29"/>
      <c r="Y76" s="18">
        <f t="shared" si="12"/>
        <v>0</v>
      </c>
    </row>
    <row r="77" spans="1:25" s="16" customFormat="1" ht="11.25">
      <c r="A77" s="2">
        <v>73</v>
      </c>
      <c r="B77" s="15">
        <v>10</v>
      </c>
      <c r="C77" s="15" t="s">
        <v>24</v>
      </c>
      <c r="D77" s="16" t="s">
        <v>26</v>
      </c>
      <c r="E77" s="17">
        <v>51659.454450000005</v>
      </c>
      <c r="F77" s="18">
        <f>E77/E$81%</f>
        <v>61.54230425071881</v>
      </c>
      <c r="G77" s="19">
        <f>E77/B77</f>
        <v>5165.945445</v>
      </c>
      <c r="H77" s="20"/>
      <c r="I77" s="21">
        <f>+(G77/G$144)*100</f>
        <v>10.413433069630674</v>
      </c>
      <c r="J77" s="18"/>
      <c r="K77" s="22">
        <f>G77/J82%</f>
        <v>0.016839098280122398</v>
      </c>
      <c r="L77" s="21"/>
      <c r="M77" s="21"/>
      <c r="N77" s="21">
        <f>K77/M82%</f>
        <v>13.093022108982112</v>
      </c>
      <c r="O77" s="16" t="s">
        <v>33</v>
      </c>
      <c r="P77" s="18">
        <v>45399.397639999974</v>
      </c>
      <c r="Q77" s="18">
        <v>33975.08030000004</v>
      </c>
      <c r="R77" s="18">
        <v>1761.3621400000002</v>
      </c>
      <c r="S77" s="18">
        <v>2089.07032</v>
      </c>
      <c r="T77" s="18">
        <v>196.17390000000003</v>
      </c>
      <c r="U77" s="18">
        <v>67.49587</v>
      </c>
      <c r="V77" s="18">
        <v>452.79166999999995</v>
      </c>
      <c r="W77" s="18">
        <v>83941.37184</v>
      </c>
      <c r="X77" s="20">
        <f>W77/B77</f>
        <v>8394.137184000001</v>
      </c>
      <c r="Y77" s="18">
        <f t="shared" si="12"/>
        <v>4566.8939</v>
      </c>
    </row>
    <row r="78" spans="1:25" s="16" customFormat="1" ht="11.25">
      <c r="A78" s="2">
        <v>74</v>
      </c>
      <c r="B78" s="15">
        <v>10</v>
      </c>
      <c r="C78" s="15"/>
      <c r="D78" s="16" t="s">
        <v>27</v>
      </c>
      <c r="E78" s="17">
        <v>25897.268580000004</v>
      </c>
      <c r="F78" s="18">
        <f>E78/E$81%</f>
        <v>30.851614659529968</v>
      </c>
      <c r="G78" s="19">
        <f>E78/B78</f>
        <v>2589.7268580000004</v>
      </c>
      <c r="H78" s="20"/>
      <c r="I78" s="21">
        <f>+(G78/G$145)*100</f>
        <v>8.708419818717918</v>
      </c>
      <c r="J78" s="18"/>
      <c r="K78" s="22">
        <f>G78/J82%</f>
        <v>0.008441565158753741</v>
      </c>
      <c r="L78" s="21"/>
      <c r="M78" s="21"/>
      <c r="N78" s="21">
        <f>K78/M82%</f>
        <v>6.563629323812727</v>
      </c>
      <c r="P78" s="18"/>
      <c r="Q78" s="18"/>
      <c r="R78" s="18"/>
      <c r="S78" s="18"/>
      <c r="T78" s="18"/>
      <c r="U78" s="18"/>
      <c r="V78" s="18"/>
      <c r="W78" s="18"/>
      <c r="X78" s="20"/>
      <c r="Y78" s="18">
        <f t="shared" si="12"/>
        <v>0</v>
      </c>
    </row>
    <row r="79" spans="1:25" s="16" customFormat="1" ht="11.25">
      <c r="A79" s="2">
        <v>75</v>
      </c>
      <c r="B79" s="15">
        <v>10</v>
      </c>
      <c r="C79" s="15"/>
      <c r="D79" s="16" t="s">
        <v>28</v>
      </c>
      <c r="E79" s="17">
        <v>1075.90372</v>
      </c>
      <c r="F79" s="18">
        <f>E79/E$81%</f>
        <v>1.281732352493323</v>
      </c>
      <c r="G79" s="19">
        <f>E79/B79</f>
        <v>107.590372</v>
      </c>
      <c r="H79" s="20"/>
      <c r="I79" s="21">
        <f>+(G79/G$146)*100</f>
        <v>3.5291848095135183</v>
      </c>
      <c r="J79" s="18"/>
      <c r="K79" s="22">
        <f>G79/J82%</f>
        <v>0.00035070537762965653</v>
      </c>
      <c r="L79" s="21"/>
      <c r="M79" s="21"/>
      <c r="N79" s="21">
        <f>K79/M82%</f>
        <v>0.27268641032069785</v>
      </c>
      <c r="P79" s="23">
        <v>0.0414207562298795</v>
      </c>
      <c r="Q79" s="23">
        <v>0.07031982096971785</v>
      </c>
      <c r="R79" s="23">
        <v>0.001997412812608867</v>
      </c>
      <c r="S79" s="23">
        <v>0.007806526519299438</v>
      </c>
      <c r="T79" s="23">
        <v>0.02838807714507238</v>
      </c>
      <c r="U79" s="23">
        <v>0.000742682134387625</v>
      </c>
      <c r="V79" s="23">
        <v>0.00498223497094766</v>
      </c>
      <c r="W79" s="23">
        <v>0.027361826121298862</v>
      </c>
      <c r="X79" s="20"/>
      <c r="Y79" s="18">
        <f t="shared" si="12"/>
        <v>0.04391693358231597</v>
      </c>
    </row>
    <row r="80" spans="1:25" s="16" customFormat="1" ht="11.25">
      <c r="A80" s="2">
        <v>76</v>
      </c>
      <c r="B80" s="15">
        <v>10</v>
      </c>
      <c r="D80" s="16" t="s">
        <v>29</v>
      </c>
      <c r="E80" s="17">
        <v>5308.745090000002</v>
      </c>
      <c r="F80" s="18">
        <f>E80/E$81%</f>
        <v>6.324348737257903</v>
      </c>
      <c r="G80" s="19">
        <f>E80/B80</f>
        <v>530.8745090000002</v>
      </c>
      <c r="H80" s="20"/>
      <c r="I80" s="21">
        <f>+(G80/G$147)*100</f>
        <v>3.861872190479277</v>
      </c>
      <c r="J80" s="18"/>
      <c r="K80" s="22">
        <f>G80/J82%</f>
        <v>0.0017304573047930679</v>
      </c>
      <c r="L80" s="21"/>
      <c r="M80" s="21"/>
      <c r="N80" s="21">
        <f>K80/M82%</f>
        <v>1.345494596765341</v>
      </c>
      <c r="O80" s="16" t="s">
        <v>30</v>
      </c>
      <c r="P80" s="21"/>
      <c r="Q80" s="21"/>
      <c r="R80" s="21"/>
      <c r="S80" s="21"/>
      <c r="T80" s="21"/>
      <c r="U80" s="21"/>
      <c r="V80" s="21"/>
      <c r="W80" s="21"/>
      <c r="X80" s="20"/>
      <c r="Y80" s="18">
        <f t="shared" si="12"/>
        <v>0</v>
      </c>
    </row>
    <row r="81" spans="1:25" s="16" customFormat="1" ht="11.25">
      <c r="A81" s="2">
        <v>77</v>
      </c>
      <c r="B81" s="15">
        <v>10</v>
      </c>
      <c r="C81" s="15"/>
      <c r="D81" s="16" t="s">
        <v>54</v>
      </c>
      <c r="E81" s="17">
        <f>SUM(E77:E80)</f>
        <v>83941.37184</v>
      </c>
      <c r="F81" s="18">
        <f>E81/E$81%</f>
        <v>100</v>
      </c>
      <c r="G81" s="19">
        <f>SUM(G77:G80)</f>
        <v>8394.137184000001</v>
      </c>
      <c r="H81" s="20">
        <f>E81/J81%</f>
        <v>6.227042058416994</v>
      </c>
      <c r="I81" s="21">
        <f>+(G81/G$148)*100</f>
        <v>8.730994763070367</v>
      </c>
      <c r="J81" s="18">
        <v>1348013.56812</v>
      </c>
      <c r="K81" s="22">
        <f>G81/J82%</f>
        <v>0.027361826121298862</v>
      </c>
      <c r="L81" s="21"/>
      <c r="M81" s="21"/>
      <c r="N81" s="21">
        <f>K81/M82%</f>
        <v>21.27483243988088</v>
      </c>
      <c r="O81" s="16" t="s">
        <v>31</v>
      </c>
      <c r="P81" s="18">
        <v>54.08465056603484</v>
      </c>
      <c r="Q81" s="18">
        <v>40.47477370843983</v>
      </c>
      <c r="R81" s="18">
        <v>2.098324224861751</v>
      </c>
      <c r="S81" s="18">
        <v>2.488725492814152</v>
      </c>
      <c r="T81" s="18">
        <v>0.0804083475412498</v>
      </c>
      <c r="U81" s="18">
        <v>0.5394141888258184</v>
      </c>
      <c r="V81" s="18">
        <v>0.5394141888258184</v>
      </c>
      <c r="W81" s="18">
        <v>100</v>
      </c>
      <c r="X81" s="20"/>
      <c r="Y81" s="18">
        <f t="shared" si="12"/>
        <v>5.746286442868788</v>
      </c>
    </row>
    <row r="82" spans="1:25" s="16" customFormat="1" ht="11.25">
      <c r="A82" s="2">
        <v>78</v>
      </c>
      <c r="B82" s="15">
        <v>10</v>
      </c>
      <c r="C82" s="15"/>
      <c r="D82" s="16" t="s">
        <v>43</v>
      </c>
      <c r="E82" s="17"/>
      <c r="F82" s="18"/>
      <c r="G82" s="19"/>
      <c r="H82" s="20"/>
      <c r="I82" s="21"/>
      <c r="J82" s="18">
        <v>30678278.36777998</v>
      </c>
      <c r="K82" s="22"/>
      <c r="L82" s="21">
        <v>1.2861124146861702</v>
      </c>
      <c r="M82" s="21">
        <f>L82/B82</f>
        <v>0.12861124146861702</v>
      </c>
      <c r="N82" s="21"/>
      <c r="X82" s="20"/>
      <c r="Y82" s="18">
        <f t="shared" si="12"/>
        <v>0</v>
      </c>
    </row>
    <row r="83" spans="1:25" ht="11.25">
      <c r="A83" s="2">
        <v>79</v>
      </c>
      <c r="B83" s="24">
        <v>5</v>
      </c>
      <c r="C83" s="24" t="s">
        <v>22</v>
      </c>
      <c r="D83" s="25" t="s">
        <v>26</v>
      </c>
      <c r="E83" s="26">
        <v>153.67978000000042</v>
      </c>
      <c r="F83" s="27">
        <f>E83/E$87%</f>
        <v>21.45398864603825</v>
      </c>
      <c r="G83" s="28">
        <f>E83/B83</f>
        <v>30.735956000000083</v>
      </c>
      <c r="H83" s="29"/>
      <c r="I83" s="30">
        <f>+(G83/G$144)*100</f>
        <v>0.06195706556423269</v>
      </c>
      <c r="J83" s="27"/>
      <c r="K83" s="31">
        <f>G83/J88%</f>
        <v>0.00048168276639469894</v>
      </c>
      <c r="L83" s="30"/>
      <c r="M83" s="30"/>
      <c r="N83" s="30">
        <f>K83/M88%</f>
        <v>0.09558616473108346</v>
      </c>
      <c r="O83" s="25" t="s">
        <v>33</v>
      </c>
      <c r="P83" s="27">
        <v>215.02622000000002</v>
      </c>
      <c r="Q83" s="27">
        <v>301.9875100000004</v>
      </c>
      <c r="R83" s="27">
        <v>198.88395999999997</v>
      </c>
      <c r="S83" s="27">
        <v>0</v>
      </c>
      <c r="T83" s="27">
        <v>0</v>
      </c>
      <c r="U83" s="27">
        <v>0.00017999999999999998</v>
      </c>
      <c r="V83" s="27">
        <v>0.42478000000000005</v>
      </c>
      <c r="W83" s="27">
        <v>716.3226500000004</v>
      </c>
      <c r="X83" s="29">
        <f>W83/B83</f>
        <v>143.2645300000001</v>
      </c>
      <c r="Y83" s="18">
        <f t="shared" si="12"/>
        <v>199.30891999999997</v>
      </c>
    </row>
    <row r="84" spans="1:25" ht="11.25">
      <c r="A84" s="2">
        <v>80</v>
      </c>
      <c r="B84" s="24">
        <v>5</v>
      </c>
      <c r="C84" s="24"/>
      <c r="D84" s="25" t="s">
        <v>27</v>
      </c>
      <c r="E84" s="26">
        <v>184.24879000000004</v>
      </c>
      <c r="F84" s="27">
        <f>E84/E$87%</f>
        <v>25.72148039713667</v>
      </c>
      <c r="G84" s="28">
        <f>E84/B84</f>
        <v>36.84975800000001</v>
      </c>
      <c r="H84" s="29"/>
      <c r="I84" s="30">
        <f>+(G84/G$145)*100</f>
        <v>0.12391390307856132</v>
      </c>
      <c r="J84" s="27"/>
      <c r="K84" s="31">
        <f>G84/J88%</f>
        <v>0.0005774960562285795</v>
      </c>
      <c r="L84" s="30"/>
      <c r="M84" s="30"/>
      <c r="N84" s="30">
        <f>K84/M88%</f>
        <v>0.11459956015321442</v>
      </c>
      <c r="O84" s="25"/>
      <c r="P84" s="27"/>
      <c r="Q84" s="27"/>
      <c r="R84" s="27"/>
      <c r="S84" s="27"/>
      <c r="T84" s="27"/>
      <c r="U84" s="27"/>
      <c r="V84" s="27"/>
      <c r="W84" s="27"/>
      <c r="X84" s="29"/>
      <c r="Y84" s="18">
        <f t="shared" si="12"/>
        <v>0</v>
      </c>
    </row>
    <row r="85" spans="1:25" ht="11.25">
      <c r="A85" s="2">
        <v>81</v>
      </c>
      <c r="B85" s="24">
        <v>5</v>
      </c>
      <c r="C85" s="24"/>
      <c r="D85" s="25" t="s">
        <v>28</v>
      </c>
      <c r="E85" s="26">
        <v>14.6145</v>
      </c>
      <c r="F85" s="27">
        <f>E85/E$87%</f>
        <v>2.0402119073018268</v>
      </c>
      <c r="G85" s="28">
        <f>E85/B85</f>
        <v>2.9229</v>
      </c>
      <c r="H85" s="29"/>
      <c r="I85" s="30">
        <f>+(G85/G$146)*100</f>
        <v>0.0958771132395291</v>
      </c>
      <c r="J85" s="27"/>
      <c r="K85" s="31">
        <f>G85/J88%</f>
        <v>4.580662979524898E-05</v>
      </c>
      <c r="L85" s="30"/>
      <c r="M85" s="30"/>
      <c r="N85" s="30">
        <f>K85/M88%</f>
        <v>0.009089966191143788</v>
      </c>
      <c r="O85" s="25"/>
      <c r="P85" s="32">
        <v>0.000993821514939038</v>
      </c>
      <c r="Q85" s="32">
        <v>0.0017055407831133725</v>
      </c>
      <c r="R85" s="32">
        <v>0.0009816195793478887</v>
      </c>
      <c r="S85" s="32">
        <v>0</v>
      </c>
      <c r="T85" s="32">
        <v>0</v>
      </c>
      <c r="U85" s="32">
        <v>1.1924441307102733E-08</v>
      </c>
      <c r="V85" s="32">
        <v>2.8140356546839448E-05</v>
      </c>
      <c r="W85" s="32">
        <v>0.00112259490377713</v>
      </c>
      <c r="X85" s="29"/>
      <c r="Y85" s="18">
        <f t="shared" si="12"/>
        <v>0.0010097718603360353</v>
      </c>
    </row>
    <row r="86" spans="1:25" ht="11.25">
      <c r="A86" s="2">
        <v>82</v>
      </c>
      <c r="B86" s="24">
        <v>5</v>
      </c>
      <c r="C86" s="24"/>
      <c r="D86" s="25" t="s">
        <v>29</v>
      </c>
      <c r="E86" s="26">
        <v>363.77958</v>
      </c>
      <c r="F86" s="27">
        <f>E86/E$87%</f>
        <v>50.78431904952325</v>
      </c>
      <c r="G86" s="28">
        <f>E86/B86</f>
        <v>72.755916</v>
      </c>
      <c r="H86" s="29"/>
      <c r="I86" s="30">
        <f>+(G86/G$147)*100</f>
        <v>0.529266415941712</v>
      </c>
      <c r="J86" s="27"/>
      <c r="K86" s="31">
        <f>G86/J88%</f>
        <v>0.0011402043551357324</v>
      </c>
      <c r="L86" s="30"/>
      <c r="M86" s="30"/>
      <c r="N86" s="30">
        <f>K86/M88%</f>
        <v>0.22626460592072853</v>
      </c>
      <c r="O86" s="25" t="s">
        <v>30</v>
      </c>
      <c r="P86" s="30">
        <f aca="true" t="shared" si="14" ref="P86:W86">P85*10/$B88</f>
        <v>0.001987643029878076</v>
      </c>
      <c r="Q86" s="30">
        <f t="shared" si="14"/>
        <v>0.003411081566226745</v>
      </c>
      <c r="R86" s="30">
        <f t="shared" si="14"/>
        <v>0.0019632391586957773</v>
      </c>
      <c r="S86" s="30">
        <f t="shared" si="14"/>
        <v>0</v>
      </c>
      <c r="T86" s="30">
        <f t="shared" si="14"/>
        <v>0</v>
      </c>
      <c r="U86" s="30">
        <f t="shared" si="14"/>
        <v>2.3848882614205467E-08</v>
      </c>
      <c r="V86" s="30">
        <f t="shared" si="14"/>
        <v>5.6280713093678897E-05</v>
      </c>
      <c r="W86" s="30">
        <f t="shared" si="14"/>
        <v>0.00224518980755426</v>
      </c>
      <c r="X86" s="29"/>
      <c r="Y86" s="18">
        <f t="shared" si="12"/>
        <v>0.0020195437206720706</v>
      </c>
    </row>
    <row r="87" spans="1:25" ht="11.25">
      <c r="A87" s="2">
        <v>83</v>
      </c>
      <c r="B87" s="24">
        <v>5</v>
      </c>
      <c r="C87" s="24"/>
      <c r="D87" s="25" t="s">
        <v>54</v>
      </c>
      <c r="E87" s="26">
        <f>SUM(E83:E86)</f>
        <v>716.3226500000005</v>
      </c>
      <c r="F87" s="27">
        <f>E87/E$87%</f>
        <v>100</v>
      </c>
      <c r="G87" s="28">
        <f>SUM(G83:G86)</f>
        <v>143.2645300000001</v>
      </c>
      <c r="H87" s="29">
        <f>E87/J87%</f>
        <v>0.3401573910631542</v>
      </c>
      <c r="I87" s="30">
        <f>+(G87/G$148)*100</f>
        <v>0.14901375016219154</v>
      </c>
      <c r="J87" s="27">
        <v>210585.6491200001</v>
      </c>
      <c r="K87" s="31">
        <f>G87/J88%</f>
        <v>0.00224518980755426</v>
      </c>
      <c r="L87" s="30"/>
      <c r="M87" s="30"/>
      <c r="N87" s="30">
        <f>K87/M88%</f>
        <v>0.4455402969961702</v>
      </c>
      <c r="O87" s="25" t="s">
        <v>31</v>
      </c>
      <c r="P87" s="27">
        <v>30.018067975373935</v>
      </c>
      <c r="Q87" s="27">
        <v>42.15802892732768</v>
      </c>
      <c r="R87" s="27">
        <v>27.76457787562628</v>
      </c>
      <c r="S87" s="27">
        <v>0</v>
      </c>
      <c r="T87" s="27">
        <v>2.512834125795127E-05</v>
      </c>
      <c r="U87" s="27">
        <v>0.059300093330847466</v>
      </c>
      <c r="V87" s="27">
        <v>0.059300093330847466</v>
      </c>
      <c r="W87" s="27">
        <v>100</v>
      </c>
      <c r="X87" s="29"/>
      <c r="Y87" s="18">
        <f t="shared" si="12"/>
        <v>27.88320319062923</v>
      </c>
    </row>
    <row r="88" spans="1:25" ht="11.25">
      <c r="A88" s="2">
        <v>84</v>
      </c>
      <c r="B88" s="24">
        <v>5</v>
      </c>
      <c r="C88" s="24"/>
      <c r="D88" s="25" t="s">
        <v>43</v>
      </c>
      <c r="E88" s="26"/>
      <c r="F88" s="27"/>
      <c r="G88" s="28"/>
      <c r="H88" s="29"/>
      <c r="I88" s="30"/>
      <c r="J88" s="27">
        <v>6380954.051990003</v>
      </c>
      <c r="K88" s="31"/>
      <c r="L88" s="30">
        <v>2.5196259717598104</v>
      </c>
      <c r="M88" s="30">
        <f>L88/B88</f>
        <v>0.503925194351962</v>
      </c>
      <c r="N88" s="30"/>
      <c r="O88" s="25"/>
      <c r="P88" s="27"/>
      <c r="Q88" s="27"/>
      <c r="R88" s="27"/>
      <c r="S88" s="27"/>
      <c r="T88" s="27"/>
      <c r="U88" s="27"/>
      <c r="V88" s="27"/>
      <c r="W88" s="27"/>
      <c r="X88" s="29"/>
      <c r="Y88" s="18">
        <f t="shared" si="12"/>
        <v>0</v>
      </c>
    </row>
    <row r="89" spans="1:25" s="16" customFormat="1" ht="11.25">
      <c r="A89" s="2">
        <v>85</v>
      </c>
      <c r="B89" s="15">
        <v>11</v>
      </c>
      <c r="C89" s="15" t="s">
        <v>25</v>
      </c>
      <c r="D89" s="16" t="s">
        <v>26</v>
      </c>
      <c r="E89" s="17">
        <v>1188.2924099999998</v>
      </c>
      <c r="F89" s="18">
        <f>E89/E$93%</f>
        <v>74.19645855412082</v>
      </c>
      <c r="G89" s="19">
        <f>E89/B89</f>
        <v>108.02658272727271</v>
      </c>
      <c r="H89" s="20"/>
      <c r="I89" s="21">
        <f>+(G89/G$144)*100</f>
        <v>0.2177583176106064</v>
      </c>
      <c r="J89" s="18"/>
      <c r="K89" s="22">
        <f>G89/J94%</f>
        <v>0.04407799623530117</v>
      </c>
      <c r="L89" s="21"/>
      <c r="M89" s="21"/>
      <c r="N89" s="21">
        <f>K89/M94%</f>
        <v>29.451103978696718</v>
      </c>
      <c r="O89" s="16" t="s">
        <v>33</v>
      </c>
      <c r="P89" s="18">
        <v>357.84272</v>
      </c>
      <c r="Q89" s="18">
        <v>1109.176200000114</v>
      </c>
      <c r="R89" s="18">
        <v>134.52976999999998</v>
      </c>
      <c r="S89" s="18">
        <v>0</v>
      </c>
      <c r="T89" s="18">
        <v>0</v>
      </c>
      <c r="U89" s="18">
        <v>0</v>
      </c>
      <c r="V89" s="18">
        <v>0</v>
      </c>
      <c r="W89" s="18">
        <v>1601.5486900001142</v>
      </c>
      <c r="X89" s="20">
        <f>W89/B89</f>
        <v>145.59533545455585</v>
      </c>
      <c r="Y89" s="18">
        <f t="shared" si="12"/>
        <v>134.52976999999998</v>
      </c>
    </row>
    <row r="90" spans="1:25" s="16" customFormat="1" ht="11.25">
      <c r="A90" s="2">
        <v>86</v>
      </c>
      <c r="B90" s="15">
        <v>11</v>
      </c>
      <c r="C90" s="15"/>
      <c r="D90" s="16" t="s">
        <v>27</v>
      </c>
      <c r="E90" s="17">
        <v>231.11944000011425</v>
      </c>
      <c r="F90" s="18">
        <f>E90/E$93%</f>
        <v>14.430996787247084</v>
      </c>
      <c r="G90" s="19">
        <f>E90/B90</f>
        <v>21.010858181828567</v>
      </c>
      <c r="H90" s="20"/>
      <c r="I90" s="21">
        <f>+(G90/G$145)*100</f>
        <v>0.07065276912647571</v>
      </c>
      <c r="J90" s="18"/>
      <c r="K90" s="22">
        <f>G90/J94%</f>
        <v>0.008573042897942898</v>
      </c>
      <c r="L90" s="21"/>
      <c r="M90" s="21"/>
      <c r="N90" s="21">
        <f>K90/M94%</f>
        <v>5.7281546205798985</v>
      </c>
      <c r="P90" s="18"/>
      <c r="Q90" s="18"/>
      <c r="R90" s="18"/>
      <c r="S90" s="18"/>
      <c r="T90" s="18"/>
      <c r="U90" s="18"/>
      <c r="V90" s="18"/>
      <c r="W90" s="18"/>
      <c r="X90" s="20"/>
      <c r="Y90" s="18">
        <f t="shared" si="12"/>
        <v>0</v>
      </c>
    </row>
    <row r="91" spans="1:25" s="16" customFormat="1" ht="11.25">
      <c r="A91" s="2">
        <v>87</v>
      </c>
      <c r="B91" s="15">
        <v>11</v>
      </c>
      <c r="C91" s="15"/>
      <c r="D91" s="16" t="s">
        <v>28</v>
      </c>
      <c r="E91" s="17">
        <v>81.02995999999999</v>
      </c>
      <c r="F91" s="18">
        <f>E91/E$93%</f>
        <v>5.059475275771616</v>
      </c>
      <c r="G91" s="19">
        <f>E91/B91</f>
        <v>7.366359999999999</v>
      </c>
      <c r="H91" s="20"/>
      <c r="I91" s="21">
        <f>+(G91/G$146)*100</f>
        <v>0.2416317123005021</v>
      </c>
      <c r="J91" s="18"/>
      <c r="K91" s="22">
        <f>G91/J94%</f>
        <v>0.003005689712203585</v>
      </c>
      <c r="L91" s="21"/>
      <c r="M91" s="21"/>
      <c r="N91" s="21">
        <f>K91/M94%</f>
        <v>2.008278229556003</v>
      </c>
      <c r="P91" s="23">
        <v>0.15050016277984649</v>
      </c>
      <c r="Q91" s="23">
        <v>0.09804231173769323</v>
      </c>
      <c r="R91" s="23">
        <v>0.015214374847125551</v>
      </c>
      <c r="S91" s="23">
        <v>0</v>
      </c>
      <c r="T91" s="23" t="e">
        <v>#DIV/0!</v>
      </c>
      <c r="U91" s="23">
        <v>0</v>
      </c>
      <c r="V91" s="23">
        <v>0</v>
      </c>
      <c r="W91" s="23">
        <v>0.06534785730165879</v>
      </c>
      <c r="X91" s="20"/>
      <c r="Y91" s="18" t="e">
        <f t="shared" si="12"/>
        <v>#DIV/0!</v>
      </c>
    </row>
    <row r="92" spans="1:25" s="16" customFormat="1" ht="11.25">
      <c r="A92" s="2">
        <v>88</v>
      </c>
      <c r="B92" s="15">
        <v>11</v>
      </c>
      <c r="D92" s="16" t="s">
        <v>29</v>
      </c>
      <c r="E92" s="17">
        <v>101.10687999999999</v>
      </c>
      <c r="F92" s="18">
        <f>E92/E$93%</f>
        <v>6.313069382860459</v>
      </c>
      <c r="G92" s="19">
        <f>E92/B92</f>
        <v>9.191534545454545</v>
      </c>
      <c r="H92" s="20"/>
      <c r="I92" s="21">
        <f>+(G92/G$147)*100</f>
        <v>0.0668642608509961</v>
      </c>
      <c r="J92" s="18"/>
      <c r="K92" s="22">
        <f>G92/J94%</f>
        <v>0.0037504141560603314</v>
      </c>
      <c r="L92" s="21"/>
      <c r="M92" s="21"/>
      <c r="N92" s="21">
        <f>K92/M94%</f>
        <v>2.505872469421573</v>
      </c>
      <c r="O92" s="16" t="s">
        <v>30</v>
      </c>
      <c r="P92" s="21"/>
      <c r="Q92" s="21"/>
      <c r="R92" s="21"/>
      <c r="S92" s="21"/>
      <c r="T92" s="21"/>
      <c r="U92" s="21"/>
      <c r="V92" s="21"/>
      <c r="W92" s="21"/>
      <c r="X92" s="20"/>
      <c r="Y92" s="18">
        <f t="shared" si="12"/>
        <v>0</v>
      </c>
    </row>
    <row r="93" spans="1:25" s="16" customFormat="1" ht="11.25">
      <c r="A93" s="2">
        <v>89</v>
      </c>
      <c r="B93" s="15">
        <v>11</v>
      </c>
      <c r="C93" s="15"/>
      <c r="D93" s="16" t="s">
        <v>54</v>
      </c>
      <c r="E93" s="17">
        <f>SUM(E89:E92)</f>
        <v>1601.5486900001142</v>
      </c>
      <c r="F93" s="18">
        <f>E93/E$93%</f>
        <v>100</v>
      </c>
      <c r="G93" s="19">
        <f>SUM(G89:G92)</f>
        <v>145.59533545455582</v>
      </c>
      <c r="H93" s="20">
        <f>E93/J93%</f>
        <v>8.374544412685813</v>
      </c>
      <c r="I93" s="21">
        <f>+(G93/G$148)*100</f>
        <v>0.151438091076735</v>
      </c>
      <c r="J93" s="18">
        <v>19124.00974999999</v>
      </c>
      <c r="K93" s="22">
        <f>G93/J94%</f>
        <v>0.059407143001507984</v>
      </c>
      <c r="L93" s="21"/>
      <c r="M93" s="21"/>
      <c r="N93" s="21">
        <f>K93/M94%</f>
        <v>39.693409298254196</v>
      </c>
      <c r="O93" s="16" t="s">
        <v>31</v>
      </c>
      <c r="P93" s="18">
        <v>22.343542986506044</v>
      </c>
      <c r="Q93" s="18">
        <v>69.25647699165705</v>
      </c>
      <c r="R93" s="18">
        <v>8.399980021836887</v>
      </c>
      <c r="S93" s="18">
        <v>0</v>
      </c>
      <c r="T93" s="18">
        <v>0</v>
      </c>
      <c r="U93" s="18">
        <v>0</v>
      </c>
      <c r="V93" s="18">
        <v>0</v>
      </c>
      <c r="W93" s="18">
        <v>100</v>
      </c>
      <c r="X93" s="20"/>
      <c r="Y93" s="18">
        <f t="shared" si="12"/>
        <v>8.399980021836887</v>
      </c>
    </row>
    <row r="94" spans="1:25" s="16" customFormat="1" ht="11.25">
      <c r="A94" s="2">
        <v>90</v>
      </c>
      <c r="B94" s="15">
        <v>11</v>
      </c>
      <c r="C94" s="15"/>
      <c r="D94" s="16" t="s">
        <v>43</v>
      </c>
      <c r="E94" s="17"/>
      <c r="F94" s="18"/>
      <c r="G94" s="19"/>
      <c r="H94" s="20"/>
      <c r="I94" s="21"/>
      <c r="J94" s="18">
        <v>245080.52079000004</v>
      </c>
      <c r="K94" s="22"/>
      <c r="L94" s="21">
        <v>1.6463150547396523</v>
      </c>
      <c r="M94" s="21">
        <f>L94/B94</f>
        <v>0.14966500497633203</v>
      </c>
      <c r="N94" s="21"/>
      <c r="X94" s="20"/>
      <c r="Y94" s="18">
        <f t="shared" si="12"/>
        <v>0</v>
      </c>
    </row>
    <row r="95" spans="1:25" ht="11.25">
      <c r="A95" s="2">
        <v>91</v>
      </c>
      <c r="B95" s="24">
        <v>5</v>
      </c>
      <c r="C95" s="24" t="s">
        <v>21</v>
      </c>
      <c r="D95" s="25" t="s">
        <v>26</v>
      </c>
      <c r="E95" s="26">
        <v>0.00071</v>
      </c>
      <c r="F95" s="27">
        <f>E95/E$99%</f>
        <v>0.0005890216648805207</v>
      </c>
      <c r="G95" s="28">
        <f>E95/B95</f>
        <v>0.000142</v>
      </c>
      <c r="H95" s="29"/>
      <c r="I95" s="30">
        <f>+(G95/G$144)*100</f>
        <v>2.862414076243803E-07</v>
      </c>
      <c r="J95" s="27"/>
      <c r="K95" s="31">
        <f>G95/J100%</f>
        <v>2.246766867415178E-09</v>
      </c>
      <c r="L95" s="30"/>
      <c r="M95" s="30"/>
      <c r="N95" s="30">
        <f>K95/M100%</f>
        <v>2.780547844174962E-07</v>
      </c>
      <c r="O95" s="25" t="s">
        <v>33</v>
      </c>
      <c r="P95" s="27">
        <v>5.08984</v>
      </c>
      <c r="Q95" s="27">
        <v>1E-05</v>
      </c>
      <c r="R95" s="27">
        <v>115.44901</v>
      </c>
      <c r="S95" s="27">
        <v>0</v>
      </c>
      <c r="T95" s="27">
        <v>0</v>
      </c>
      <c r="U95" s="27">
        <v>0</v>
      </c>
      <c r="V95" s="27">
        <v>0</v>
      </c>
      <c r="W95" s="27">
        <v>120.53886</v>
      </c>
      <c r="X95" s="29">
        <f>W95/B95</f>
        <v>24.107772</v>
      </c>
      <c r="Y95" s="18">
        <f t="shared" si="12"/>
        <v>115.44901</v>
      </c>
    </row>
    <row r="96" spans="1:25" ht="11.25">
      <c r="A96" s="2">
        <v>92</v>
      </c>
      <c r="B96" s="24">
        <v>5</v>
      </c>
      <c r="C96" s="24"/>
      <c r="D96" s="25" t="s">
        <v>27</v>
      </c>
      <c r="E96" s="26">
        <v>10.58628</v>
      </c>
      <c r="F96" s="27">
        <f>E96/E$99%</f>
        <v>8.78246235280473</v>
      </c>
      <c r="G96" s="28">
        <f>E96/B96</f>
        <v>2.1172560000000002</v>
      </c>
      <c r="H96" s="29"/>
      <c r="I96" s="30">
        <f>+(G96/G$145)*100</f>
        <v>0.007119652041581994</v>
      </c>
      <c r="J96" s="27"/>
      <c r="K96" s="31">
        <f>G96/J100%</f>
        <v>3.34998635960281E-05</v>
      </c>
      <c r="L96" s="30"/>
      <c r="M96" s="30"/>
      <c r="N96" s="30">
        <f>K96/M100%</f>
        <v>0.0041458673284271155</v>
      </c>
      <c r="O96" s="25"/>
      <c r="P96" s="27"/>
      <c r="Q96" s="27"/>
      <c r="R96" s="27"/>
      <c r="S96" s="27"/>
      <c r="T96" s="27"/>
      <c r="U96" s="27"/>
      <c r="V96" s="27"/>
      <c r="W96" s="27"/>
      <c r="X96" s="29"/>
      <c r="Y96" s="18">
        <f t="shared" si="12"/>
        <v>0</v>
      </c>
    </row>
    <row r="97" spans="1:25" ht="11.25">
      <c r="A97" s="2">
        <v>93</v>
      </c>
      <c r="B97" s="24">
        <v>5</v>
      </c>
      <c r="C97" s="24"/>
      <c r="D97" s="25" t="s">
        <v>28</v>
      </c>
      <c r="E97" s="26">
        <v>0.00165</v>
      </c>
      <c r="F97" s="27">
        <f>E97/E$99%</f>
        <v>0.0013688531648631819</v>
      </c>
      <c r="G97" s="28">
        <f>E97/B97</f>
        <v>0.00033</v>
      </c>
      <c r="H97" s="29"/>
      <c r="I97" s="30">
        <f>+(G97/G$146)*100</f>
        <v>1.082467664615437E-05</v>
      </c>
      <c r="J97" s="27"/>
      <c r="K97" s="31">
        <f>G97/J100%</f>
        <v>5.2213596214578084E-09</v>
      </c>
      <c r="L97" s="30"/>
      <c r="M97" s="30"/>
      <c r="N97" s="30">
        <f>K97/M100%</f>
        <v>6.461836539279843E-07</v>
      </c>
      <c r="O97" s="25"/>
      <c r="P97" s="32">
        <v>5.789501535114688E-05</v>
      </c>
      <c r="Q97" s="32">
        <v>5.336139315412047E-11</v>
      </c>
      <c r="R97" s="32">
        <v>0.00036265107470293754</v>
      </c>
      <c r="S97" s="32">
        <v>0</v>
      </c>
      <c r="T97" s="32">
        <v>0</v>
      </c>
      <c r="U97" s="32">
        <v>0</v>
      </c>
      <c r="V97" s="32">
        <v>0</v>
      </c>
      <c r="W97" s="32">
        <v>0.00019072022315774417</v>
      </c>
      <c r="X97" s="29"/>
      <c r="Y97" s="18">
        <f t="shared" si="12"/>
        <v>0.00036265107470293754</v>
      </c>
    </row>
    <row r="98" spans="1:25" ht="11.25">
      <c r="A98" s="2">
        <v>94</v>
      </c>
      <c r="B98" s="24">
        <v>5</v>
      </c>
      <c r="C98" s="24"/>
      <c r="D98" s="25" t="s">
        <v>29</v>
      </c>
      <c r="E98" s="26">
        <v>109.95022</v>
      </c>
      <c r="F98" s="27">
        <f>E98/E$99%</f>
        <v>91.21557977236553</v>
      </c>
      <c r="G98" s="28">
        <f>E98/B98</f>
        <v>21.990044</v>
      </c>
      <c r="H98" s="29"/>
      <c r="I98" s="30">
        <f>+(G98/G$147)*100</f>
        <v>0.1599676344433702</v>
      </c>
      <c r="J98" s="27"/>
      <c r="K98" s="31">
        <f>G98/J100%</f>
        <v>0.0003479331145929714</v>
      </c>
      <c r="L98" s="30"/>
      <c r="M98" s="30"/>
      <c r="N98" s="30">
        <f>K98/M100%</f>
        <v>0.04305941509683984</v>
      </c>
      <c r="O98" s="25" t="s">
        <v>30</v>
      </c>
      <c r="P98" s="30">
        <f aca="true" t="shared" si="15" ref="P98:W98">P97*10/$B100</f>
        <v>0.00011579003070229376</v>
      </c>
      <c r="Q98" s="30">
        <f t="shared" si="15"/>
        <v>1.0672278630824093E-10</v>
      </c>
      <c r="R98" s="30">
        <f t="shared" si="15"/>
        <v>0.0007253021494058751</v>
      </c>
      <c r="S98" s="30">
        <f t="shared" si="15"/>
        <v>0</v>
      </c>
      <c r="T98" s="30">
        <f t="shared" si="15"/>
        <v>0</v>
      </c>
      <c r="U98" s="30">
        <f t="shared" si="15"/>
        <v>0</v>
      </c>
      <c r="V98" s="30">
        <f t="shared" si="15"/>
        <v>0</v>
      </c>
      <c r="W98" s="30">
        <f t="shared" si="15"/>
        <v>0.00038144044631548834</v>
      </c>
      <c r="X98" s="29"/>
      <c r="Y98" s="18">
        <f t="shared" si="12"/>
        <v>0.0007253021494058751</v>
      </c>
    </row>
    <row r="99" spans="1:25" ht="11.25">
      <c r="A99" s="2">
        <v>95</v>
      </c>
      <c r="B99" s="24">
        <v>5</v>
      </c>
      <c r="C99" s="24"/>
      <c r="D99" s="25" t="s">
        <v>54</v>
      </c>
      <c r="E99" s="26">
        <f>SUM(E95:E98)</f>
        <v>120.53886</v>
      </c>
      <c r="F99" s="27">
        <f>E99/E$99%</f>
        <v>100</v>
      </c>
      <c r="G99" s="28">
        <f>SUM(G95:G98)</f>
        <v>24.107772</v>
      </c>
      <c r="H99" s="29">
        <f>E99/J99%</f>
        <v>0.1439318713644198</v>
      </c>
      <c r="I99" s="30">
        <f>+(G99/G$148)*100</f>
        <v>0.025075219342673826</v>
      </c>
      <c r="J99" s="27">
        <v>83747.16374999999</v>
      </c>
      <c r="K99" s="31">
        <f>G99/J100%</f>
        <v>0.00038144044631548834</v>
      </c>
      <c r="L99" s="30"/>
      <c r="M99" s="30"/>
      <c r="N99" s="30">
        <f>K99/M100%</f>
        <v>0.0472062066637053</v>
      </c>
      <c r="O99" s="25" t="s">
        <v>31</v>
      </c>
      <c r="P99" s="27">
        <v>4.2225718743316465</v>
      </c>
      <c r="Q99" s="27">
        <v>8.296079787049588E-06</v>
      </c>
      <c r="R99" s="27">
        <v>95.77741982958857</v>
      </c>
      <c r="S99" s="27">
        <v>0</v>
      </c>
      <c r="T99" s="27">
        <v>0</v>
      </c>
      <c r="U99" s="27">
        <v>0</v>
      </c>
      <c r="V99" s="27">
        <v>0</v>
      </c>
      <c r="W99" s="27">
        <v>100</v>
      </c>
      <c r="X99" s="29"/>
      <c r="Y99" s="18">
        <f t="shared" si="12"/>
        <v>95.77741982958857</v>
      </c>
    </row>
    <row r="100" spans="1:25" ht="11.25">
      <c r="A100" s="2">
        <v>96</v>
      </c>
      <c r="B100" s="24">
        <v>5</v>
      </c>
      <c r="C100" s="24"/>
      <c r="D100" s="25" t="s">
        <v>43</v>
      </c>
      <c r="E100" s="26"/>
      <c r="F100" s="27"/>
      <c r="G100" s="28"/>
      <c r="H100" s="29"/>
      <c r="I100" s="30"/>
      <c r="J100" s="27">
        <v>6320192.898489986</v>
      </c>
      <c r="K100" s="31"/>
      <c r="L100" s="30">
        <v>4.040151425773854</v>
      </c>
      <c r="M100" s="30">
        <f>L100/B100</f>
        <v>0.8080302851547708</v>
      </c>
      <c r="N100" s="30"/>
      <c r="O100" s="25"/>
      <c r="P100" s="27"/>
      <c r="Q100" s="27"/>
      <c r="R100" s="27"/>
      <c r="S100" s="27"/>
      <c r="T100" s="27"/>
      <c r="U100" s="27"/>
      <c r="V100" s="27"/>
      <c r="W100" s="27"/>
      <c r="X100" s="29"/>
      <c r="Y100" s="18">
        <f t="shared" si="12"/>
        <v>0</v>
      </c>
    </row>
    <row r="101" spans="1:25" s="16" customFormat="1" ht="11.25">
      <c r="A101" s="2">
        <v>97</v>
      </c>
      <c r="B101" s="15">
        <v>14</v>
      </c>
      <c r="C101" s="15" t="s">
        <v>20</v>
      </c>
      <c r="D101" s="16" t="s">
        <v>26</v>
      </c>
      <c r="E101" s="17">
        <v>52231.36516999996</v>
      </c>
      <c r="F101" s="18">
        <f>E101/E$105%</f>
        <v>61.70719126361555</v>
      </c>
      <c r="G101" s="19">
        <f>E101/B101</f>
        <v>3730.81179785714</v>
      </c>
      <c r="H101" s="20"/>
      <c r="I101" s="21">
        <f>+(G101/G$144)*100</f>
        <v>7.520512821128681</v>
      </c>
      <c r="J101" s="18"/>
      <c r="K101" s="22">
        <f>G101/J106%</f>
        <v>0.09503662954026901</v>
      </c>
      <c r="L101" s="21"/>
      <c r="M101" s="21"/>
      <c r="N101" s="21">
        <f>K101/M106%</f>
        <v>31.406160913945243</v>
      </c>
      <c r="O101" s="16" t="s">
        <v>33</v>
      </c>
      <c r="P101" s="18">
        <v>25804.790320000004</v>
      </c>
      <c r="Q101" s="18">
        <v>54999.62428999998</v>
      </c>
      <c r="R101" s="18">
        <v>1724.48036</v>
      </c>
      <c r="S101" s="18">
        <v>550.63862</v>
      </c>
      <c r="T101" s="18">
        <v>285.95682999999997</v>
      </c>
      <c r="U101" s="18">
        <v>270.03992</v>
      </c>
      <c r="V101" s="18">
        <v>1008.35654</v>
      </c>
      <c r="W101" s="18">
        <v>84643.88687999996</v>
      </c>
      <c r="X101" s="20">
        <f>W101/B101</f>
        <v>6045.991919999998</v>
      </c>
      <c r="Y101" s="18">
        <f t="shared" si="12"/>
        <v>3839.47227</v>
      </c>
    </row>
    <row r="102" spans="1:25" s="16" customFormat="1" ht="11.25">
      <c r="A102" s="2">
        <v>98</v>
      </c>
      <c r="B102" s="15">
        <v>14</v>
      </c>
      <c r="C102" s="15"/>
      <c r="D102" s="16" t="s">
        <v>27</v>
      </c>
      <c r="E102" s="17">
        <v>29800.197220000002</v>
      </c>
      <c r="F102" s="18">
        <f>E102/E$105%</f>
        <v>35.20655574601375</v>
      </c>
      <c r="G102" s="19">
        <f>E102/B102</f>
        <v>2128.585515714286</v>
      </c>
      <c r="H102" s="20"/>
      <c r="I102" s="21">
        <f>+(G102/G$145)*100</f>
        <v>7.15774956483159</v>
      </c>
      <c r="J102" s="18"/>
      <c r="K102" s="22">
        <f>G102/J106%</f>
        <v>0.05422240629181887</v>
      </c>
      <c r="L102" s="21"/>
      <c r="M102" s="21"/>
      <c r="N102" s="21">
        <f>K102/M106%</f>
        <v>17.91853967654249</v>
      </c>
      <c r="P102" s="18"/>
      <c r="Q102" s="18"/>
      <c r="R102" s="18"/>
      <c r="S102" s="18"/>
      <c r="T102" s="18"/>
      <c r="U102" s="18"/>
      <c r="V102" s="18"/>
      <c r="W102" s="18"/>
      <c r="X102" s="20"/>
      <c r="Y102" s="18">
        <f t="shared" si="12"/>
        <v>0</v>
      </c>
    </row>
    <row r="103" spans="1:25" s="16" customFormat="1" ht="11.25">
      <c r="A103" s="2">
        <v>99</v>
      </c>
      <c r="B103" s="15">
        <v>14</v>
      </c>
      <c r="C103" s="15"/>
      <c r="D103" s="16" t="s">
        <v>28</v>
      </c>
      <c r="E103" s="17">
        <v>987.19687</v>
      </c>
      <c r="F103" s="18">
        <f>E103/E$105%</f>
        <v>1.166294349643411</v>
      </c>
      <c r="G103" s="19">
        <f>E103/B103</f>
        <v>70.51406214285714</v>
      </c>
      <c r="H103" s="20"/>
      <c r="I103" s="21">
        <f>+(G103/G$146)*100</f>
        <v>2.3130058233432234</v>
      </c>
      <c r="J103" s="18"/>
      <c r="K103" s="22">
        <f>G103/J106%</f>
        <v>0.0017962360913244952</v>
      </c>
      <c r="L103" s="21"/>
      <c r="M103" s="21"/>
      <c r="N103" s="21">
        <f>K103/M106%</f>
        <v>0.5935909132769679</v>
      </c>
      <c r="P103" s="23">
        <v>0.32800526430769944</v>
      </c>
      <c r="Q103" s="23">
        <v>0.3054813326982461</v>
      </c>
      <c r="R103" s="23">
        <v>0.05721281669220722</v>
      </c>
      <c r="S103" s="23">
        <v>0.08754578924825704</v>
      </c>
      <c r="T103" s="23">
        <v>0.021660429696485545</v>
      </c>
      <c r="U103" s="23">
        <v>0.005929118767460582</v>
      </c>
      <c r="V103" s="23">
        <v>0.0221399328129175</v>
      </c>
      <c r="W103" s="23">
        <v>0.21561714061490228</v>
      </c>
      <c r="X103" s="20"/>
      <c r="Y103" s="18">
        <f t="shared" si="12"/>
        <v>0.19448808721732788</v>
      </c>
    </row>
    <row r="104" spans="1:25" s="16" customFormat="1" ht="11.25">
      <c r="A104" s="2">
        <v>100</v>
      </c>
      <c r="B104" s="15">
        <v>14</v>
      </c>
      <c r="D104" s="16" t="s">
        <v>29</v>
      </c>
      <c r="E104" s="17">
        <v>1625.1276200000002</v>
      </c>
      <c r="F104" s="18">
        <f>E104/E$105%</f>
        <v>1.9199586407272995</v>
      </c>
      <c r="G104" s="19">
        <f>E104/B104</f>
        <v>116.0805442857143</v>
      </c>
      <c r="H104" s="20"/>
      <c r="I104" s="21">
        <f>+(G104/G$147)*100</f>
        <v>0.8444335115602584</v>
      </c>
      <c r="J104" s="18"/>
      <c r="K104" s="22">
        <f>G104/J106%</f>
        <v>0.002956971372946391</v>
      </c>
      <c r="L104" s="21"/>
      <c r="M104" s="21"/>
      <c r="N104" s="21">
        <f>K104/M106%</f>
        <v>0.9771718463283066</v>
      </c>
      <c r="O104" s="16" t="s">
        <v>30</v>
      </c>
      <c r="P104" s="21"/>
      <c r="Q104" s="21"/>
      <c r="R104" s="21"/>
      <c r="S104" s="21"/>
      <c r="T104" s="21"/>
      <c r="U104" s="21"/>
      <c r="V104" s="21"/>
      <c r="W104" s="21"/>
      <c r="X104" s="20"/>
      <c r="Y104" s="18">
        <f t="shared" si="12"/>
        <v>0</v>
      </c>
    </row>
    <row r="105" spans="1:25" s="16" customFormat="1" ht="11.25">
      <c r="A105" s="2">
        <v>101</v>
      </c>
      <c r="B105" s="15">
        <v>14</v>
      </c>
      <c r="C105" s="15"/>
      <c r="D105" s="16" t="s">
        <v>54</v>
      </c>
      <c r="E105" s="17">
        <f>SUM(E101:E104)</f>
        <v>84643.88687999996</v>
      </c>
      <c r="F105" s="18">
        <f>E105/E$105%</f>
        <v>100</v>
      </c>
      <c r="G105" s="19">
        <f>SUM(G101:G104)</f>
        <v>6045.991919999998</v>
      </c>
      <c r="H105" s="20">
        <f>E105/J105%</f>
        <v>23.006153248148102</v>
      </c>
      <c r="I105" s="21">
        <f>+(G105/G$148)*100</f>
        <v>6.2886181907657654</v>
      </c>
      <c r="J105" s="18">
        <v>367918.46932</v>
      </c>
      <c r="K105" s="22">
        <f>G105/J106%</f>
        <v>0.15401224329635876</v>
      </c>
      <c r="L105" s="21"/>
      <c r="M105" s="21"/>
      <c r="N105" s="21">
        <f>K105/M106%</f>
        <v>50.89546335009301</v>
      </c>
      <c r="O105" s="16" t="s">
        <v>31</v>
      </c>
      <c r="P105" s="18">
        <v>30.4863012217097</v>
      </c>
      <c r="Q105" s="18">
        <v>64.97766857986237</v>
      </c>
      <c r="R105" s="18">
        <v>2.037335977310215</v>
      </c>
      <c r="S105" s="18">
        <v>0.6505356030975313</v>
      </c>
      <c r="T105" s="18">
        <v>0.3190306234197833</v>
      </c>
      <c r="U105" s="18">
        <v>1.1912928117650738</v>
      </c>
      <c r="V105" s="18">
        <v>1.1912928117650738</v>
      </c>
      <c r="W105" s="18">
        <v>100</v>
      </c>
      <c r="X105" s="20"/>
      <c r="Y105" s="18">
        <f t="shared" si="12"/>
        <v>5.3894878273576765</v>
      </c>
    </row>
    <row r="106" spans="1:25" s="16" customFormat="1" ht="11.25">
      <c r="A106" s="2">
        <v>102</v>
      </c>
      <c r="B106" s="15">
        <v>14</v>
      </c>
      <c r="C106" s="15"/>
      <c r="D106" s="16" t="s">
        <v>43</v>
      </c>
      <c r="E106" s="17"/>
      <c r="F106" s="18"/>
      <c r="G106" s="19"/>
      <c r="H106" s="20"/>
      <c r="I106" s="21"/>
      <c r="J106" s="18">
        <v>3925656.6819599983</v>
      </c>
      <c r="K106" s="22"/>
      <c r="L106" s="21">
        <v>4.236470726904351</v>
      </c>
      <c r="M106" s="21">
        <f>L106/B106</f>
        <v>0.3026050519217393</v>
      </c>
      <c r="N106" s="21"/>
      <c r="X106" s="20"/>
      <c r="Y106" s="18">
        <f t="shared" si="12"/>
        <v>0</v>
      </c>
    </row>
    <row r="107" spans="1:25" ht="11.25">
      <c r="A107" s="2">
        <v>103</v>
      </c>
      <c r="B107" s="24">
        <v>8</v>
      </c>
      <c r="C107" s="24" t="s">
        <v>19</v>
      </c>
      <c r="D107" s="25" t="s">
        <v>26</v>
      </c>
      <c r="E107" s="26">
        <v>4419.300290000001</v>
      </c>
      <c r="F107" s="27">
        <f>E107/E$111%</f>
        <v>22.373578044298025</v>
      </c>
      <c r="G107" s="28">
        <f>E107/B107</f>
        <v>552.4125362500001</v>
      </c>
      <c r="H107" s="29"/>
      <c r="I107" s="30">
        <f>+(G107/G$144)*100</f>
        <v>1.113544661729254</v>
      </c>
      <c r="J107" s="27"/>
      <c r="K107" s="31">
        <f>G107/J112%</f>
        <v>0.0017725862265936885</v>
      </c>
      <c r="L107" s="30"/>
      <c r="M107" s="30"/>
      <c r="N107" s="30">
        <f>K107/M112%</f>
        <v>1.7443664404112533</v>
      </c>
      <c r="O107" s="25" t="s">
        <v>33</v>
      </c>
      <c r="P107" s="27">
        <v>12599.572650000002</v>
      </c>
      <c r="Q107" s="27">
        <v>4434.21906</v>
      </c>
      <c r="R107" s="27">
        <v>2261.21855</v>
      </c>
      <c r="S107" s="27">
        <v>0</v>
      </c>
      <c r="T107" s="27">
        <v>155.68669</v>
      </c>
      <c r="U107" s="27">
        <v>181.40815</v>
      </c>
      <c r="V107" s="27">
        <v>120.21293</v>
      </c>
      <c r="W107" s="27">
        <v>19752.318030000002</v>
      </c>
      <c r="X107" s="29">
        <f>W107/B107</f>
        <v>2469.0397537500003</v>
      </c>
      <c r="Y107" s="18">
        <f t="shared" si="12"/>
        <v>2718.5263200000004</v>
      </c>
    </row>
    <row r="108" spans="1:25" ht="11.25">
      <c r="A108" s="2">
        <v>104</v>
      </c>
      <c r="B108" s="24">
        <v>8</v>
      </c>
      <c r="C108" s="24"/>
      <c r="D108" s="25" t="s">
        <v>27</v>
      </c>
      <c r="E108" s="26">
        <v>6284.773149999999</v>
      </c>
      <c r="F108" s="27">
        <f>E108/E$111%</f>
        <v>31.81790177970316</v>
      </c>
      <c r="G108" s="28">
        <f>E108/B108</f>
        <v>785.5966437499999</v>
      </c>
      <c r="H108" s="29"/>
      <c r="I108" s="30">
        <f>+(G108/G$145)*100</f>
        <v>2.6417092446707664</v>
      </c>
      <c r="J108" s="27"/>
      <c r="K108" s="31">
        <f>G108/J112%</f>
        <v>0.0025208294507988336</v>
      </c>
      <c r="L108" s="30"/>
      <c r="M108" s="30"/>
      <c r="N108" s="30">
        <f>K108/M112%</f>
        <v>2.4806975423835063</v>
      </c>
      <c r="O108" s="25"/>
      <c r="P108" s="27"/>
      <c r="Q108" s="27"/>
      <c r="R108" s="27"/>
      <c r="S108" s="27"/>
      <c r="T108" s="27"/>
      <c r="U108" s="27"/>
      <c r="V108" s="27"/>
      <c r="W108" s="27"/>
      <c r="X108" s="29"/>
      <c r="Y108" s="18">
        <f t="shared" si="12"/>
        <v>0</v>
      </c>
    </row>
    <row r="109" spans="1:25" ht="11.25">
      <c r="A109" s="2">
        <v>105</v>
      </c>
      <c r="B109" s="24">
        <v>8</v>
      </c>
      <c r="C109" s="24"/>
      <c r="D109" s="25" t="s">
        <v>28</v>
      </c>
      <c r="E109" s="26">
        <v>470.42208</v>
      </c>
      <c r="F109" s="27">
        <f>E109/E$111%</f>
        <v>2.381604423772028</v>
      </c>
      <c r="G109" s="28">
        <f>E109/B109</f>
        <v>58.80276</v>
      </c>
      <c r="H109" s="29"/>
      <c r="I109" s="30">
        <f>+(G109/G$146)*100</f>
        <v>1.9288510997012738</v>
      </c>
      <c r="J109" s="27"/>
      <c r="K109" s="31">
        <f>G109/J112%</f>
        <v>0.0001886868157795075</v>
      </c>
      <c r="L109" s="30"/>
      <c r="M109" s="30"/>
      <c r="N109" s="30">
        <f>K109/M112%</f>
        <v>0.18568289895060688</v>
      </c>
      <c r="O109" s="25"/>
      <c r="P109" s="32">
        <v>0.00899190379397728</v>
      </c>
      <c r="Q109" s="32">
        <v>0.007394986778632842</v>
      </c>
      <c r="R109" s="32">
        <v>0.002422553729249965</v>
      </c>
      <c r="S109" s="32">
        <v>0</v>
      </c>
      <c r="T109" s="32">
        <v>0.01334702627260454</v>
      </c>
      <c r="U109" s="32">
        <v>0.0030165724670297178</v>
      </c>
      <c r="V109" s="32">
        <v>0.001998978628132037</v>
      </c>
      <c r="W109" s="32">
        <v>0.006338141259602193</v>
      </c>
      <c r="X109" s="29"/>
      <c r="Y109" s="18">
        <f t="shared" si="12"/>
        <v>0.02078513109701626</v>
      </c>
    </row>
    <row r="110" spans="1:25" ht="11.25">
      <c r="A110" s="2">
        <v>106</v>
      </c>
      <c r="B110" s="24">
        <v>8</v>
      </c>
      <c r="C110" s="24"/>
      <c r="D110" s="25" t="s">
        <v>29</v>
      </c>
      <c r="E110" s="26">
        <v>8577.82251</v>
      </c>
      <c r="F110" s="27">
        <f>E110/E$111%</f>
        <v>43.42691575222677</v>
      </c>
      <c r="G110" s="28">
        <f>E110/B110</f>
        <v>1072.22781375</v>
      </c>
      <c r="H110" s="29"/>
      <c r="I110" s="30">
        <f>+(G110/G$147)*100</f>
        <v>7.799972885455528</v>
      </c>
      <c r="J110" s="27"/>
      <c r="K110" s="31">
        <f>G110/J112%</f>
        <v>0.003440574081330712</v>
      </c>
      <c r="L110" s="30"/>
      <c r="M110" s="30"/>
      <c r="N110" s="30">
        <f>K110/M112%</f>
        <v>3.3857997276415492</v>
      </c>
      <c r="O110" s="25" t="s">
        <v>30</v>
      </c>
      <c r="P110" s="30">
        <f aca="true" t="shared" si="16" ref="P110:W110">P109*10/$B112</f>
        <v>0.011239879742471601</v>
      </c>
      <c r="Q110" s="30">
        <f t="shared" si="16"/>
        <v>0.009243733473291053</v>
      </c>
      <c r="R110" s="30">
        <f t="shared" si="16"/>
        <v>0.0030281921615624564</v>
      </c>
      <c r="S110" s="30">
        <f t="shared" si="16"/>
        <v>0</v>
      </c>
      <c r="T110" s="30">
        <f t="shared" si="16"/>
        <v>0.016683782840755675</v>
      </c>
      <c r="U110" s="30">
        <f t="shared" si="16"/>
        <v>0.003770715583787147</v>
      </c>
      <c r="V110" s="30">
        <f t="shared" si="16"/>
        <v>0.0024987232851650465</v>
      </c>
      <c r="W110" s="30">
        <f t="shared" si="16"/>
        <v>0.007922676574502742</v>
      </c>
      <c r="X110" s="29"/>
      <c r="Y110" s="18">
        <f t="shared" si="12"/>
        <v>0.025981413871270325</v>
      </c>
    </row>
    <row r="111" spans="1:25" ht="11.25">
      <c r="A111" s="2">
        <v>107</v>
      </c>
      <c r="B111" s="24">
        <v>8</v>
      </c>
      <c r="C111" s="24"/>
      <c r="D111" s="25" t="s">
        <v>54</v>
      </c>
      <c r="E111" s="26">
        <f>SUM(E107:E110)</f>
        <v>19752.318030000002</v>
      </c>
      <c r="F111" s="27">
        <f>E111/E$111%</f>
        <v>100</v>
      </c>
      <c r="G111" s="28">
        <f>SUM(G107:G110)</f>
        <v>2469.0397537500003</v>
      </c>
      <c r="H111" s="29">
        <f>E111/J111%</f>
        <v>1.9329954555111042</v>
      </c>
      <c r="I111" s="30">
        <f>+(G111/G$148)*100</f>
        <v>2.5681225702260098</v>
      </c>
      <c r="J111" s="27">
        <v>1021850.2052700007</v>
      </c>
      <c r="K111" s="31">
        <f>G111/J112%</f>
        <v>0.007922676574502742</v>
      </c>
      <c r="L111" s="30"/>
      <c r="M111" s="30"/>
      <c r="N111" s="30">
        <f>K111/M112%</f>
        <v>7.796546609386916</v>
      </c>
      <c r="O111" s="25" t="s">
        <v>31</v>
      </c>
      <c r="P111" s="27">
        <v>63.78781786959715</v>
      </c>
      <c r="Q111" s="27">
        <v>22.44910725548904</v>
      </c>
      <c r="R111" s="27">
        <v>11.447864228216861</v>
      </c>
      <c r="S111" s="27">
        <v>0</v>
      </c>
      <c r="T111" s="27">
        <v>0.91841448545166</v>
      </c>
      <c r="U111" s="27">
        <v>0.6086016325649449</v>
      </c>
      <c r="V111" s="27">
        <v>0.6086016325649449</v>
      </c>
      <c r="W111" s="27">
        <v>100</v>
      </c>
      <c r="X111" s="29"/>
      <c r="Y111" s="18">
        <f t="shared" si="12"/>
        <v>13.58348197879841</v>
      </c>
    </row>
    <row r="112" spans="1:25" ht="11.25">
      <c r="A112" s="2">
        <v>108</v>
      </c>
      <c r="B112" s="24">
        <v>8</v>
      </c>
      <c r="C112" s="24"/>
      <c r="D112" s="25" t="s">
        <v>43</v>
      </c>
      <c r="E112" s="26"/>
      <c r="F112" s="27"/>
      <c r="G112" s="28"/>
      <c r="H112" s="29"/>
      <c r="I112" s="30"/>
      <c r="J112" s="27">
        <v>31164212.378629964</v>
      </c>
      <c r="K112" s="31"/>
      <c r="L112" s="30">
        <v>0.8129421367110374</v>
      </c>
      <c r="M112" s="30">
        <f>L112/B112</f>
        <v>0.10161776708887968</v>
      </c>
      <c r="N112" s="30"/>
      <c r="O112" s="25"/>
      <c r="P112" s="27"/>
      <c r="Q112" s="27"/>
      <c r="R112" s="27"/>
      <c r="S112" s="27"/>
      <c r="T112" s="27"/>
      <c r="U112" s="27"/>
      <c r="V112" s="27"/>
      <c r="W112" s="27"/>
      <c r="X112" s="29"/>
      <c r="Y112" s="18">
        <f t="shared" si="12"/>
        <v>0</v>
      </c>
    </row>
    <row r="113" spans="1:25" s="16" customFormat="1" ht="11.25">
      <c r="A113" s="2">
        <v>109</v>
      </c>
      <c r="B113" s="15">
        <v>14</v>
      </c>
      <c r="C113" s="15" t="s">
        <v>18</v>
      </c>
      <c r="D113" s="16" t="s">
        <v>26</v>
      </c>
      <c r="E113" s="17">
        <v>40986.06195999999</v>
      </c>
      <c r="F113" s="18">
        <f>E113/E$117%</f>
        <v>61.98391122619399</v>
      </c>
      <c r="G113" s="19">
        <f>E113/B113</f>
        <v>2927.575854285714</v>
      </c>
      <c r="H113" s="20"/>
      <c r="I113" s="21">
        <f>+(G113/G$144)*100</f>
        <v>5.901362207449932</v>
      </c>
      <c r="J113" s="18"/>
      <c r="K113" s="22">
        <f>G113/J118%</f>
        <v>0.0323619155482505</v>
      </c>
      <c r="L113" s="21"/>
      <c r="M113" s="21"/>
      <c r="N113" s="21">
        <f>K113/M118%</f>
        <v>4.364194289004741</v>
      </c>
      <c r="O113" s="16" t="s">
        <v>33</v>
      </c>
      <c r="P113" s="18">
        <v>19037.77460999999</v>
      </c>
      <c r="Q113" s="18">
        <v>22954.04266</v>
      </c>
      <c r="R113" s="18">
        <v>19312.58319</v>
      </c>
      <c r="S113" s="18">
        <v>4112.423739999999</v>
      </c>
      <c r="T113" s="18">
        <v>388.05793</v>
      </c>
      <c r="U113" s="18">
        <v>167.2362</v>
      </c>
      <c r="V113" s="18">
        <v>151.59208</v>
      </c>
      <c r="W113" s="18">
        <v>66123.71040999999</v>
      </c>
      <c r="X113" s="20">
        <f>W113/B113</f>
        <v>4723.1221721428565</v>
      </c>
      <c r="Y113" s="18">
        <f t="shared" si="12"/>
        <v>24131.893139999996</v>
      </c>
    </row>
    <row r="114" spans="1:25" s="16" customFormat="1" ht="11.25">
      <c r="A114" s="2">
        <v>110</v>
      </c>
      <c r="B114" s="15">
        <v>14</v>
      </c>
      <c r="C114" s="15"/>
      <c r="D114" s="16" t="s">
        <v>27</v>
      </c>
      <c r="E114" s="17">
        <v>16399.14044</v>
      </c>
      <c r="F114" s="18">
        <f>E114/E$117%</f>
        <v>24.800696056402682</v>
      </c>
      <c r="G114" s="19">
        <f>E114/B114</f>
        <v>1171.3671742857143</v>
      </c>
      <c r="H114" s="20"/>
      <c r="I114" s="21">
        <f>+(G114/G$145)*100</f>
        <v>3.9389316614738203</v>
      </c>
      <c r="J114" s="18"/>
      <c r="K114" s="22">
        <f>G114/J118%</f>
        <v>0.012948489623158215</v>
      </c>
      <c r="L114" s="21"/>
      <c r="M114" s="21"/>
      <c r="N114" s="21">
        <f>K114/M118%</f>
        <v>1.7461798384700125</v>
      </c>
      <c r="P114" s="18"/>
      <c r="Q114" s="18"/>
      <c r="R114" s="18"/>
      <c r="S114" s="18"/>
      <c r="T114" s="18"/>
      <c r="U114" s="18"/>
      <c r="V114" s="18"/>
      <c r="W114" s="18"/>
      <c r="X114" s="20"/>
      <c r="Y114" s="18">
        <f t="shared" si="12"/>
        <v>0</v>
      </c>
    </row>
    <row r="115" spans="1:25" s="16" customFormat="1" ht="11.25">
      <c r="A115" s="2">
        <v>111</v>
      </c>
      <c r="B115" s="15">
        <v>14</v>
      </c>
      <c r="C115" s="15"/>
      <c r="D115" s="16" t="s">
        <v>28</v>
      </c>
      <c r="E115" s="17">
        <v>1851.57404</v>
      </c>
      <c r="F115" s="18">
        <f>E1123/E$117%</f>
        <v>0</v>
      </c>
      <c r="G115" s="19">
        <f>E115/B115</f>
        <v>132.25528857142857</v>
      </c>
      <c r="H115" s="20"/>
      <c r="I115" s="21">
        <f>+(G115/G$146)*100</f>
        <v>4.338244647059241</v>
      </c>
      <c r="J115" s="18"/>
      <c r="K115" s="22">
        <f>G115/J118%</f>
        <v>0.001461972188796569</v>
      </c>
      <c r="L115" s="21"/>
      <c r="M115" s="21"/>
      <c r="N115" s="21">
        <f>K115/M118%</f>
        <v>0.1971555320177786</v>
      </c>
      <c r="P115" s="23">
        <v>0.0807018466277848</v>
      </c>
      <c r="Q115" s="23">
        <v>0.11407456542267957</v>
      </c>
      <c r="R115" s="23">
        <v>0.05915411173916267</v>
      </c>
      <c r="S115" s="23">
        <v>0.05277550908678756</v>
      </c>
      <c r="T115" s="23">
        <v>0.14011635855109078</v>
      </c>
      <c r="U115" s="23">
        <v>0.006541571872703974</v>
      </c>
      <c r="V115" s="23">
        <v>0.00592964015358332</v>
      </c>
      <c r="W115" s="23">
        <v>0.07309426086749489</v>
      </c>
      <c r="X115" s="20"/>
      <c r="Y115" s="18">
        <f t="shared" si="12"/>
        <v>0.2645171914033283</v>
      </c>
    </row>
    <row r="116" spans="1:25" s="16" customFormat="1" ht="11.25">
      <c r="A116" s="2">
        <v>112</v>
      </c>
      <c r="B116" s="15">
        <v>14</v>
      </c>
      <c r="D116" s="16" t="s">
        <v>29</v>
      </c>
      <c r="E116" s="17">
        <v>6886.93397</v>
      </c>
      <c r="F116" s="18">
        <f>E116/E$117%</f>
        <v>10.415226137942915</v>
      </c>
      <c r="G116" s="19">
        <f>E116/B116</f>
        <v>491.923855</v>
      </c>
      <c r="H116" s="20"/>
      <c r="I116" s="21">
        <f>+(G116/G$147)*100</f>
        <v>3.5785237815173745</v>
      </c>
      <c r="J116" s="18"/>
      <c r="K116" s="22">
        <f>G116/J118%</f>
        <v>0.00543780897371965</v>
      </c>
      <c r="L116" s="21"/>
      <c r="M116" s="21"/>
      <c r="N116" s="21">
        <f>K116/M118%</f>
        <v>0.7333204622088255</v>
      </c>
      <c r="O116" s="16" t="s">
        <v>30</v>
      </c>
      <c r="P116" s="21">
        <f aca="true" t="shared" si="17" ref="P116:W116">P115*10/$B118</f>
        <v>0.05764417616270343</v>
      </c>
      <c r="Q116" s="21">
        <f t="shared" si="17"/>
        <v>0.08148183244477113</v>
      </c>
      <c r="R116" s="21">
        <f t="shared" si="17"/>
        <v>0.042252936956544765</v>
      </c>
      <c r="S116" s="21">
        <f t="shared" si="17"/>
        <v>0.03769679220484826</v>
      </c>
      <c r="T116" s="21">
        <f t="shared" si="17"/>
        <v>0.10008311325077912</v>
      </c>
      <c r="U116" s="21">
        <f t="shared" si="17"/>
        <v>0.004672551337645695</v>
      </c>
      <c r="V116" s="21">
        <f t="shared" si="17"/>
        <v>0.004235457252559514</v>
      </c>
      <c r="W116" s="21">
        <f t="shared" si="17"/>
        <v>0.05221018633392492</v>
      </c>
      <c r="X116" s="20"/>
      <c r="Y116" s="18">
        <f t="shared" si="12"/>
        <v>0.18894085100237737</v>
      </c>
    </row>
    <row r="117" spans="1:25" s="16" customFormat="1" ht="11.25">
      <c r="A117" s="2">
        <v>113</v>
      </c>
      <c r="B117" s="15">
        <v>14</v>
      </c>
      <c r="C117" s="15"/>
      <c r="D117" s="16" t="s">
        <v>54</v>
      </c>
      <c r="E117" s="17">
        <f>SUM(E113:E116)</f>
        <v>66123.71041</v>
      </c>
      <c r="F117" s="18">
        <f>E117/E$117%</f>
        <v>100</v>
      </c>
      <c r="G117" s="19">
        <f>SUM(G113:G116)</f>
        <v>4723.1221721428565</v>
      </c>
      <c r="H117" s="20">
        <f>E117/J117%</f>
        <v>39.129974206593815</v>
      </c>
      <c r="I117" s="21">
        <f>+(G117/G$148)*100</f>
        <v>4.912661545360897</v>
      </c>
      <c r="J117" s="18">
        <v>168984.80449000004</v>
      </c>
      <c r="K117" s="22">
        <f>G117/J118%</f>
        <v>0.05221018633392493</v>
      </c>
      <c r="L117" s="21"/>
      <c r="M117" s="21"/>
      <c r="N117" s="21">
        <f>K117/M118%</f>
        <v>7.040850121701358</v>
      </c>
      <c r="O117" s="16" t="s">
        <v>31</v>
      </c>
      <c r="P117" s="18">
        <v>28.791146915314176</v>
      </c>
      <c r="Q117" s="18">
        <v>34.71378499130415</v>
      </c>
      <c r="R117" s="18">
        <v>29.206744555398284</v>
      </c>
      <c r="S117" s="18">
        <v>6.219287626935816</v>
      </c>
      <c r="T117" s="18">
        <v>0.2529141195541692</v>
      </c>
      <c r="U117" s="18">
        <v>0.2292552536148584</v>
      </c>
      <c r="V117" s="18">
        <v>0.2292552536148584</v>
      </c>
      <c r="W117" s="18">
        <v>100</v>
      </c>
      <c r="X117" s="20"/>
      <c r="Y117" s="18">
        <f t="shared" si="12"/>
        <v>36.137456809117985</v>
      </c>
    </row>
    <row r="118" spans="1:25" s="16" customFormat="1" ht="11.25">
      <c r="A118" s="2">
        <v>114</v>
      </c>
      <c r="B118" s="15">
        <v>14</v>
      </c>
      <c r="C118" s="15"/>
      <c r="D118" s="16" t="s">
        <v>43</v>
      </c>
      <c r="E118" s="17"/>
      <c r="F118" s="18"/>
      <c r="G118" s="19"/>
      <c r="H118" s="20"/>
      <c r="I118" s="21"/>
      <c r="J118" s="18">
        <v>9046361.455090009</v>
      </c>
      <c r="K118" s="22"/>
      <c r="L118" s="21">
        <v>10.381453887536003</v>
      </c>
      <c r="M118" s="21">
        <f>L118/B118</f>
        <v>0.7415324205382859</v>
      </c>
      <c r="N118" s="21"/>
      <c r="X118" s="20"/>
      <c r="Y118" s="18">
        <f t="shared" si="12"/>
        <v>0</v>
      </c>
    </row>
    <row r="119" spans="1:25" ht="11.25">
      <c r="A119" s="2">
        <v>115</v>
      </c>
      <c r="B119" s="24">
        <v>8</v>
      </c>
      <c r="C119" s="24" t="s">
        <v>17</v>
      </c>
      <c r="D119" s="25" t="s">
        <v>26</v>
      </c>
      <c r="E119" s="26">
        <v>3056.027320000001</v>
      </c>
      <c r="F119" s="27">
        <f>E119/E$123%</f>
        <v>37.759060003128425</v>
      </c>
      <c r="G119" s="28">
        <f>E119/B119</f>
        <v>382.00341500000013</v>
      </c>
      <c r="H119" s="29"/>
      <c r="I119" s="30">
        <f>+(G119/G$144)*100</f>
        <v>0.7700365861050729</v>
      </c>
      <c r="J119" s="27"/>
      <c r="K119" s="31">
        <f>G119/J124%</f>
        <v>0.0016015847150639842</v>
      </c>
      <c r="L119" s="30"/>
      <c r="M119" s="30"/>
      <c r="N119" s="30">
        <f>K119/M124%</f>
        <v>1.0230099698686754</v>
      </c>
      <c r="O119" s="25" t="s">
        <v>33</v>
      </c>
      <c r="P119" s="27">
        <v>3618.5204600000006</v>
      </c>
      <c r="Q119" s="27">
        <v>3221.4326800000003</v>
      </c>
      <c r="R119" s="27">
        <v>1120.1141400000001</v>
      </c>
      <c r="S119" s="27">
        <v>8.215739999999998</v>
      </c>
      <c r="T119" s="27">
        <v>0</v>
      </c>
      <c r="U119" s="27">
        <v>88.40531</v>
      </c>
      <c r="V119" s="27">
        <v>36.805839999999996</v>
      </c>
      <c r="W119" s="27">
        <v>8093.494170000001</v>
      </c>
      <c r="X119" s="29">
        <f>W119/B119</f>
        <v>1011.6867712500001</v>
      </c>
      <c r="Y119" s="18">
        <f t="shared" si="12"/>
        <v>1253.5410300000003</v>
      </c>
    </row>
    <row r="120" spans="1:25" ht="11.25">
      <c r="A120" s="2">
        <v>116</v>
      </c>
      <c r="B120" s="24">
        <v>8</v>
      </c>
      <c r="C120" s="24"/>
      <c r="D120" s="25" t="s">
        <v>27</v>
      </c>
      <c r="E120" s="26">
        <v>1932.3795300000002</v>
      </c>
      <c r="F120" s="27">
        <f>E120/E$123%</f>
        <v>23.875714115699424</v>
      </c>
      <c r="G120" s="28">
        <f>E120/B120</f>
        <v>241.54744125000002</v>
      </c>
      <c r="H120" s="29"/>
      <c r="I120" s="30">
        <f>+(G120/G$145)*100</f>
        <v>0.8122464799884704</v>
      </c>
      <c r="J120" s="27"/>
      <c r="K120" s="31">
        <f>G120/J124%</f>
        <v>0.0010127100300106366</v>
      </c>
      <c r="L120" s="30"/>
      <c r="M120" s="30"/>
      <c r="N120" s="30">
        <f>K120/M124%</f>
        <v>0.6468670982824017</v>
      </c>
      <c r="O120" s="25"/>
      <c r="P120" s="27"/>
      <c r="Q120" s="27"/>
      <c r="R120" s="27"/>
      <c r="S120" s="27"/>
      <c r="T120" s="27"/>
      <c r="U120" s="27"/>
      <c r="V120" s="27"/>
      <c r="W120" s="27"/>
      <c r="X120" s="29"/>
      <c r="Y120" s="18">
        <f t="shared" si="12"/>
        <v>0</v>
      </c>
    </row>
    <row r="121" spans="1:25" ht="11.25">
      <c r="A121" s="2">
        <v>117</v>
      </c>
      <c r="B121" s="24">
        <v>8</v>
      </c>
      <c r="C121" s="24"/>
      <c r="D121" s="25" t="s">
        <v>28</v>
      </c>
      <c r="E121" s="26">
        <v>0.00779</v>
      </c>
      <c r="F121" s="27">
        <f>E121/E$123%</f>
        <v>9.625014655443927E-05</v>
      </c>
      <c r="G121" s="28">
        <f>E121/B121</f>
        <v>0.00097375</v>
      </c>
      <c r="H121" s="29"/>
      <c r="I121" s="30">
        <f>+(G121/G$146)*100</f>
        <v>3.194099661876611E-05</v>
      </c>
      <c r="J121" s="27"/>
      <c r="K121" s="31">
        <f>G121/J124%</f>
        <v>4.0825371058359625E-09</v>
      </c>
      <c r="L121" s="30"/>
      <c r="M121" s="30"/>
      <c r="N121" s="30">
        <f>K121/M124%</f>
        <v>2.6077147979413283E-06</v>
      </c>
      <c r="O121" s="25"/>
      <c r="P121" s="32">
        <v>0.004049142273692183</v>
      </c>
      <c r="Q121" s="32">
        <v>0.007086734279973198</v>
      </c>
      <c r="R121" s="32">
        <v>0.0014763145913231955</v>
      </c>
      <c r="S121" s="32">
        <v>0.00019411034789907467</v>
      </c>
      <c r="T121" s="32">
        <v>0</v>
      </c>
      <c r="U121" s="32">
        <v>0.0020402093343496346</v>
      </c>
      <c r="V121" s="32">
        <v>0.0008494016742498743</v>
      </c>
      <c r="W121" s="32">
        <v>0.0033932724277167692</v>
      </c>
      <c r="X121" s="29"/>
      <c r="Y121" s="18">
        <f t="shared" si="12"/>
        <v>0.004560035947821779</v>
      </c>
    </row>
    <row r="122" spans="1:25" ht="11.25">
      <c r="A122" s="2">
        <v>118</v>
      </c>
      <c r="B122" s="24">
        <v>8</v>
      </c>
      <c r="C122" s="24"/>
      <c r="D122" s="25" t="s">
        <v>29</v>
      </c>
      <c r="E122" s="26">
        <v>3105.07953</v>
      </c>
      <c r="F122" s="27">
        <f>E122/E$123%</f>
        <v>38.3651296310256</v>
      </c>
      <c r="G122" s="28">
        <f>E122/B122</f>
        <v>388.13494125</v>
      </c>
      <c r="H122" s="29"/>
      <c r="I122" s="30">
        <f>+(G122/G$147)*100</f>
        <v>2.823506328435676</v>
      </c>
      <c r="J122" s="27"/>
      <c r="K122" s="31">
        <f>G122/J124%</f>
        <v>0.001627291707034235</v>
      </c>
      <c r="L122" s="30"/>
      <c r="M122" s="30"/>
      <c r="N122" s="30">
        <f>K122/M124%</f>
        <v>1.03943027460407</v>
      </c>
      <c r="O122" s="25" t="s">
        <v>30</v>
      </c>
      <c r="P122" s="30">
        <f aca="true" t="shared" si="18" ref="P122:W122">P121*10/$B124</f>
        <v>0.0050614278421152285</v>
      </c>
      <c r="Q122" s="30">
        <f t="shared" si="18"/>
        <v>0.008858417849966497</v>
      </c>
      <c r="R122" s="30">
        <f t="shared" si="18"/>
        <v>0.0018453932391539944</v>
      </c>
      <c r="S122" s="30">
        <f t="shared" si="18"/>
        <v>0.00024263793487384335</v>
      </c>
      <c r="T122" s="30">
        <f t="shared" si="18"/>
        <v>0</v>
      </c>
      <c r="U122" s="30">
        <f t="shared" si="18"/>
        <v>0.002550261667937043</v>
      </c>
      <c r="V122" s="30">
        <f t="shared" si="18"/>
        <v>0.0010617520928123429</v>
      </c>
      <c r="W122" s="30">
        <f t="shared" si="18"/>
        <v>0.004241590534645961</v>
      </c>
      <c r="X122" s="29"/>
      <c r="Y122" s="18">
        <f t="shared" si="12"/>
        <v>0.005700044934777224</v>
      </c>
    </row>
    <row r="123" spans="1:25" ht="11.25">
      <c r="A123" s="2">
        <v>119</v>
      </c>
      <c r="B123" s="24">
        <v>8</v>
      </c>
      <c r="C123" s="24"/>
      <c r="D123" s="25" t="s">
        <v>54</v>
      </c>
      <c r="E123" s="26">
        <f>SUM(E119:E122)</f>
        <v>8093.494170000001</v>
      </c>
      <c r="F123" s="27">
        <f>E123/E$123%</f>
        <v>100</v>
      </c>
      <c r="G123" s="28">
        <f>SUM(G119:G122)</f>
        <v>1011.6867712500001</v>
      </c>
      <c r="H123" s="29">
        <f>E123/J123%</f>
        <v>0.5438224616136079</v>
      </c>
      <c r="I123" s="30">
        <f>+(G123/G$148)*100</f>
        <v>1.0522858642920312</v>
      </c>
      <c r="J123" s="27">
        <v>1488260.3682799924</v>
      </c>
      <c r="K123" s="31">
        <f>G123/J124%</f>
        <v>0.004241590534645961</v>
      </c>
      <c r="L123" s="30"/>
      <c r="M123" s="30"/>
      <c r="N123" s="30">
        <f>K123/M124%</f>
        <v>2.7093099504699447</v>
      </c>
      <c r="O123" s="25" t="s">
        <v>31</v>
      </c>
      <c r="P123" s="27">
        <v>44.70900187230258</v>
      </c>
      <c r="Q123" s="27">
        <v>39.802742948043665</v>
      </c>
      <c r="R123" s="27">
        <v>13.839685511257988</v>
      </c>
      <c r="S123" s="27">
        <v>0.10151042093108714</v>
      </c>
      <c r="T123" s="27">
        <v>1.0923009041964873</v>
      </c>
      <c r="U123" s="27">
        <v>0.45475834326819553</v>
      </c>
      <c r="V123" s="27">
        <v>0.45475834326819553</v>
      </c>
      <c r="W123" s="27">
        <v>100</v>
      </c>
      <c r="X123" s="29"/>
      <c r="Y123" s="18">
        <f t="shared" si="12"/>
        <v>15.943013522921955</v>
      </c>
    </row>
    <row r="124" spans="1:25" ht="11.25">
      <c r="A124" s="2">
        <v>120</v>
      </c>
      <c r="B124" s="24">
        <v>8</v>
      </c>
      <c r="C124" s="24"/>
      <c r="D124" s="25" t="s">
        <v>43</v>
      </c>
      <c r="E124" s="26"/>
      <c r="F124" s="27"/>
      <c r="G124" s="28"/>
      <c r="H124" s="29"/>
      <c r="I124" s="30"/>
      <c r="J124" s="27">
        <v>23851589.70406001</v>
      </c>
      <c r="K124" s="31"/>
      <c r="L124" s="30">
        <v>1.2524489592370882</v>
      </c>
      <c r="M124" s="30">
        <f>L124/B124</f>
        <v>0.15655611990463603</v>
      </c>
      <c r="N124" s="30"/>
      <c r="O124" s="25"/>
      <c r="P124" s="27"/>
      <c r="Q124" s="27"/>
      <c r="R124" s="27"/>
      <c r="S124" s="27"/>
      <c r="T124" s="27"/>
      <c r="U124" s="27"/>
      <c r="V124" s="27"/>
      <c r="W124" s="27"/>
      <c r="X124" s="29"/>
      <c r="Y124" s="18">
        <f t="shared" si="12"/>
        <v>0</v>
      </c>
    </row>
    <row r="125" spans="1:25" s="16" customFormat="1" ht="11.25">
      <c r="A125" s="2">
        <v>127</v>
      </c>
      <c r="B125" s="15">
        <v>5</v>
      </c>
      <c r="C125" s="15" t="s">
        <v>58</v>
      </c>
      <c r="D125" s="16" t="s">
        <v>26</v>
      </c>
      <c r="E125" s="17">
        <v>11.370379999999999</v>
      </c>
      <c r="F125" s="18">
        <f>E125/E$129%</f>
        <v>3.989014124076154</v>
      </c>
      <c r="G125" s="19">
        <f>E125/B125</f>
        <v>2.274076</v>
      </c>
      <c r="H125" s="20"/>
      <c r="I125" s="21">
        <f>+(G125/G$144)*100</f>
        <v>0.0045840472907381705</v>
      </c>
      <c r="J125" s="18"/>
      <c r="K125" s="22">
        <f>G125/J130%</f>
        <v>0.00011540839621541294</v>
      </c>
      <c r="L125" s="21"/>
      <c r="M125" s="21"/>
      <c r="N125" s="21">
        <f>K125/M130%</f>
        <v>0.517551378662546</v>
      </c>
      <c r="O125" s="16" t="s">
        <v>33</v>
      </c>
      <c r="P125" s="18">
        <v>8.110409999999998</v>
      </c>
      <c r="Q125" s="18">
        <v>116.84640999999999</v>
      </c>
      <c r="R125" s="18">
        <v>160.08553</v>
      </c>
      <c r="S125" s="18">
        <v>0</v>
      </c>
      <c r="T125" s="18">
        <v>0</v>
      </c>
      <c r="U125" s="18">
        <v>0</v>
      </c>
      <c r="V125" s="18">
        <v>1E-05</v>
      </c>
      <c r="W125" s="18">
        <v>285.04236000000003</v>
      </c>
      <c r="X125" s="20">
        <f>W125/B125</f>
        <v>57.008472000000005</v>
      </c>
      <c r="Y125" s="18">
        <f aca="true" t="shared" si="19" ref="Y125:Y130">SUM(R125:V125)</f>
        <v>160.08554</v>
      </c>
    </row>
    <row r="126" spans="1:25" s="16" customFormat="1" ht="11.25">
      <c r="A126" s="2">
        <v>128</v>
      </c>
      <c r="B126" s="15">
        <v>5</v>
      </c>
      <c r="C126" s="15"/>
      <c r="D126" s="16" t="s">
        <v>27</v>
      </c>
      <c r="E126" s="17">
        <v>167.42384</v>
      </c>
      <c r="F126" s="18">
        <f>E126/E$129%</f>
        <v>58.736476922237095</v>
      </c>
      <c r="G126" s="19">
        <f>E126/B126</f>
        <v>33.484768</v>
      </c>
      <c r="H126" s="20"/>
      <c r="I126" s="21">
        <f>+(G126/G$145)*100</f>
        <v>0.11259852226329713</v>
      </c>
      <c r="J126" s="18"/>
      <c r="K126" s="22">
        <f>G126/J130%</f>
        <v>0.0016993378288699147</v>
      </c>
      <c r="L126" s="21"/>
      <c r="M126" s="21"/>
      <c r="N126" s="21">
        <f>K126/M130%</f>
        <v>7.6207162129126305</v>
      </c>
      <c r="P126" s="18"/>
      <c r="Q126" s="18"/>
      <c r="R126" s="18"/>
      <c r="S126" s="18"/>
      <c r="T126" s="18"/>
      <c r="U126" s="18"/>
      <c r="V126" s="18"/>
      <c r="W126" s="18"/>
      <c r="X126" s="20"/>
      <c r="Y126" s="18">
        <f t="shared" si="19"/>
        <v>0</v>
      </c>
    </row>
    <row r="127" spans="1:25" s="16" customFormat="1" ht="11.25">
      <c r="A127" s="2">
        <v>129</v>
      </c>
      <c r="B127" s="15">
        <v>5</v>
      </c>
      <c r="C127" s="15"/>
      <c r="D127" s="16" t="s">
        <v>28</v>
      </c>
      <c r="E127" s="17">
        <v>83.71157</v>
      </c>
      <c r="F127" s="18">
        <f>E127/E$129%</f>
        <v>29.368115672351287</v>
      </c>
      <c r="G127" s="19">
        <f>E127/B127</f>
        <v>16.742314</v>
      </c>
      <c r="H127" s="20"/>
      <c r="I127" s="21">
        <f>+(G127/G$146)*100</f>
        <v>0.5491822283587374</v>
      </c>
      <c r="J127" s="18"/>
      <c r="K127" s="22">
        <f>G127/J130%</f>
        <v>0.000849665361964532</v>
      </c>
      <c r="L127" s="21"/>
      <c r="M127" s="21"/>
      <c r="N127" s="21">
        <f>K127/M130%</f>
        <v>3.8103421753280213</v>
      </c>
      <c r="P127" s="23">
        <v>0.0006431995124832865</v>
      </c>
      <c r="Q127" s="23">
        <v>0.002071703751182456</v>
      </c>
      <c r="R127" s="23">
        <v>0.0013971357841891662</v>
      </c>
      <c r="S127" s="23">
        <v>0</v>
      </c>
      <c r="T127" s="23">
        <v>0</v>
      </c>
      <c r="U127" s="23">
        <v>0</v>
      </c>
      <c r="V127" s="23">
        <v>9.915313289364911E-09</v>
      </c>
      <c r="W127" s="23">
        <v>0.0014465779341172578</v>
      </c>
      <c r="X127" s="20"/>
      <c r="Y127" s="18">
        <f t="shared" si="19"/>
        <v>0.0013971456995024556</v>
      </c>
    </row>
    <row r="128" spans="1:25" s="16" customFormat="1" ht="11.25">
      <c r="A128" s="2">
        <v>130</v>
      </c>
      <c r="B128" s="15">
        <v>5</v>
      </c>
      <c r="D128" s="16" t="s">
        <v>29</v>
      </c>
      <c r="E128" s="17">
        <v>22.53657</v>
      </c>
      <c r="F128" s="18">
        <f>E128/E$129%</f>
        <v>7.906393281335447</v>
      </c>
      <c r="G128" s="19">
        <f>E128/B128</f>
        <v>4.507314</v>
      </c>
      <c r="H128" s="20"/>
      <c r="I128" s="21">
        <f>+(G128/G$147)*100</f>
        <v>0.0327886728318272</v>
      </c>
      <c r="J128" s="18"/>
      <c r="K128" s="22">
        <f>G128/J130%</f>
        <v>0.00022874428118465598</v>
      </c>
      <c r="L128" s="21"/>
      <c r="M128" s="21"/>
      <c r="N128" s="21">
        <f>K128/M130%</f>
        <v>1.0258085370783538</v>
      </c>
      <c r="O128" s="16" t="s">
        <v>30</v>
      </c>
      <c r="P128" s="21">
        <f aca="true" t="shared" si="20" ref="P128:W128">P127*10/$B130</f>
        <v>0.001286399024966573</v>
      </c>
      <c r="Q128" s="21">
        <f t="shared" si="20"/>
        <v>0.004143407502364912</v>
      </c>
      <c r="R128" s="21">
        <f t="shared" si="20"/>
        <v>0.0027942715683783323</v>
      </c>
      <c r="S128" s="21">
        <f t="shared" si="20"/>
        <v>0</v>
      </c>
      <c r="T128" s="21">
        <f t="shared" si="20"/>
        <v>0</v>
      </c>
      <c r="U128" s="21">
        <f t="shared" si="20"/>
        <v>0</v>
      </c>
      <c r="V128" s="21">
        <f t="shared" si="20"/>
        <v>1.9830626578729822E-08</v>
      </c>
      <c r="W128" s="21">
        <f t="shared" si="20"/>
        <v>0.0028931558682345157</v>
      </c>
      <c r="X128" s="20"/>
      <c r="Y128" s="18">
        <f t="shared" si="19"/>
        <v>0.002794291399004911</v>
      </c>
    </row>
    <row r="129" spans="1:25" s="16" customFormat="1" ht="11.25">
      <c r="A129" s="2">
        <v>131</v>
      </c>
      <c r="B129" s="15">
        <v>5</v>
      </c>
      <c r="C129" s="15"/>
      <c r="D129" s="16" t="s">
        <v>54</v>
      </c>
      <c r="E129" s="17">
        <f>SUM(E125:E128)</f>
        <v>285.04236000000003</v>
      </c>
      <c r="F129" s="18">
        <f>E129/E$129%</f>
        <v>100</v>
      </c>
      <c r="G129" s="19">
        <f>SUM(G125:G128)</f>
        <v>57.008472000000005</v>
      </c>
      <c r="H129" s="20">
        <f>E129/J129%</f>
        <v>0.5723328346751448</v>
      </c>
      <c r="I129" s="21">
        <f>+(G129/G$148)*100</f>
        <v>0.05929622778043028</v>
      </c>
      <c r="J129" s="18">
        <v>49803.60076000001</v>
      </c>
      <c r="K129" s="22">
        <f>G129/J130%</f>
        <v>0.0028931558682345157</v>
      </c>
      <c r="L129" s="21"/>
      <c r="M129" s="21"/>
      <c r="N129" s="21">
        <f>K129/M130%</f>
        <v>12.974418303981551</v>
      </c>
      <c r="O129" s="16" t="s">
        <v>31</v>
      </c>
      <c r="P129" s="18">
        <v>2.845334988104925</v>
      </c>
      <c r="Q129" s="18">
        <v>40.99264754894675</v>
      </c>
      <c r="R129" s="18">
        <v>56.16201395469781</v>
      </c>
      <c r="S129" s="18">
        <v>0</v>
      </c>
      <c r="T129" s="18">
        <v>0</v>
      </c>
      <c r="U129" s="18">
        <v>3.5082504930144413E-06</v>
      </c>
      <c r="V129" s="18">
        <v>3.5082504930144413E-06</v>
      </c>
      <c r="W129" s="18">
        <v>100</v>
      </c>
      <c r="X129" s="20"/>
      <c r="Y129" s="18">
        <f t="shared" si="19"/>
        <v>56.1620209711988</v>
      </c>
    </row>
    <row r="130" spans="1:25" s="16" customFormat="1" ht="11.25">
      <c r="A130" s="2">
        <v>132</v>
      </c>
      <c r="B130" s="15">
        <v>5</v>
      </c>
      <c r="C130" s="15"/>
      <c r="D130" s="16" t="s">
        <v>43</v>
      </c>
      <c r="E130" s="17"/>
      <c r="F130" s="18"/>
      <c r="G130" s="19"/>
      <c r="H130" s="20"/>
      <c r="I130" s="21"/>
      <c r="J130" s="18">
        <v>1970459.7538600005</v>
      </c>
      <c r="K130" s="22"/>
      <c r="L130" s="21">
        <v>0.11149462736786714</v>
      </c>
      <c r="M130" s="21">
        <f>L130/B130</f>
        <v>0.022298925473573428</v>
      </c>
      <c r="N130" s="21"/>
      <c r="X130" s="20"/>
      <c r="Y130" s="18">
        <f t="shared" si="19"/>
        <v>0</v>
      </c>
    </row>
    <row r="131" spans="1:25" ht="11.25">
      <c r="A131" s="2">
        <v>121</v>
      </c>
      <c r="B131" s="24">
        <v>10</v>
      </c>
      <c r="C131" s="24" t="s">
        <v>16</v>
      </c>
      <c r="D131" s="25" t="s">
        <v>26</v>
      </c>
      <c r="E131" s="26">
        <v>3202.6533600000002</v>
      </c>
      <c r="F131" s="27">
        <f>E131/E$135%</f>
        <v>60.07638885894071</v>
      </c>
      <c r="G131" s="28">
        <f>E131/B131</f>
        <v>320.26533600000005</v>
      </c>
      <c r="H131" s="29"/>
      <c r="I131" s="30">
        <f>+(G131/G$144)*100</f>
        <v>0.6455859196474305</v>
      </c>
      <c r="J131" s="27"/>
      <c r="K131" s="31">
        <f>G131/J136%</f>
        <v>0.006604543800776734</v>
      </c>
      <c r="L131" s="30"/>
      <c r="M131" s="30"/>
      <c r="N131" s="30">
        <f>K131/M136%</f>
        <v>1.621172958663634</v>
      </c>
      <c r="O131" s="25" t="s">
        <v>33</v>
      </c>
      <c r="P131" s="27">
        <v>3109.1179600000005</v>
      </c>
      <c r="Q131" s="27">
        <v>1496.4497799999997</v>
      </c>
      <c r="R131" s="27">
        <v>703.68571</v>
      </c>
      <c r="S131" s="27">
        <v>0</v>
      </c>
      <c r="T131" s="27">
        <v>0</v>
      </c>
      <c r="U131" s="27">
        <v>3.38573</v>
      </c>
      <c r="V131" s="27">
        <v>18.329310000000003</v>
      </c>
      <c r="W131" s="27">
        <v>5330.968489999999</v>
      </c>
      <c r="X131" s="29">
        <f>W131/B131</f>
        <v>533.0968489999999</v>
      </c>
      <c r="Y131" s="18">
        <f t="shared" si="12"/>
        <v>725.4007499999999</v>
      </c>
    </row>
    <row r="132" spans="1:25" ht="11.25">
      <c r="A132" s="2">
        <v>122</v>
      </c>
      <c r="B132" s="24">
        <v>10</v>
      </c>
      <c r="C132" s="24"/>
      <c r="D132" s="25" t="s">
        <v>27</v>
      </c>
      <c r="E132" s="26">
        <v>1527.9796199999998</v>
      </c>
      <c r="F132" s="27">
        <f>E132/E$135%</f>
        <v>28.662326983665956</v>
      </c>
      <c r="G132" s="28">
        <f>E132/B132</f>
        <v>152.79796199999998</v>
      </c>
      <c r="H132" s="29"/>
      <c r="I132" s="30">
        <f>+(G132/G$145)*100</f>
        <v>0.5138104802172565</v>
      </c>
      <c r="J132" s="27"/>
      <c r="K132" s="31">
        <f>G132/J136%</f>
        <v>0.0031510148594364852</v>
      </c>
      <c r="L132" s="30"/>
      <c r="M132" s="30"/>
      <c r="N132" s="30">
        <f>K132/M136%</f>
        <v>0.7734584305224762</v>
      </c>
      <c r="O132" s="25"/>
      <c r="P132" s="27"/>
      <c r="Q132" s="27"/>
      <c r="R132" s="27"/>
      <c r="S132" s="27"/>
      <c r="T132" s="27"/>
      <c r="U132" s="27"/>
      <c r="V132" s="27"/>
      <c r="W132" s="27"/>
      <c r="X132" s="29"/>
      <c r="Y132" s="18">
        <f t="shared" si="12"/>
        <v>0</v>
      </c>
    </row>
    <row r="133" spans="1:25" ht="11.25">
      <c r="A133" s="2">
        <v>123</v>
      </c>
      <c r="B133" s="24">
        <v>10</v>
      </c>
      <c r="C133" s="24"/>
      <c r="D133" s="25" t="s">
        <v>28</v>
      </c>
      <c r="E133" s="26">
        <v>97.65860999999998</v>
      </c>
      <c r="F133" s="27">
        <f>E133/E$135%</f>
        <v>1.831911221820033</v>
      </c>
      <c r="G133" s="28">
        <f>E133/B133</f>
        <v>9.765860999999997</v>
      </c>
      <c r="H133" s="29"/>
      <c r="I133" s="30">
        <f>+(G133/G$146)*100</f>
        <v>0.3203402651402719</v>
      </c>
      <c r="J133" s="27"/>
      <c r="K133" s="31">
        <f>G133/J136%</f>
        <v>0.00020139256259315322</v>
      </c>
      <c r="L133" s="30"/>
      <c r="M133" s="30"/>
      <c r="N133" s="30">
        <f>K133/M136%</f>
        <v>0.049434478201748906</v>
      </c>
      <c r="O133" s="25"/>
      <c r="P133" s="32">
        <v>0.018301521950648283</v>
      </c>
      <c r="Q133" s="32">
        <v>0.020313193065286398</v>
      </c>
      <c r="R133" s="32">
        <v>0.003418214679918736</v>
      </c>
      <c r="S133" s="32">
        <v>0</v>
      </c>
      <c r="T133" s="32">
        <v>0</v>
      </c>
      <c r="U133" s="32">
        <v>0.0017285489713674252</v>
      </c>
      <c r="V133" s="32">
        <v>0.0093578371418792</v>
      </c>
      <c r="W133" s="32">
        <v>0.010993576555149133</v>
      </c>
      <c r="X133" s="29"/>
      <c r="Y133" s="18">
        <f t="shared" si="12"/>
        <v>0.014504600793165361</v>
      </c>
    </row>
    <row r="134" spans="1:25" ht="11.25">
      <c r="A134" s="2">
        <v>124</v>
      </c>
      <c r="B134" s="24">
        <v>10</v>
      </c>
      <c r="C134" s="24"/>
      <c r="D134" s="25" t="s">
        <v>29</v>
      </c>
      <c r="E134" s="26">
        <v>502.67689999999993</v>
      </c>
      <c r="F134" s="27">
        <f>E134/E$135%</f>
        <v>9.429372935573285</v>
      </c>
      <c r="G134" s="28">
        <f>E134/B134</f>
        <v>50.267689999999995</v>
      </c>
      <c r="H134" s="29"/>
      <c r="I134" s="30">
        <f>+(G134/G$147)*100</f>
        <v>0.3656747325395372</v>
      </c>
      <c r="J134" s="27"/>
      <c r="K134" s="31">
        <f>G134/J136%</f>
        <v>0.0010366253323427627</v>
      </c>
      <c r="L134" s="30"/>
      <c r="M134" s="30"/>
      <c r="N134" s="30">
        <f>K134/M136%</f>
        <v>0.2544534501932059</v>
      </c>
      <c r="O134" s="25" t="s">
        <v>30</v>
      </c>
      <c r="P134" s="30">
        <f aca="true" t="shared" si="21" ref="P134:W134">P133*10/$B136</f>
        <v>0.018301521950648283</v>
      </c>
      <c r="Q134" s="30">
        <f t="shared" si="21"/>
        <v>0.020313193065286398</v>
      </c>
      <c r="R134" s="30">
        <f t="shared" si="21"/>
        <v>0.003418214679918736</v>
      </c>
      <c r="S134" s="30">
        <f t="shared" si="21"/>
        <v>0</v>
      </c>
      <c r="T134" s="30">
        <f t="shared" si="21"/>
        <v>0</v>
      </c>
      <c r="U134" s="30">
        <f t="shared" si="21"/>
        <v>0.0017285489713674252</v>
      </c>
      <c r="V134" s="30">
        <f t="shared" si="21"/>
        <v>0.0093578371418792</v>
      </c>
      <c r="W134" s="30">
        <f t="shared" si="21"/>
        <v>0.010993576555149133</v>
      </c>
      <c r="X134" s="29"/>
      <c r="Y134" s="18">
        <f t="shared" si="12"/>
        <v>0.014504600793165361</v>
      </c>
    </row>
    <row r="135" spans="1:25" ht="11.25">
      <c r="A135" s="2">
        <v>125</v>
      </c>
      <c r="B135" s="24">
        <v>10</v>
      </c>
      <c r="C135" s="24"/>
      <c r="D135" s="25" t="s">
        <v>54</v>
      </c>
      <c r="E135" s="26">
        <f>SUM(E131:E134)</f>
        <v>5330.968490000001</v>
      </c>
      <c r="F135" s="27">
        <f>E135/E$135%</f>
        <v>100</v>
      </c>
      <c r="G135" s="28">
        <f>SUM(G131:G134)</f>
        <v>533.096849</v>
      </c>
      <c r="H135" s="29">
        <f>E135/J135%</f>
        <v>1.9429047256555734</v>
      </c>
      <c r="I135" s="30">
        <f>+(G135/G$148)*100</f>
        <v>0.5544900797785572</v>
      </c>
      <c r="J135" s="27">
        <v>274381.36413000023</v>
      </c>
      <c r="K135" s="31">
        <f>G135/J136%</f>
        <v>0.010993576555149135</v>
      </c>
      <c r="L135" s="30"/>
      <c r="M135" s="30"/>
      <c r="N135" s="30">
        <f>K135/M136%</f>
        <v>2.698519317581065</v>
      </c>
      <c r="O135" s="25" t="s">
        <v>31</v>
      </c>
      <c r="P135" s="27">
        <v>58.321822119792735</v>
      </c>
      <c r="Q135" s="27">
        <v>28.070880231370488</v>
      </c>
      <c r="R135" s="27">
        <v>13.199960032027878</v>
      </c>
      <c r="S135" s="27">
        <v>0</v>
      </c>
      <c r="T135" s="27">
        <v>0.06351059861544972</v>
      </c>
      <c r="U135" s="27">
        <v>0.3438270181934616</v>
      </c>
      <c r="V135" s="27">
        <v>0.3438270181934616</v>
      </c>
      <c r="W135" s="27">
        <v>100</v>
      </c>
      <c r="X135" s="29"/>
      <c r="Y135" s="18">
        <f t="shared" si="12"/>
        <v>13.951124667030252</v>
      </c>
    </row>
    <row r="136" spans="1:25" ht="11.25">
      <c r="A136" s="2">
        <v>126</v>
      </c>
      <c r="B136" s="24">
        <v>10</v>
      </c>
      <c r="C136" s="24"/>
      <c r="D136" s="25" t="s">
        <v>43</v>
      </c>
      <c r="E136" s="26"/>
      <c r="F136" s="27"/>
      <c r="G136" s="28"/>
      <c r="H136" s="29"/>
      <c r="I136" s="30"/>
      <c r="J136" s="27">
        <v>4849166.659510002</v>
      </c>
      <c r="K136" s="31"/>
      <c r="L136" s="30">
        <v>4.073929166830536</v>
      </c>
      <c r="M136" s="30">
        <f>L136/B136</f>
        <v>0.40739291668305355</v>
      </c>
      <c r="N136" s="30"/>
      <c r="O136" s="25"/>
      <c r="P136" s="27"/>
      <c r="Q136" s="27"/>
      <c r="R136" s="27"/>
      <c r="S136" s="27"/>
      <c r="T136" s="27"/>
      <c r="U136" s="27"/>
      <c r="V136" s="27"/>
      <c r="W136" s="27"/>
      <c r="X136" s="29"/>
      <c r="Y136" s="18">
        <f t="shared" si="12"/>
        <v>0</v>
      </c>
    </row>
    <row r="137" spans="1:25" s="16" customFormat="1" ht="11.25">
      <c r="A137" s="2">
        <v>133</v>
      </c>
      <c r="B137" s="15">
        <v>10</v>
      </c>
      <c r="C137" s="15" t="s">
        <v>50</v>
      </c>
      <c r="D137" s="16" t="s">
        <v>26</v>
      </c>
      <c r="E137" s="17">
        <v>24461.647598112002</v>
      </c>
      <c r="F137" s="18">
        <f>E137/E$141%</f>
        <v>67.062749414353</v>
      </c>
      <c r="G137" s="19">
        <f>E137/B137</f>
        <v>2446.1647598112004</v>
      </c>
      <c r="H137" s="20"/>
      <c r="I137" s="21">
        <f>+(G137/G$144)*100</f>
        <v>4.9309411558416345</v>
      </c>
      <c r="J137" s="18"/>
      <c r="K137" s="22">
        <f>G137/J142%</f>
        <v>0.009191345067771112</v>
      </c>
      <c r="L137" s="21"/>
      <c r="M137" s="21"/>
      <c r="N137" s="21">
        <f>K137/M142%</f>
        <v>6.736621024130139</v>
      </c>
      <c r="O137" s="16" t="s">
        <v>33</v>
      </c>
      <c r="P137" s="18">
        <v>19923.630910015</v>
      </c>
      <c r="Q137" s="18">
        <v>14637.448343524002</v>
      </c>
      <c r="R137" s="18">
        <v>1251.451345643</v>
      </c>
      <c r="S137" s="18">
        <v>379.766040447</v>
      </c>
      <c r="T137" s="18">
        <v>12.217980161</v>
      </c>
      <c r="U137" s="18">
        <v>140.584587907</v>
      </c>
      <c r="V137" s="18">
        <v>130.660900159</v>
      </c>
      <c r="W137" s="18">
        <v>36446.819996082995</v>
      </c>
      <c r="X137" s="20">
        <f>W137/B137</f>
        <v>3644.6819996082995</v>
      </c>
      <c r="Y137" s="18">
        <f aca="true" t="shared" si="22" ref="Y137:Y149">SUM(R137:V137)</f>
        <v>1914.680854317</v>
      </c>
    </row>
    <row r="138" spans="1:25" s="16" customFormat="1" ht="11.25">
      <c r="A138" s="2">
        <v>134</v>
      </c>
      <c r="B138" s="15">
        <v>10</v>
      </c>
      <c r="C138" s="15"/>
      <c r="D138" s="16" t="s">
        <v>27</v>
      </c>
      <c r="E138" s="17">
        <v>6292.409104003</v>
      </c>
      <c r="F138" s="18">
        <f>E138/E$141%</f>
        <v>17.250933456621148</v>
      </c>
      <c r="G138" s="19">
        <f>E138/B138</f>
        <v>629.2409104003</v>
      </c>
      <c r="H138" s="20"/>
      <c r="I138" s="21">
        <f>+(G138/G$145)*100</f>
        <v>2.11593512186453</v>
      </c>
      <c r="J138" s="18"/>
      <c r="K138" s="22">
        <f>G138/J142%</f>
        <v>0.0023643421053510675</v>
      </c>
      <c r="L138" s="21"/>
      <c r="M138" s="21"/>
      <c r="N138" s="21">
        <f>K138/M142%</f>
        <v>1.7328994415619907</v>
      </c>
      <c r="P138" s="18"/>
      <c r="Q138" s="18"/>
      <c r="R138" s="18"/>
      <c r="S138" s="18"/>
      <c r="T138" s="18"/>
      <c r="U138" s="18"/>
      <c r="V138" s="18"/>
      <c r="W138" s="18"/>
      <c r="X138" s="20"/>
      <c r="Y138" s="18">
        <f t="shared" si="22"/>
        <v>0</v>
      </c>
    </row>
    <row r="139" spans="1:25" s="16" customFormat="1" ht="11.25">
      <c r="A139" s="2">
        <v>135</v>
      </c>
      <c r="B139" s="15">
        <v>10</v>
      </c>
      <c r="C139" s="15"/>
      <c r="D139" s="16" t="s">
        <v>28</v>
      </c>
      <c r="E139" s="17">
        <v>571.67891771</v>
      </c>
      <c r="F139" s="18">
        <f>E139/E$141%</f>
        <v>1.5672844541678903</v>
      </c>
      <c r="G139" s="19">
        <f>E139/B139</f>
        <v>57.167891770999994</v>
      </c>
      <c r="H139" s="20"/>
      <c r="I139" s="21">
        <f>+(G139/G$146)*100</f>
        <v>1.875224069586134</v>
      </c>
      <c r="J139" s="18"/>
      <c r="K139" s="22">
        <f>G139/J142%</f>
        <v>0.00021480557184742075</v>
      </c>
      <c r="L139" s="21"/>
      <c r="M139" s="21"/>
      <c r="N139" s="21">
        <f>K139/M142%</f>
        <v>0.15743764603960655</v>
      </c>
      <c r="P139" s="35">
        <v>0.03259397479170844</v>
      </c>
      <c r="Q139" s="35">
        <v>0.017767036143463113</v>
      </c>
      <c r="R139" s="35">
        <v>0.006069478200934802</v>
      </c>
      <c r="S139" s="35">
        <v>0.0007608152590167887</v>
      </c>
      <c r="T139" s="35">
        <v>0.0001599861292179355</v>
      </c>
      <c r="U139" s="35">
        <v>0.0006327877806880559</v>
      </c>
      <c r="V139" s="35">
        <v>0.0005881200938541884</v>
      </c>
      <c r="W139" s="35">
        <v>0.013694715282906562</v>
      </c>
      <c r="X139" s="20"/>
      <c r="Y139" s="18">
        <f t="shared" si="22"/>
        <v>0.008211187463711772</v>
      </c>
    </row>
    <row r="140" spans="1:25" s="16" customFormat="1" ht="11.25">
      <c r="A140" s="2">
        <v>136</v>
      </c>
      <c r="B140" s="15">
        <v>10</v>
      </c>
      <c r="D140" s="16" t="s">
        <v>29</v>
      </c>
      <c r="E140" s="17">
        <v>5150.024488030997</v>
      </c>
      <c r="F140" s="18">
        <f>E140/E$141%</f>
        <v>14.119032674857971</v>
      </c>
      <c r="G140" s="19">
        <f>E140/B140</f>
        <v>515.0024488030997</v>
      </c>
      <c r="H140" s="20"/>
      <c r="I140" s="21">
        <f>+(G140/G$147)*100</f>
        <v>3.746410123944033</v>
      </c>
      <c r="J140" s="18"/>
      <c r="K140" s="22">
        <f>G140/J142%</f>
        <v>0.0019350966441286483</v>
      </c>
      <c r="L140" s="21"/>
      <c r="M140" s="21"/>
      <c r="N140" s="21">
        <f>K140/M142%</f>
        <v>1.418292169474815</v>
      </c>
      <c r="O140" s="16" t="s">
        <v>30</v>
      </c>
      <c r="P140" s="21">
        <f aca="true" t="shared" si="23" ref="P140:W140">P139*10/$B142</f>
        <v>0.03259397479170844</v>
      </c>
      <c r="Q140" s="21">
        <f t="shared" si="23"/>
        <v>0.017767036143463113</v>
      </c>
      <c r="R140" s="21">
        <f t="shared" si="23"/>
        <v>0.006069478200934802</v>
      </c>
      <c r="S140" s="21">
        <f t="shared" si="23"/>
        <v>0.0007608152590167887</v>
      </c>
      <c r="T140" s="21">
        <f t="shared" si="23"/>
        <v>0.0001599861292179355</v>
      </c>
      <c r="U140" s="21">
        <f t="shared" si="23"/>
        <v>0.0006327877806880559</v>
      </c>
      <c r="V140" s="21">
        <f t="shared" si="23"/>
        <v>0.0005881200938541884</v>
      </c>
      <c r="W140" s="21">
        <f t="shared" si="23"/>
        <v>0.01369471528290656</v>
      </c>
      <c r="X140" s="20"/>
      <c r="Y140" s="18">
        <f t="shared" si="22"/>
        <v>0.008211187463711772</v>
      </c>
    </row>
    <row r="141" spans="1:25" s="16" customFormat="1" ht="11.25">
      <c r="A141" s="2">
        <v>137</v>
      </c>
      <c r="B141" s="15">
        <v>10</v>
      </c>
      <c r="C141" s="15"/>
      <c r="D141" s="16" t="s">
        <v>54</v>
      </c>
      <c r="E141" s="17">
        <f>SUM(E137:E140)</f>
        <v>36475.760107856</v>
      </c>
      <c r="F141" s="18">
        <f>E141/E$141%</f>
        <v>100</v>
      </c>
      <c r="G141" s="19">
        <f>SUM(G137:G140)</f>
        <v>3647.5760107856004</v>
      </c>
      <c r="H141" s="20">
        <f>E141/J141%</f>
        <v>2.048412309450686</v>
      </c>
      <c r="I141" s="21">
        <f>+(G141/G$148)*100</f>
        <v>3.7939536071406397</v>
      </c>
      <c r="J141" s="18">
        <v>1780684.4813209285</v>
      </c>
      <c r="K141" s="22">
        <f>G141/J142%</f>
        <v>0.013705589389098249</v>
      </c>
      <c r="L141" s="21"/>
      <c r="M141" s="21"/>
      <c r="N141" s="21">
        <f>K141/M142%</f>
        <v>10.04525028120655</v>
      </c>
      <c r="O141" s="16" t="s">
        <v>31</v>
      </c>
      <c r="P141" s="18">
        <v>54.664936233548566</v>
      </c>
      <c r="Q141" s="18">
        <v>40.16111239635478</v>
      </c>
      <c r="R141" s="18">
        <v>3.433636585516914</v>
      </c>
      <c r="S141" s="18">
        <v>1.0419730459003396</v>
      </c>
      <c r="T141" s="18">
        <v>0.38572525098790206</v>
      </c>
      <c r="U141" s="18">
        <v>0.35849739476048215</v>
      </c>
      <c r="V141" s="18">
        <v>0.35849739476048215</v>
      </c>
      <c r="W141" s="18">
        <v>100</v>
      </c>
      <c r="X141" s="20"/>
      <c r="Y141" s="18">
        <f t="shared" si="22"/>
        <v>5.578329671926119</v>
      </c>
    </row>
    <row r="142" spans="1:25" s="16" customFormat="1" ht="11.25">
      <c r="A142" s="2">
        <v>138</v>
      </c>
      <c r="B142" s="15">
        <v>10</v>
      </c>
      <c r="C142" s="15"/>
      <c r="D142" s="16" t="s">
        <v>43</v>
      </c>
      <c r="E142" s="17"/>
      <c r="F142" s="18"/>
      <c r="G142" s="19"/>
      <c r="H142" s="20"/>
      <c r="I142" s="21"/>
      <c r="J142" s="18">
        <v>26613784.40015844</v>
      </c>
      <c r="K142" s="22"/>
      <c r="L142" s="21">
        <v>1.3643850581542751</v>
      </c>
      <c r="M142" s="21">
        <f>L142/B142</f>
        <v>0.13643850581542752</v>
      </c>
      <c r="N142" s="21"/>
      <c r="X142" s="20"/>
      <c r="Y142" s="18">
        <f t="shared" si="22"/>
        <v>0</v>
      </c>
    </row>
    <row r="143" spans="1:25" ht="11.25">
      <c r="A143" s="2">
        <v>140</v>
      </c>
      <c r="B143" s="1">
        <v>10</v>
      </c>
      <c r="C143" s="36" t="s">
        <v>57</v>
      </c>
      <c r="E143" s="17"/>
      <c r="F143" s="18"/>
      <c r="G143" s="19"/>
      <c r="H143" s="20"/>
      <c r="I143" s="21"/>
      <c r="J143" s="18"/>
      <c r="K143" s="22"/>
      <c r="L143" s="21"/>
      <c r="M143" s="21"/>
      <c r="N143" s="21"/>
      <c r="P143" s="37"/>
      <c r="Q143" s="37"/>
      <c r="R143" s="37"/>
      <c r="S143" s="37"/>
      <c r="T143" s="37"/>
      <c r="U143" s="37"/>
      <c r="V143" s="37"/>
      <c r="W143" s="37"/>
      <c r="X143" s="38"/>
      <c r="Y143" s="18">
        <f t="shared" si="22"/>
        <v>0</v>
      </c>
    </row>
    <row r="144" spans="1:25" ht="11.25">
      <c r="A144" s="2">
        <v>141</v>
      </c>
      <c r="B144" s="39">
        <v>10</v>
      </c>
      <c r="C144" s="39"/>
      <c r="D144" s="40" t="s">
        <v>26</v>
      </c>
      <c r="E144" s="41">
        <f>+(E5+E11+E17+E23+E29+E35+E41+E47+E53+E59+E65+E71+E77+E83+E89+E95+E101+E107+E113+E119+E131+E125+E137)</f>
        <v>496084.7599881119</v>
      </c>
      <c r="F144" s="41">
        <f>E144/E$148%</f>
        <v>51.59926918696431</v>
      </c>
      <c r="G144" s="41">
        <f>E144/B144</f>
        <v>49608.47599881119</v>
      </c>
      <c r="H144" s="42"/>
      <c r="I144" s="43">
        <f>+(G144/G$144)*100</f>
        <v>100</v>
      </c>
      <c r="J144" s="41"/>
      <c r="K144" s="44">
        <f>G144/J149%</f>
        <v>0.015000121387698948</v>
      </c>
      <c r="L144" s="43"/>
      <c r="M144" s="43"/>
      <c r="N144" s="43">
        <f>K144/M149%</f>
        <v>5.225591595512143</v>
      </c>
      <c r="O144" s="40" t="s">
        <v>33</v>
      </c>
      <c r="P144" s="41">
        <f aca="true" t="shared" si="24" ref="P144:W144">+(P11+P17+P23+P29+P35+P41+P47+P53+P65+P71+P77+P83+P89+P95+P101+P107+P113+P119+P131+P125+P137)</f>
        <v>445843.47135001497</v>
      </c>
      <c r="Q144" s="41">
        <f t="shared" si="24"/>
        <v>329160.3471735241</v>
      </c>
      <c r="R144" s="41">
        <f t="shared" si="24"/>
        <v>80237.095225643</v>
      </c>
      <c r="S144" s="41">
        <f t="shared" si="24"/>
        <v>50920.373320447</v>
      </c>
      <c r="T144" s="41">
        <f t="shared" si="24"/>
        <v>3859.679940161</v>
      </c>
      <c r="U144" s="41">
        <f t="shared" si="24"/>
        <v>2391.1436579069996</v>
      </c>
      <c r="V144" s="41">
        <f t="shared" si="24"/>
        <v>4968.079560159</v>
      </c>
      <c r="W144" s="41">
        <f t="shared" si="24"/>
        <v>917224.2501160828</v>
      </c>
      <c r="X144" s="42">
        <f>W144/B144</f>
        <v>91722.42501160828</v>
      </c>
      <c r="Y144" s="18">
        <f t="shared" si="22"/>
        <v>142376.37170431702</v>
      </c>
    </row>
    <row r="145" spans="1:25" ht="11.25">
      <c r="A145" s="2">
        <v>142</v>
      </c>
      <c r="B145" s="39">
        <v>10</v>
      </c>
      <c r="C145" s="39"/>
      <c r="D145" s="40" t="s">
        <v>27</v>
      </c>
      <c r="E145" s="41">
        <f>+(E6+E12+E18+E24+E30+E36+E42+E48+E54+E60+E66+E72+E78+E84+E90+E96+E102+E108+E114+E120+E132+E126+E138)</f>
        <v>297381.9489540031</v>
      </c>
      <c r="F145" s="41">
        <f>E145/E$148%</f>
        <v>30.931591681609817</v>
      </c>
      <c r="G145" s="41">
        <f>E145/B145</f>
        <v>29738.19489540031</v>
      </c>
      <c r="H145" s="42"/>
      <c r="I145" s="43">
        <f>+(G145/G$145)*100</f>
        <v>100</v>
      </c>
      <c r="J145" s="41"/>
      <c r="K145" s="44">
        <f>G145/J149%</f>
        <v>0.008991941886961887</v>
      </c>
      <c r="L145" s="43"/>
      <c r="M145" s="43"/>
      <c r="N145" s="43">
        <f>K145/M149%</f>
        <v>3.1325223801438677</v>
      </c>
      <c r="O145" s="40"/>
      <c r="P145" s="41"/>
      <c r="Q145" s="41"/>
      <c r="R145" s="41"/>
      <c r="S145" s="41"/>
      <c r="T145" s="41"/>
      <c r="U145" s="41"/>
      <c r="V145" s="41"/>
      <c r="W145" s="41"/>
      <c r="X145" s="42"/>
      <c r="Y145" s="18">
        <f t="shared" si="22"/>
        <v>0</v>
      </c>
    </row>
    <row r="146" spans="1:25" ht="11.25">
      <c r="A146" s="2">
        <v>143</v>
      </c>
      <c r="B146" s="39">
        <v>10</v>
      </c>
      <c r="C146" s="39"/>
      <c r="D146" s="40" t="s">
        <v>28</v>
      </c>
      <c r="E146" s="41">
        <f>+(E7+E13+E19+E25+E31+E37+E43+E49+E55+E61+E67+E73+E79+E85+E91+E97+E103+E109+E115+E121+E133+E127+E139)</f>
        <v>30485.899097709997</v>
      </c>
      <c r="F146" s="41">
        <f>E146/E$148%</f>
        <v>3.1709301329616872</v>
      </c>
      <c r="G146" s="41">
        <f>E146/B146</f>
        <v>3048.589909771</v>
      </c>
      <c r="H146" s="42"/>
      <c r="I146" s="43">
        <f>+(G146/G$146)*100</f>
        <v>100</v>
      </c>
      <c r="J146" s="41"/>
      <c r="K146" s="44">
        <f>G146/J149%</f>
        <v>0.0009218025304582029</v>
      </c>
      <c r="L146" s="43"/>
      <c r="M146" s="43"/>
      <c r="N146" s="43">
        <f>K146/M149%</f>
        <v>0.3211283049905468</v>
      </c>
      <c r="O146" s="40"/>
      <c r="P146" s="41"/>
      <c r="Q146" s="41"/>
      <c r="R146" s="41"/>
      <c r="S146" s="41"/>
      <c r="T146" s="41"/>
      <c r="U146" s="41"/>
      <c r="V146" s="41"/>
      <c r="W146" s="41"/>
      <c r="X146" s="42"/>
      <c r="Y146" s="18">
        <f t="shared" si="22"/>
        <v>0</v>
      </c>
    </row>
    <row r="147" spans="1:25" ht="11.25">
      <c r="A147" s="2">
        <v>144</v>
      </c>
      <c r="B147" s="39">
        <v>10</v>
      </c>
      <c r="C147" s="39"/>
      <c r="D147" s="40" t="s">
        <v>29</v>
      </c>
      <c r="E147" s="41">
        <f>+(E8+E14+E20+E26+E32+E38+E44+E50+E56+E62+E68+E74+E80+E86+E92+E98+E104+E110+E116+E122+E134+E128+E140)</f>
        <v>137465.58218803097</v>
      </c>
      <c r="F147" s="41">
        <f>E147/E$148%</f>
        <v>14.298208998464203</v>
      </c>
      <c r="G147" s="41">
        <f>E147/B147</f>
        <v>13746.558218803097</v>
      </c>
      <c r="H147" s="42"/>
      <c r="I147" s="43">
        <f>+(G147/G$147)*100</f>
        <v>100</v>
      </c>
      <c r="J147" s="41"/>
      <c r="K147" s="44">
        <f>G147/J149%</f>
        <v>0.004156548609758913</v>
      </c>
      <c r="L147" s="43"/>
      <c r="M147" s="43"/>
      <c r="N147" s="43">
        <f>K147/M149%</f>
        <v>1.4480166473390002</v>
      </c>
      <c r="O147" s="40" t="s">
        <v>30</v>
      </c>
      <c r="P147" s="43">
        <v>0.3148804774765257</v>
      </c>
      <c r="Q147" s="43">
        <v>0.028252232108368733</v>
      </c>
      <c r="R147" s="43">
        <v>0.011258714682088933</v>
      </c>
      <c r="S147" s="43">
        <v>0.0052177179435476525</v>
      </c>
      <c r="T147" s="43">
        <v>0.0018992970008474127</v>
      </c>
      <c r="U147" s="43">
        <v>0.005246853074707643</v>
      </c>
      <c r="V147" s="43">
        <v>0.013329379357896642</v>
      </c>
      <c r="W147" s="43">
        <v>1.054002575286663</v>
      </c>
      <c r="X147" s="42"/>
      <c r="Y147" s="18">
        <f t="shared" si="22"/>
        <v>0.03695196205908828</v>
      </c>
    </row>
    <row r="148" spans="1:25" ht="11.25">
      <c r="A148" s="2">
        <v>145</v>
      </c>
      <c r="B148" s="39">
        <v>10</v>
      </c>
      <c r="C148" s="39"/>
      <c r="D148" s="40" t="s">
        <v>54</v>
      </c>
      <c r="E148" s="41">
        <f>+(E9+E15+E21+E27+E33+E39+E45+E51+E57+E63+E69+E75+E81+E87+E93+E99+E105+E111+E117+E123+E135+E129+E141)</f>
        <v>961418.1902278558</v>
      </c>
      <c r="F148" s="41">
        <f>E148/E$148%</f>
        <v>100</v>
      </c>
      <c r="G148" s="41">
        <f>SUM(G144:G147)</f>
        <v>96141.81902278561</v>
      </c>
      <c r="H148" s="42">
        <f>E148/J148%</f>
        <v>6.790091999707697</v>
      </c>
      <c r="I148" s="43">
        <f>+(G148/G$148)*100</f>
        <v>100</v>
      </c>
      <c r="J148" s="41">
        <v>14159133.488459999</v>
      </c>
      <c r="K148" s="44">
        <f>G148/J149%</f>
        <v>0.029070414414877954</v>
      </c>
      <c r="L148" s="43"/>
      <c r="M148" s="43"/>
      <c r="N148" s="43">
        <f>K148/M149%</f>
        <v>10.12725892798556</v>
      </c>
      <c r="O148" s="40" t="str">
        <f>$O$129</f>
        <v>Origin of urban land uptake, as % of total uptake</v>
      </c>
      <c r="P148" s="41">
        <f aca="true" t="shared" si="25" ref="P148:W148">+(P144/$W$144)*100</f>
        <v>48.60790273410123</v>
      </c>
      <c r="Q148" s="41">
        <f t="shared" si="25"/>
        <v>35.886572681856805</v>
      </c>
      <c r="R148" s="41">
        <f t="shared" si="25"/>
        <v>8.747816601609507</v>
      </c>
      <c r="S148" s="41">
        <f t="shared" si="25"/>
        <v>5.5515729456567</v>
      </c>
      <c r="T148" s="41">
        <f t="shared" si="25"/>
        <v>0.4208000322355764</v>
      </c>
      <c r="U148" s="41">
        <f t="shared" si="25"/>
        <v>0.26069346265151394</v>
      </c>
      <c r="V148" s="41">
        <f t="shared" si="25"/>
        <v>0.5416428490121413</v>
      </c>
      <c r="W148" s="41">
        <f t="shared" si="25"/>
        <v>100</v>
      </c>
      <c r="X148" s="42"/>
      <c r="Y148" s="18">
        <f t="shared" si="22"/>
        <v>15.522525891165438</v>
      </c>
    </row>
    <row r="149" spans="1:25" ht="11.25">
      <c r="A149" s="2">
        <v>146</v>
      </c>
      <c r="B149" s="39">
        <v>10</v>
      </c>
      <c r="C149" s="39"/>
      <c r="D149" s="40" t="s">
        <v>43</v>
      </c>
      <c r="E149" s="45"/>
      <c r="F149" s="41"/>
      <c r="G149" s="45"/>
      <c r="H149" s="42"/>
      <c r="I149" s="43">
        <f>SUM(I11:I128)</f>
        <v>439.7091973563628</v>
      </c>
      <c r="J149" s="41">
        <v>330720496.96539986</v>
      </c>
      <c r="K149" s="44"/>
      <c r="L149" s="43">
        <v>2.870511618355593</v>
      </c>
      <c r="M149" s="43">
        <f>L149/B149</f>
        <v>0.2870511618355593</v>
      </c>
      <c r="N149" s="43"/>
      <c r="O149" s="40"/>
      <c r="P149" s="41"/>
      <c r="Q149" s="41"/>
      <c r="R149" s="41"/>
      <c r="S149" s="41"/>
      <c r="T149" s="41"/>
      <c r="U149" s="41"/>
      <c r="V149" s="41"/>
      <c r="W149" s="41"/>
      <c r="X149" s="42"/>
      <c r="Y149" s="18">
        <f t="shared" si="22"/>
        <v>0</v>
      </c>
    </row>
    <row r="150" spans="1:14" ht="11.25">
      <c r="A150" s="2">
        <v>147</v>
      </c>
      <c r="L150" s="46"/>
      <c r="M150" s="46"/>
      <c r="N150" s="46"/>
    </row>
    <row r="151" spans="1:14" ht="11.25">
      <c r="A151" s="2">
        <v>148</v>
      </c>
      <c r="L151" s="46"/>
      <c r="M151" s="46"/>
      <c r="N151" s="46"/>
    </row>
    <row r="152" spans="1:25" s="1" customFormat="1" ht="11.25">
      <c r="A152" s="2">
        <v>149</v>
      </c>
      <c r="B152" s="47" t="s">
        <v>51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8"/>
      <c r="M152" s="48"/>
      <c r="N152" s="48"/>
      <c r="Y152" s="15"/>
    </row>
    <row r="153" spans="1:14" ht="11.25">
      <c r="A153" s="2">
        <v>150</v>
      </c>
      <c r="L153" s="46"/>
      <c r="M153" s="46"/>
      <c r="N153" s="46"/>
    </row>
    <row r="154" spans="1:23" ht="90">
      <c r="A154" s="2">
        <v>151</v>
      </c>
      <c r="B154" s="2" t="s">
        <v>96</v>
      </c>
      <c r="D154" s="1" t="str">
        <f>D9</f>
        <v>Total artificial land cover uptake</v>
      </c>
      <c r="E154" s="8" t="s">
        <v>38</v>
      </c>
      <c r="F154" s="8"/>
      <c r="G154" s="8" t="s">
        <v>39</v>
      </c>
      <c r="H154" s="9" t="s">
        <v>56</v>
      </c>
      <c r="I154" s="9" t="s">
        <v>42</v>
      </c>
      <c r="J154" s="10" t="s">
        <v>52</v>
      </c>
      <c r="K154" s="9" t="s">
        <v>53</v>
      </c>
      <c r="L154" s="9" t="s">
        <v>36</v>
      </c>
      <c r="W154" s="16"/>
    </row>
    <row r="155" spans="1:23" ht="11.25">
      <c r="A155" s="2">
        <v>152</v>
      </c>
      <c r="B155" s="1">
        <f>B9</f>
        <v>15</v>
      </c>
      <c r="C155" s="2" t="s">
        <v>70</v>
      </c>
      <c r="D155" s="49" t="str">
        <f>C5</f>
        <v>at</v>
      </c>
      <c r="E155" s="18">
        <f>E9</f>
        <v>11919</v>
      </c>
      <c r="F155" s="18"/>
      <c r="G155" s="18">
        <f>G9</f>
        <v>794.6</v>
      </c>
      <c r="H155" s="20">
        <f aca="true" t="shared" si="26" ref="H155:H176">E155/J155%</f>
        <v>3.500152704036085</v>
      </c>
      <c r="I155" s="18">
        <f>I9</f>
        <v>0.8264873788290608</v>
      </c>
      <c r="J155" s="18">
        <v>340528</v>
      </c>
      <c r="K155" s="20">
        <f aca="true" t="shared" si="27" ref="K155:K178">G155/J155%</f>
        <v>0.23334351360240566</v>
      </c>
      <c r="L155" s="21">
        <f>N9</f>
        <v>31.21955052648122</v>
      </c>
      <c r="W155" s="16"/>
    </row>
    <row r="156" spans="1:23" ht="11.25">
      <c r="A156" s="2">
        <v>153</v>
      </c>
      <c r="B156" s="24">
        <f>B15</f>
        <v>10</v>
      </c>
      <c r="C156" s="25" t="s">
        <v>71</v>
      </c>
      <c r="D156" s="50" t="str">
        <f>C11</f>
        <v>be</v>
      </c>
      <c r="E156" s="27">
        <f>E15</f>
        <v>19960.78824</v>
      </c>
      <c r="F156" s="27"/>
      <c r="G156" s="27">
        <f>G15</f>
        <v>1996.078824</v>
      </c>
      <c r="H156" s="29">
        <f t="shared" si="26"/>
        <v>3.2964856726150145</v>
      </c>
      <c r="I156" s="27">
        <f>I15</f>
        <v>2.076181670254158</v>
      </c>
      <c r="J156" s="27">
        <v>605517.2150700003</v>
      </c>
      <c r="K156" s="29">
        <f t="shared" si="27"/>
        <v>0.3296485672615014</v>
      </c>
      <c r="L156" s="30">
        <f>N15</f>
        <v>33.51974804319968</v>
      </c>
      <c r="W156" s="16"/>
    </row>
    <row r="157" spans="1:23" ht="11.25">
      <c r="A157" s="2">
        <v>154</v>
      </c>
      <c r="B157" s="1">
        <f>B21</f>
        <v>10</v>
      </c>
      <c r="C157" s="2" t="s">
        <v>72</v>
      </c>
      <c r="D157" s="49" t="str">
        <f>C17</f>
        <v>bg</v>
      </c>
      <c r="E157" s="18">
        <f>E21</f>
        <v>3508.862379999999</v>
      </c>
      <c r="F157" s="18"/>
      <c r="G157" s="18">
        <f>G21</f>
        <v>350.88623799999993</v>
      </c>
      <c r="H157" s="20">
        <f t="shared" si="26"/>
        <v>0.6485626184758525</v>
      </c>
      <c r="I157" s="18">
        <f>I21</f>
        <v>0.3649673384241252</v>
      </c>
      <c r="J157" s="18">
        <v>541021.3725000005</v>
      </c>
      <c r="K157" s="20">
        <f t="shared" si="27"/>
        <v>0.06485626184758525</v>
      </c>
      <c r="L157" s="21">
        <f>N21</f>
        <v>2.8875198970792306</v>
      </c>
      <c r="W157" s="16"/>
    </row>
    <row r="158" spans="1:23" ht="11.25">
      <c r="A158" s="2">
        <v>155</v>
      </c>
      <c r="B158" s="24">
        <f>B27</f>
        <v>8</v>
      </c>
      <c r="C158" s="25" t="s">
        <v>73</v>
      </c>
      <c r="D158" s="50" t="str">
        <f>C23</f>
        <v>cz</v>
      </c>
      <c r="E158" s="27">
        <f>E27</f>
        <v>11324.28789</v>
      </c>
      <c r="F158" s="27"/>
      <c r="G158" s="27">
        <f>G27</f>
        <v>1415.53598625</v>
      </c>
      <c r="H158" s="29">
        <f t="shared" si="26"/>
        <v>2.3819235013238997</v>
      </c>
      <c r="I158" s="27">
        <f>I27</f>
        <v>1.472341589370717</v>
      </c>
      <c r="J158" s="27">
        <v>475426.17903999996</v>
      </c>
      <c r="K158" s="29">
        <f t="shared" si="27"/>
        <v>0.29774043766548747</v>
      </c>
      <c r="L158" s="30">
        <f>N27</f>
        <v>2.2055156132494598</v>
      </c>
      <c r="W158" s="16"/>
    </row>
    <row r="159" spans="1:23" ht="11.25">
      <c r="A159" s="2">
        <v>157</v>
      </c>
      <c r="B159" s="1">
        <f>B39</f>
        <v>10</v>
      </c>
      <c r="C159" s="2" t="s">
        <v>75</v>
      </c>
      <c r="D159" s="49" t="str">
        <f>C35</f>
        <v>dk</v>
      </c>
      <c r="E159" s="18">
        <f>E39</f>
        <v>13484.6544</v>
      </c>
      <c r="F159" s="18"/>
      <c r="G159" s="18">
        <f>G39</f>
        <v>1348.4654400000002</v>
      </c>
      <c r="H159" s="20">
        <f t="shared" si="26"/>
        <v>4.530658618428014</v>
      </c>
      <c r="I159" s="18">
        <f>I39</f>
        <v>1.4025794952770905</v>
      </c>
      <c r="J159" s="18">
        <v>297631.21735000017</v>
      </c>
      <c r="K159" s="20">
        <f t="shared" si="27"/>
        <v>0.45306586184280156</v>
      </c>
      <c r="L159" s="21">
        <f>N39</f>
        <v>23.62477643891065</v>
      </c>
      <c r="W159" s="16"/>
    </row>
    <row r="160" spans="1:23" ht="11.25">
      <c r="A160" s="2">
        <v>158</v>
      </c>
      <c r="B160" s="24">
        <v>6</v>
      </c>
      <c r="C160" s="25" t="s">
        <v>76</v>
      </c>
      <c r="D160" s="50" t="str">
        <f>C41</f>
        <v>ee</v>
      </c>
      <c r="E160" s="27">
        <f>E45</f>
        <v>2431.871389999999</v>
      </c>
      <c r="F160" s="27"/>
      <c r="G160" s="27">
        <f>G45</f>
        <v>405.31189833333315</v>
      </c>
      <c r="H160" s="29">
        <f t="shared" si="26"/>
        <v>2.839419311970074</v>
      </c>
      <c r="I160" s="27">
        <f>I45</f>
        <v>0.4215771060429741</v>
      </c>
      <c r="J160" s="27">
        <v>85646.78629000003</v>
      </c>
      <c r="K160" s="29">
        <f t="shared" si="27"/>
        <v>0.47323655199501236</v>
      </c>
      <c r="L160" s="30">
        <f>N45</f>
        <v>1.9809362820490217</v>
      </c>
      <c r="W160" s="16"/>
    </row>
    <row r="161" spans="1:23" ht="11.25">
      <c r="A161" s="2">
        <v>160</v>
      </c>
      <c r="B161" s="1">
        <f>B57</f>
        <v>10</v>
      </c>
      <c r="C161" s="2" t="s">
        <v>78</v>
      </c>
      <c r="D161" s="49" t="str">
        <f>C53</f>
        <v>fr</v>
      </c>
      <c r="E161" s="18">
        <f>E57</f>
        <v>138857</v>
      </c>
      <c r="F161" s="18"/>
      <c r="G161" s="18">
        <f>G57</f>
        <v>13885.7</v>
      </c>
      <c r="H161" s="20">
        <f t="shared" si="26"/>
        <v>5.423902403583619</v>
      </c>
      <c r="I161" s="18">
        <f>I57</f>
        <v>14.442934553494446</v>
      </c>
      <c r="J161" s="18">
        <v>2560094</v>
      </c>
      <c r="K161" s="20">
        <f t="shared" si="27"/>
        <v>0.5423902403583619</v>
      </c>
      <c r="L161" s="21">
        <f>N57</f>
        <v>12.387936533426116</v>
      </c>
      <c r="W161" s="16"/>
    </row>
    <row r="162" spans="1:23" ht="11.25">
      <c r="A162" s="2">
        <v>156</v>
      </c>
      <c r="B162" s="24">
        <f>B33</f>
        <v>10</v>
      </c>
      <c r="C162" s="25" t="s">
        <v>74</v>
      </c>
      <c r="D162" s="50" t="str">
        <f>C29</f>
        <v>de</v>
      </c>
      <c r="E162" s="27">
        <f>E33</f>
        <v>205944.50767000002</v>
      </c>
      <c r="F162" s="27"/>
      <c r="G162" s="27">
        <f>G33</f>
        <v>20594.450767000002</v>
      </c>
      <c r="H162" s="29">
        <f t="shared" si="26"/>
        <v>7.56257267441295</v>
      </c>
      <c r="I162" s="27">
        <f>I33</f>
        <v>21.420908171208115</v>
      </c>
      <c r="J162" s="27">
        <v>2723206.989690008</v>
      </c>
      <c r="K162" s="29">
        <f t="shared" si="27"/>
        <v>0.756257267441295</v>
      </c>
      <c r="L162" s="30">
        <f>N33</f>
        <v>23.79871855080904</v>
      </c>
      <c r="W162" s="16"/>
    </row>
    <row r="163" spans="1:23" ht="11.25">
      <c r="A163" s="2">
        <v>161</v>
      </c>
      <c r="B163" s="1">
        <f>B63</f>
        <v>10</v>
      </c>
      <c r="C163" s="2" t="s">
        <v>94</v>
      </c>
      <c r="D163" s="49" t="str">
        <f>C59</f>
        <v>gr</v>
      </c>
      <c r="E163" s="18">
        <f>E63</f>
        <v>32119</v>
      </c>
      <c r="F163" s="18"/>
      <c r="G163" s="18">
        <f>G63</f>
        <v>3211.8999999999996</v>
      </c>
      <c r="H163" s="20">
        <f t="shared" si="26"/>
        <v>13.47019228752962</v>
      </c>
      <c r="I163" s="18">
        <f>I63</f>
        <v>3.3407938737239613</v>
      </c>
      <c r="J163" s="18">
        <v>238445</v>
      </c>
      <c r="K163" s="20">
        <f t="shared" si="27"/>
        <v>1.3470192287529619</v>
      </c>
      <c r="L163" s="21">
        <f>N63</f>
        <v>13.170919737721587</v>
      </c>
      <c r="W163" s="16"/>
    </row>
    <row r="164" spans="1:23" ht="11.25">
      <c r="A164" s="2">
        <v>162</v>
      </c>
      <c r="B164" s="24">
        <v>8</v>
      </c>
      <c r="C164" s="25" t="s">
        <v>80</v>
      </c>
      <c r="D164" s="50" t="str">
        <f>C65</f>
        <v>hu</v>
      </c>
      <c r="E164" s="27">
        <f>E69</f>
        <v>10107.13108</v>
      </c>
      <c r="F164" s="27"/>
      <c r="G164" s="27">
        <f>G69</f>
        <v>1263.391385</v>
      </c>
      <c r="H164" s="29">
        <f t="shared" si="26"/>
        <v>1.9469344670315523</v>
      </c>
      <c r="I164" s="27">
        <f>I69</f>
        <v>1.314091409795956</v>
      </c>
      <c r="J164" s="27">
        <v>519130.52294</v>
      </c>
      <c r="K164" s="29">
        <f t="shared" si="27"/>
        <v>0.24336680837894403</v>
      </c>
      <c r="L164" s="30">
        <f>N69</f>
        <v>2.667037708732517</v>
      </c>
      <c r="W164" s="16"/>
    </row>
    <row r="165" spans="1:23" ht="11.25">
      <c r="A165" s="2">
        <v>163</v>
      </c>
      <c r="B165" s="1">
        <f>B75</f>
        <v>10</v>
      </c>
      <c r="C165" s="2" t="s">
        <v>81</v>
      </c>
      <c r="D165" s="49" t="str">
        <f>C71</f>
        <v>ie</v>
      </c>
      <c r="E165" s="18">
        <f>E75</f>
        <v>31957.772699999976</v>
      </c>
      <c r="F165" s="18"/>
      <c r="G165" s="18">
        <f>G75</f>
        <v>3195.7772699999978</v>
      </c>
      <c r="H165" s="20">
        <f t="shared" si="26"/>
        <v>31.246809839280225</v>
      </c>
      <c r="I165" s="18">
        <f>I75</f>
        <v>3.3240241369290073</v>
      </c>
      <c r="J165" s="18">
        <v>102275.31343000015</v>
      </c>
      <c r="K165" s="20">
        <f t="shared" si="27"/>
        <v>3.1246809839280227</v>
      </c>
      <c r="L165" s="21">
        <f>N75</f>
        <v>5.701142911578011</v>
      </c>
      <c r="W165" s="16"/>
    </row>
    <row r="166" spans="1:23" ht="11.25">
      <c r="A166" s="2">
        <v>164</v>
      </c>
      <c r="B166" s="24">
        <f>B81</f>
        <v>10</v>
      </c>
      <c r="C166" s="25" t="s">
        <v>82</v>
      </c>
      <c r="D166" s="50" t="str">
        <f>C77</f>
        <v>it</v>
      </c>
      <c r="E166" s="27">
        <f>E81</f>
        <v>83941.37184</v>
      </c>
      <c r="F166" s="27"/>
      <c r="G166" s="27">
        <f>G81</f>
        <v>8394.137184000001</v>
      </c>
      <c r="H166" s="29">
        <f t="shared" si="26"/>
        <v>6.227042058416994</v>
      </c>
      <c r="I166" s="27">
        <f>I81</f>
        <v>8.730994763070367</v>
      </c>
      <c r="J166" s="27">
        <v>1348013.56812</v>
      </c>
      <c r="K166" s="29">
        <f t="shared" si="27"/>
        <v>0.6227042058416994</v>
      </c>
      <c r="L166" s="30">
        <f>N81</f>
        <v>21.27483243988088</v>
      </c>
      <c r="W166" s="16"/>
    </row>
    <row r="167" spans="1:23" ht="11.25">
      <c r="A167" s="2">
        <v>167</v>
      </c>
      <c r="B167" s="1">
        <v>5</v>
      </c>
      <c r="C167" s="2" t="s">
        <v>83</v>
      </c>
      <c r="D167" s="49" t="str">
        <f>C95</f>
        <v>lv</v>
      </c>
      <c r="E167" s="18">
        <f>E99</f>
        <v>120.53886</v>
      </c>
      <c r="F167" s="18"/>
      <c r="G167" s="18">
        <f>G99</f>
        <v>24.107772</v>
      </c>
      <c r="H167" s="20">
        <f t="shared" si="26"/>
        <v>0.1439318713644198</v>
      </c>
      <c r="I167" s="18">
        <f>I99</f>
        <v>0.025075219342673826</v>
      </c>
      <c r="J167" s="18">
        <v>83747.16374999999</v>
      </c>
      <c r="K167" s="20">
        <f t="shared" si="27"/>
        <v>0.028786374272883962</v>
      </c>
      <c r="L167" s="21">
        <f>N99</f>
        <v>0.0472062066637053</v>
      </c>
      <c r="W167" s="16"/>
    </row>
    <row r="168" spans="1:23" ht="11.25">
      <c r="A168" s="2">
        <v>165</v>
      </c>
      <c r="B168" s="24">
        <v>5</v>
      </c>
      <c r="C168" s="25" t="s">
        <v>85</v>
      </c>
      <c r="D168" s="50" t="str">
        <f>C83</f>
        <v>lt</v>
      </c>
      <c r="E168" s="27">
        <f>E87</f>
        <v>716.3226500000005</v>
      </c>
      <c r="F168" s="27"/>
      <c r="G168" s="27">
        <f>G87</f>
        <v>143.2645300000001</v>
      </c>
      <c r="H168" s="29">
        <f t="shared" si="26"/>
        <v>0.3401573910631542</v>
      </c>
      <c r="I168" s="27">
        <f>I87</f>
        <v>0.14901375016219154</v>
      </c>
      <c r="J168" s="27">
        <v>210585.6491200001</v>
      </c>
      <c r="K168" s="29">
        <f t="shared" si="27"/>
        <v>0.06803147821263084</v>
      </c>
      <c r="L168" s="30">
        <f>N87</f>
        <v>0.4455402969961702</v>
      </c>
      <c r="W168" s="16"/>
    </row>
    <row r="169" spans="1:23" ht="11.25">
      <c r="A169" s="2">
        <v>166</v>
      </c>
      <c r="B169" s="1">
        <f>B93</f>
        <v>11</v>
      </c>
      <c r="C169" s="2" t="s">
        <v>84</v>
      </c>
      <c r="D169" s="49" t="str">
        <f>C89</f>
        <v>lu</v>
      </c>
      <c r="E169" s="18">
        <f>E93</f>
        <v>1601.5486900001142</v>
      </c>
      <c r="F169" s="18"/>
      <c r="G169" s="18">
        <f>G93</f>
        <v>145.59533545455582</v>
      </c>
      <c r="H169" s="20">
        <f t="shared" si="26"/>
        <v>8.374544412685813</v>
      </c>
      <c r="I169" s="18">
        <f>I93</f>
        <v>0.151438091076735</v>
      </c>
      <c r="J169" s="18">
        <v>19124.00974999999</v>
      </c>
      <c r="K169" s="20">
        <f t="shared" si="27"/>
        <v>0.7613222193350738</v>
      </c>
      <c r="L169" s="21">
        <f>N93</f>
        <v>39.693409298254196</v>
      </c>
      <c r="W169" s="16"/>
    </row>
    <row r="170" spans="1:23" ht="11.25">
      <c r="A170" s="2">
        <v>168</v>
      </c>
      <c r="B170" s="24">
        <f>B105</f>
        <v>14</v>
      </c>
      <c r="C170" s="25" t="s">
        <v>98</v>
      </c>
      <c r="D170" s="50" t="str">
        <f>C101</f>
        <v>nl</v>
      </c>
      <c r="E170" s="27">
        <f>E105</f>
        <v>84643.88687999996</v>
      </c>
      <c r="F170" s="27"/>
      <c r="G170" s="27">
        <f>G105</f>
        <v>6045.991919999998</v>
      </c>
      <c r="H170" s="29">
        <f>E170/J170%</f>
        <v>23.006153248148102</v>
      </c>
      <c r="I170" s="27">
        <f>I105</f>
        <v>6.2886181907657654</v>
      </c>
      <c r="J170" s="27">
        <v>367918.46932</v>
      </c>
      <c r="K170" s="29">
        <f>G170/J170%</f>
        <v>1.6432966605820076</v>
      </c>
      <c r="L170" s="30">
        <f>N105</f>
        <v>50.89546335009301</v>
      </c>
      <c r="W170" s="16"/>
    </row>
    <row r="171" spans="1:23" ht="11.25">
      <c r="A171" s="2">
        <v>169</v>
      </c>
      <c r="B171" s="1">
        <v>8</v>
      </c>
      <c r="C171" s="2" t="s">
        <v>87</v>
      </c>
      <c r="D171" s="49" t="str">
        <f>C107</f>
        <v>pl</v>
      </c>
      <c r="E171" s="18">
        <f>E111</f>
        <v>19752.318030000002</v>
      </c>
      <c r="F171" s="18"/>
      <c r="G171" s="18">
        <f>G111</f>
        <v>2469.0397537500003</v>
      </c>
      <c r="H171" s="20">
        <f t="shared" si="26"/>
        <v>1.9329954555111042</v>
      </c>
      <c r="I171" s="18">
        <f>I111</f>
        <v>2.5681225702260098</v>
      </c>
      <c r="J171" s="18">
        <v>1021850.2052700007</v>
      </c>
      <c r="K171" s="20">
        <f t="shared" si="27"/>
        <v>0.24162443193888802</v>
      </c>
      <c r="L171" s="21">
        <f>N111</f>
        <v>7.796546609386916</v>
      </c>
      <c r="W171" s="16"/>
    </row>
    <row r="172" spans="1:23" ht="11.25">
      <c r="A172" s="2">
        <v>170</v>
      </c>
      <c r="B172" s="24">
        <f>B117</f>
        <v>14</v>
      </c>
      <c r="C172" s="25" t="s">
        <v>88</v>
      </c>
      <c r="D172" s="50" t="str">
        <f>C113</f>
        <v>pt</v>
      </c>
      <c r="E172" s="27">
        <f>E117</f>
        <v>66123.71041</v>
      </c>
      <c r="F172" s="27"/>
      <c r="G172" s="27">
        <f>G117</f>
        <v>4723.1221721428565</v>
      </c>
      <c r="H172" s="29">
        <f t="shared" si="26"/>
        <v>39.129974206593815</v>
      </c>
      <c r="I172" s="27">
        <f>I117</f>
        <v>4.912661545360897</v>
      </c>
      <c r="J172" s="27">
        <v>168984.80449000004</v>
      </c>
      <c r="K172" s="29">
        <f t="shared" si="27"/>
        <v>2.7949981576138434</v>
      </c>
      <c r="L172" s="30">
        <f>N117</f>
        <v>7.040850121701358</v>
      </c>
      <c r="W172" s="16"/>
    </row>
    <row r="173" spans="1:23" ht="11.25">
      <c r="A173" s="2">
        <v>171</v>
      </c>
      <c r="B173" s="1">
        <f>B123</f>
        <v>8</v>
      </c>
      <c r="C173" s="2" t="s">
        <v>89</v>
      </c>
      <c r="D173" s="49" t="str">
        <f>C119</f>
        <v>ro</v>
      </c>
      <c r="E173" s="18">
        <f>E123</f>
        <v>8093.494170000001</v>
      </c>
      <c r="F173" s="18"/>
      <c r="G173" s="18">
        <f>G123</f>
        <v>1011.6867712500001</v>
      </c>
      <c r="H173" s="20">
        <f t="shared" si="26"/>
        <v>0.5438224616136079</v>
      </c>
      <c r="I173" s="18">
        <f>I123</f>
        <v>1.0522858642920312</v>
      </c>
      <c r="J173" s="18">
        <v>1488260.3682799924</v>
      </c>
      <c r="K173" s="20">
        <f t="shared" si="27"/>
        <v>0.06797780770170099</v>
      </c>
      <c r="L173" s="21">
        <f>N123</f>
        <v>2.7093099504699447</v>
      </c>
      <c r="W173" s="16"/>
    </row>
    <row r="174" spans="1:23" ht="11.25">
      <c r="A174" s="2">
        <v>173</v>
      </c>
      <c r="B174" s="24">
        <v>8</v>
      </c>
      <c r="C174" s="25" t="s">
        <v>91</v>
      </c>
      <c r="D174" s="50" t="str">
        <f>C131</f>
        <v>sk</v>
      </c>
      <c r="E174" s="27">
        <f>E135</f>
        <v>5330.968490000001</v>
      </c>
      <c r="F174" s="27"/>
      <c r="G174" s="27">
        <f>G135</f>
        <v>533.096849</v>
      </c>
      <c r="H174" s="29">
        <f t="shared" si="26"/>
        <v>1.9429047256555734</v>
      </c>
      <c r="I174" s="27">
        <f>I135</f>
        <v>0.5544900797785572</v>
      </c>
      <c r="J174" s="27">
        <v>274381.36413000023</v>
      </c>
      <c r="K174" s="29">
        <f t="shared" si="27"/>
        <v>0.19429047256555732</v>
      </c>
      <c r="L174" s="30">
        <f>N135</f>
        <v>2.698519317581065</v>
      </c>
      <c r="W174" s="16"/>
    </row>
    <row r="175" spans="1:23" ht="11.25">
      <c r="A175" s="2">
        <v>172</v>
      </c>
      <c r="B175" s="1">
        <f>B129</f>
        <v>5</v>
      </c>
      <c r="C175" s="2" t="s">
        <v>90</v>
      </c>
      <c r="D175" s="49" t="str">
        <f>C125</f>
        <v>si</v>
      </c>
      <c r="E175" s="18">
        <f>E129</f>
        <v>285.04236000000003</v>
      </c>
      <c r="F175" s="18"/>
      <c r="G175" s="18">
        <f>G129</f>
        <v>57.008472000000005</v>
      </c>
      <c r="H175" s="20">
        <f t="shared" si="26"/>
        <v>0.5723328346751448</v>
      </c>
      <c r="I175" s="18">
        <f>I129</f>
        <v>0.05929622778043028</v>
      </c>
      <c r="J175" s="18">
        <v>49803.60076000001</v>
      </c>
      <c r="K175" s="20">
        <f t="shared" si="27"/>
        <v>0.11446656693502898</v>
      </c>
      <c r="L175" s="21">
        <f>N129</f>
        <v>12.974418303981551</v>
      </c>
      <c r="W175" s="16"/>
    </row>
    <row r="176" spans="1:23" ht="11.25">
      <c r="A176" s="2">
        <v>159</v>
      </c>
      <c r="B176" s="24">
        <f>B51</f>
        <v>14</v>
      </c>
      <c r="C176" s="25" t="s">
        <v>77</v>
      </c>
      <c r="D176" s="50" t="str">
        <f>C47</f>
        <v>es</v>
      </c>
      <c r="E176" s="27">
        <f>E51</f>
        <v>172718.35199</v>
      </c>
      <c r="F176" s="27"/>
      <c r="G176" s="27">
        <f>G51</f>
        <v>12337.025142142857</v>
      </c>
      <c r="H176" s="29">
        <f t="shared" si="26"/>
        <v>27.091303192669173</v>
      </c>
      <c r="I176" s="27">
        <f>I51</f>
        <v>12.832111216055711</v>
      </c>
      <c r="J176" s="27">
        <v>637541.6891599998</v>
      </c>
      <c r="K176" s="29">
        <f t="shared" si="27"/>
        <v>1.9350930851906551</v>
      </c>
      <c r="L176" s="30">
        <f>N51</f>
        <v>7.269042572171195</v>
      </c>
      <c r="W176" s="16"/>
    </row>
    <row r="177" spans="1:23" ht="11.25">
      <c r="A177" s="2">
        <v>174</v>
      </c>
      <c r="B177" s="1">
        <v>10</v>
      </c>
      <c r="C177" s="2" t="s">
        <v>92</v>
      </c>
      <c r="D177" s="49" t="str">
        <f>C137</f>
        <v>uk</v>
      </c>
      <c r="E177" s="18">
        <f>E141</f>
        <v>36475.760107856</v>
      </c>
      <c r="F177" s="18"/>
      <c r="G177" s="18">
        <f>G141</f>
        <v>3647.5760107856004</v>
      </c>
      <c r="H177" s="20">
        <f>H141</f>
        <v>2.048412309450686</v>
      </c>
      <c r="I177" s="18">
        <f>I141</f>
        <v>3.7939536071406397</v>
      </c>
      <c r="J177" s="18">
        <v>1780684.4813209285</v>
      </c>
      <c r="K177" s="20">
        <f t="shared" si="27"/>
        <v>0.20484123094506862</v>
      </c>
      <c r="L177" s="21">
        <f>N141</f>
        <v>10.04525028120655</v>
      </c>
      <c r="W177" s="16"/>
    </row>
    <row r="178" spans="1:23" ht="11.25">
      <c r="A178" s="2">
        <v>175</v>
      </c>
      <c r="B178" s="39">
        <v>10</v>
      </c>
      <c r="C178" s="51" t="s">
        <v>95</v>
      </c>
      <c r="D178" s="51" t="s">
        <v>59</v>
      </c>
      <c r="E178" s="41">
        <f>E148</f>
        <v>961418.1902278558</v>
      </c>
      <c r="F178" s="41"/>
      <c r="G178" s="41">
        <f>G148</f>
        <v>96141.81902278561</v>
      </c>
      <c r="H178" s="42">
        <f>E178/J178%</f>
        <v>6.790091999707697</v>
      </c>
      <c r="I178" s="41">
        <f>I148</f>
        <v>100</v>
      </c>
      <c r="J178" s="41">
        <v>14159133.488459999</v>
      </c>
      <c r="K178" s="42">
        <f t="shared" si="27"/>
        <v>0.6790091999707699</v>
      </c>
      <c r="L178" s="43">
        <f>N148</f>
        <v>10.12725892798556</v>
      </c>
      <c r="W178" s="16"/>
    </row>
    <row r="179" spans="1:26" ht="11.25">
      <c r="A179" s="2">
        <v>176</v>
      </c>
      <c r="W179" s="16"/>
      <c r="X179" s="16"/>
      <c r="Z179" s="16"/>
    </row>
    <row r="180" spans="1:26" ht="11.25">
      <c r="A180" s="2">
        <v>177</v>
      </c>
      <c r="W180" s="16"/>
      <c r="X180" s="16"/>
      <c r="Z180" s="16"/>
    </row>
    <row r="181" spans="1:26" ht="11.25">
      <c r="A181" s="2">
        <v>178</v>
      </c>
      <c r="W181" s="16"/>
      <c r="X181" s="16"/>
      <c r="Z181" s="16"/>
    </row>
    <row r="182" spans="1:26" ht="11.25">
      <c r="A182" s="2">
        <v>179</v>
      </c>
      <c r="W182" s="16"/>
      <c r="X182" s="16"/>
      <c r="Z182" s="16"/>
    </row>
    <row r="183" spans="1:26" ht="11.25">
      <c r="A183" s="2">
        <v>180</v>
      </c>
      <c r="W183" s="16"/>
      <c r="X183" s="16"/>
      <c r="Z183" s="16"/>
    </row>
    <row r="184" spans="1:26" ht="11.25">
      <c r="A184" s="2">
        <v>181</v>
      </c>
      <c r="W184" s="16"/>
      <c r="X184" s="16"/>
      <c r="Z184" s="16"/>
    </row>
    <row r="185" spans="1:26" ht="11.25">
      <c r="A185" s="2">
        <v>182</v>
      </c>
      <c r="W185" s="16"/>
      <c r="X185" s="16"/>
      <c r="Z185" s="16"/>
    </row>
    <row r="186" spans="1:26" ht="11.25">
      <c r="A186" s="2">
        <v>183</v>
      </c>
      <c r="W186" s="16"/>
      <c r="X186" s="16"/>
      <c r="Z186" s="16"/>
    </row>
    <row r="187" spans="1:26" ht="11.25">
      <c r="A187" s="2">
        <v>184</v>
      </c>
      <c r="W187" s="16"/>
      <c r="X187" s="16"/>
      <c r="Z187" s="16"/>
    </row>
    <row r="188" spans="1:26" ht="11.25">
      <c r="A188" s="2">
        <v>185</v>
      </c>
      <c r="W188" s="16"/>
      <c r="X188" s="16"/>
      <c r="Z188" s="16"/>
    </row>
    <row r="189" spans="1:26" ht="11.25">
      <c r="A189" s="2">
        <v>186</v>
      </c>
      <c r="W189" s="16"/>
      <c r="X189" s="16"/>
      <c r="Z189" s="16"/>
    </row>
    <row r="190" spans="1:26" ht="11.25">
      <c r="A190" s="2">
        <v>187</v>
      </c>
      <c r="W190" s="16"/>
      <c r="X190" s="16"/>
      <c r="Z190" s="16"/>
    </row>
    <row r="191" spans="1:26" ht="11.25">
      <c r="A191" s="2">
        <v>188</v>
      </c>
      <c r="W191" s="16"/>
      <c r="X191" s="16"/>
      <c r="Z191" s="16"/>
    </row>
    <row r="192" spans="1:26" ht="11.25">
      <c r="A192" s="2">
        <v>189</v>
      </c>
      <c r="W192" s="16"/>
      <c r="X192" s="16"/>
      <c r="Z192" s="16"/>
    </row>
    <row r="193" spans="1:26" ht="11.25">
      <c r="A193" s="2">
        <v>190</v>
      </c>
      <c r="W193" s="16"/>
      <c r="X193" s="16"/>
      <c r="Z193" s="16"/>
    </row>
    <row r="194" spans="1:26" ht="11.25">
      <c r="A194" s="2">
        <v>191</v>
      </c>
      <c r="W194" s="16"/>
      <c r="X194" s="16"/>
      <c r="Z194" s="16"/>
    </row>
    <row r="195" spans="1:26" ht="11.25">
      <c r="A195" s="2">
        <v>192</v>
      </c>
      <c r="W195" s="16"/>
      <c r="X195" s="16"/>
      <c r="Z195" s="16"/>
    </row>
    <row r="196" spans="1:26" ht="11.25">
      <c r="A196" s="2">
        <v>193</v>
      </c>
      <c r="W196" s="16"/>
      <c r="X196" s="16"/>
      <c r="Z196" s="16"/>
    </row>
    <row r="197" spans="1:26" ht="11.25">
      <c r="A197" s="2">
        <v>194</v>
      </c>
      <c r="W197" s="16"/>
      <c r="X197" s="16"/>
      <c r="Z197" s="16"/>
    </row>
    <row r="198" spans="1:26" ht="11.25">
      <c r="A198" s="2">
        <v>195</v>
      </c>
      <c r="W198" s="16"/>
      <c r="X198" s="16"/>
      <c r="Z198" s="16"/>
    </row>
    <row r="199" spans="1:26" ht="11.25">
      <c r="A199" s="2">
        <v>196</v>
      </c>
      <c r="W199" s="16"/>
      <c r="X199" s="16"/>
      <c r="Z199" s="16"/>
    </row>
    <row r="200" spans="1:26" ht="11.25">
      <c r="A200" s="2">
        <v>197</v>
      </c>
      <c r="W200" s="16"/>
      <c r="X200" s="16"/>
      <c r="Z200" s="16"/>
    </row>
    <row r="201" spans="1:26" ht="11.25">
      <c r="A201" s="2">
        <v>198</v>
      </c>
      <c r="W201" s="16"/>
      <c r="X201" s="16"/>
      <c r="Z201" s="16"/>
    </row>
    <row r="202" spans="1:26" ht="11.25">
      <c r="A202" s="2">
        <v>199</v>
      </c>
      <c r="W202" s="16"/>
      <c r="X202" s="16"/>
      <c r="Z202" s="16"/>
    </row>
    <row r="203" spans="1:26" ht="11.25">
      <c r="A203" s="2">
        <v>200</v>
      </c>
      <c r="W203" s="16"/>
      <c r="X203" s="16"/>
      <c r="Z203" s="16"/>
    </row>
    <row r="204" spans="1:26" ht="11.25">
      <c r="A204" s="2">
        <v>201</v>
      </c>
      <c r="W204" s="16"/>
      <c r="X204" s="16"/>
      <c r="Z204" s="16"/>
    </row>
    <row r="205" spans="1:26" ht="11.25">
      <c r="A205" s="2">
        <v>202</v>
      </c>
      <c r="F205" s="37"/>
      <c r="W205" s="16"/>
      <c r="X205" s="16"/>
      <c r="Z205" s="16"/>
    </row>
    <row r="206" spans="1:26" ht="11.25">
      <c r="A206" s="2">
        <v>203</v>
      </c>
      <c r="F206" s="37"/>
      <c r="W206" s="16"/>
      <c r="X206" s="16"/>
      <c r="Z206" s="16"/>
    </row>
    <row r="207" spans="1:26" ht="11.25">
      <c r="A207" s="2">
        <v>204</v>
      </c>
      <c r="F207" s="37"/>
      <c r="W207" s="16"/>
      <c r="X207" s="16"/>
      <c r="Z207" s="16"/>
    </row>
    <row r="208" spans="1:26" ht="11.25">
      <c r="A208" s="2">
        <v>205</v>
      </c>
      <c r="F208" s="37"/>
      <c r="W208" s="16"/>
      <c r="X208" s="16"/>
      <c r="Z208" s="16"/>
    </row>
    <row r="209" spans="1:26" ht="11.25">
      <c r="A209" s="2">
        <v>206</v>
      </c>
      <c r="F209" s="37"/>
      <c r="W209" s="16"/>
      <c r="X209" s="16"/>
      <c r="Z209" s="16"/>
    </row>
    <row r="210" spans="1:26" ht="11.25">
      <c r="A210" s="2">
        <v>207</v>
      </c>
      <c r="F210" s="37"/>
      <c r="W210" s="16"/>
      <c r="X210" s="16"/>
      <c r="Z210" s="16"/>
    </row>
    <row r="211" spans="1:26" ht="11.25">
      <c r="A211" s="2">
        <v>208</v>
      </c>
      <c r="F211" s="37"/>
      <c r="W211" s="16"/>
      <c r="X211" s="16"/>
      <c r="Z211" s="16"/>
    </row>
    <row r="212" spans="1:26" ht="11.25">
      <c r="A212" s="2">
        <v>209</v>
      </c>
      <c r="F212" s="37"/>
      <c r="W212" s="16"/>
      <c r="X212" s="16"/>
      <c r="Z212" s="16"/>
    </row>
    <row r="213" spans="1:26" ht="11.25">
      <c r="A213" s="2">
        <v>210</v>
      </c>
      <c r="F213" s="37"/>
      <c r="W213" s="16"/>
      <c r="X213" s="16"/>
      <c r="Z213" s="16"/>
    </row>
    <row r="214" spans="1:26" ht="11.25">
      <c r="A214" s="2">
        <v>211</v>
      </c>
      <c r="F214" s="37"/>
      <c r="W214" s="16"/>
      <c r="X214" s="16"/>
      <c r="Z214" s="16"/>
    </row>
    <row r="215" spans="1:26" ht="11.25">
      <c r="A215" s="2">
        <v>212</v>
      </c>
      <c r="F215" s="37"/>
      <c r="W215" s="16"/>
      <c r="X215" s="16"/>
      <c r="Z215" s="16"/>
    </row>
    <row r="216" spans="1:26" ht="11.25">
      <c r="A216" s="2">
        <v>213</v>
      </c>
      <c r="F216" s="37"/>
      <c r="W216" s="16"/>
      <c r="X216" s="16"/>
      <c r="Z216" s="16"/>
    </row>
    <row r="217" spans="1:26" ht="11.25">
      <c r="A217" s="2">
        <v>214</v>
      </c>
      <c r="W217" s="16"/>
      <c r="X217" s="16"/>
      <c r="Z217" s="16"/>
    </row>
    <row r="218" spans="1:26" ht="11.25">
      <c r="A218" s="2">
        <v>215</v>
      </c>
      <c r="F218" s="37"/>
      <c r="W218" s="16"/>
      <c r="X218" s="16"/>
      <c r="Z218" s="16"/>
    </row>
    <row r="219" spans="1:26" ht="11.25">
      <c r="A219" s="2">
        <v>216</v>
      </c>
      <c r="F219" s="37"/>
      <c r="W219" s="16"/>
      <c r="X219" s="16"/>
      <c r="Z219" s="16"/>
    </row>
    <row r="220" spans="1:26" ht="11.25">
      <c r="A220" s="2">
        <v>217</v>
      </c>
      <c r="F220" s="37"/>
      <c r="W220" s="16"/>
      <c r="X220" s="16"/>
      <c r="Z220" s="16"/>
    </row>
    <row r="221" spans="1:26" ht="11.25">
      <c r="A221" s="2">
        <v>218</v>
      </c>
      <c r="F221" s="37"/>
      <c r="W221" s="16"/>
      <c r="X221" s="16"/>
      <c r="Z221" s="16"/>
    </row>
    <row r="222" spans="1:26" ht="11.25">
      <c r="A222" s="2">
        <v>219</v>
      </c>
      <c r="F222" s="37"/>
      <c r="W222" s="16"/>
      <c r="X222" s="16"/>
      <c r="Z222" s="16"/>
    </row>
    <row r="223" spans="1:26" ht="11.25">
      <c r="A223" s="2">
        <v>220</v>
      </c>
      <c r="F223" s="37"/>
      <c r="W223" s="16"/>
      <c r="X223" s="16"/>
      <c r="Z223" s="16"/>
    </row>
    <row r="224" spans="1:26" ht="11.25">
      <c r="A224" s="2">
        <v>221</v>
      </c>
      <c r="F224" s="37"/>
      <c r="W224" s="16"/>
      <c r="X224" s="16"/>
      <c r="Z224" s="16"/>
    </row>
    <row r="225" spans="1:26" ht="11.25">
      <c r="A225" s="2">
        <v>222</v>
      </c>
      <c r="F225" s="37"/>
      <c r="W225" s="16"/>
      <c r="X225" s="16"/>
      <c r="Z225" s="16"/>
    </row>
    <row r="226" spans="1:26" ht="11.25">
      <c r="A226" s="2">
        <v>223</v>
      </c>
      <c r="F226" s="37"/>
      <c r="W226" s="16"/>
      <c r="X226" s="16"/>
      <c r="Z226" s="16"/>
    </row>
    <row r="227" spans="1:26" ht="11.25">
      <c r="A227" s="2">
        <v>224</v>
      </c>
      <c r="F227" s="37"/>
      <c r="W227" s="16"/>
      <c r="X227" s="16"/>
      <c r="Z227" s="16"/>
    </row>
    <row r="228" spans="1:26" ht="11.25">
      <c r="A228" s="2">
        <v>225</v>
      </c>
      <c r="F228" s="37"/>
      <c r="W228" s="16"/>
      <c r="X228" s="16"/>
      <c r="Z228" s="16"/>
    </row>
    <row r="229" spans="1:26" ht="11.25">
      <c r="A229" s="2">
        <v>226</v>
      </c>
      <c r="W229" s="16"/>
      <c r="X229" s="16"/>
      <c r="Z229" s="16"/>
    </row>
    <row r="230" spans="1:26" ht="11.25">
      <c r="A230" s="2">
        <v>227</v>
      </c>
      <c r="W230" s="16"/>
      <c r="X230" s="16"/>
      <c r="Z230" s="16"/>
    </row>
    <row r="231" spans="1:26" ht="11.25">
      <c r="A231" s="2">
        <v>228</v>
      </c>
      <c r="W231" s="16"/>
      <c r="X231" s="16"/>
      <c r="Z231" s="16"/>
    </row>
    <row r="232" spans="1:26" ht="11.25">
      <c r="A232" s="2">
        <v>229</v>
      </c>
      <c r="W232" s="16"/>
      <c r="X232" s="16"/>
      <c r="Z232" s="16"/>
    </row>
    <row r="233" spans="1:26" ht="11.25">
      <c r="A233" s="2">
        <v>230</v>
      </c>
      <c r="W233" s="16"/>
      <c r="X233" s="16"/>
      <c r="Z233" s="16"/>
    </row>
    <row r="234" spans="1:26" ht="11.25">
      <c r="A234" s="2">
        <v>231</v>
      </c>
      <c r="W234" s="16"/>
      <c r="X234" s="16"/>
      <c r="Z234" s="16"/>
    </row>
    <row r="235" spans="1:26" ht="11.25">
      <c r="A235" s="2">
        <v>232</v>
      </c>
      <c r="W235" s="16"/>
      <c r="X235" s="16"/>
      <c r="Z235" s="16"/>
    </row>
    <row r="236" spans="1:26" ht="11.25">
      <c r="A236" s="2">
        <v>233</v>
      </c>
      <c r="W236" s="16"/>
      <c r="X236" s="16"/>
      <c r="Z236" s="16"/>
    </row>
    <row r="237" spans="1:26" ht="11.25">
      <c r="A237" s="2">
        <v>234</v>
      </c>
      <c r="W237" s="16"/>
      <c r="X237" s="16"/>
      <c r="Z237" s="16"/>
    </row>
    <row r="238" spans="1:26" ht="11.25">
      <c r="A238" s="2">
        <v>235</v>
      </c>
      <c r="W238" s="16"/>
      <c r="X238" s="16"/>
      <c r="Z238" s="16"/>
    </row>
    <row r="239" spans="1:26" ht="11.25">
      <c r="A239" s="2">
        <v>236</v>
      </c>
      <c r="W239" s="16"/>
      <c r="X239" s="16"/>
      <c r="Z239" s="16"/>
    </row>
    <row r="240" spans="1:26" ht="11.25">
      <c r="A240" s="2">
        <v>237</v>
      </c>
      <c r="W240" s="16"/>
      <c r="X240" s="16"/>
      <c r="Z240" s="16"/>
    </row>
    <row r="241" spans="1:26" ht="11.25">
      <c r="A241" s="2">
        <v>238</v>
      </c>
      <c r="W241" s="16"/>
      <c r="X241" s="16"/>
      <c r="Z241" s="16"/>
    </row>
    <row r="242" spans="1:26" ht="11.25">
      <c r="A242" s="2">
        <v>239</v>
      </c>
      <c r="W242" s="16"/>
      <c r="X242" s="16"/>
      <c r="Z242" s="16"/>
    </row>
    <row r="243" spans="1:26" ht="11.25">
      <c r="A243" s="2">
        <v>240</v>
      </c>
      <c r="W243" s="16"/>
      <c r="X243" s="16"/>
      <c r="Z243" s="16"/>
    </row>
    <row r="244" spans="1:26" ht="11.25">
      <c r="A244" s="2">
        <v>241</v>
      </c>
      <c r="W244" s="16"/>
      <c r="X244" s="16"/>
      <c r="Z244" s="16"/>
    </row>
    <row r="245" spans="1:26" ht="11.25">
      <c r="A245" s="2">
        <v>242</v>
      </c>
      <c r="W245" s="16"/>
      <c r="X245" s="16"/>
      <c r="Z245" s="16"/>
    </row>
    <row r="246" spans="1:26" ht="11.25">
      <c r="A246" s="2">
        <v>243</v>
      </c>
      <c r="W246" s="16"/>
      <c r="X246" s="16"/>
      <c r="Z246" s="16"/>
    </row>
    <row r="247" spans="1:26" ht="11.25">
      <c r="A247" s="2">
        <v>244</v>
      </c>
      <c r="W247" s="16"/>
      <c r="X247" s="16"/>
      <c r="Z247" s="16"/>
    </row>
    <row r="248" spans="1:26" ht="11.25">
      <c r="A248" s="2">
        <v>245</v>
      </c>
      <c r="W248" s="16"/>
      <c r="X248" s="16"/>
      <c r="Z248" s="16"/>
    </row>
    <row r="249" spans="1:26" ht="11.25">
      <c r="A249" s="2">
        <v>246</v>
      </c>
      <c r="W249" s="16"/>
      <c r="X249" s="16"/>
      <c r="Z249" s="16"/>
    </row>
    <row r="250" spans="1:26" ht="11.25">
      <c r="A250" s="2">
        <v>247</v>
      </c>
      <c r="W250" s="16"/>
      <c r="X250" s="16"/>
      <c r="Z250" s="16"/>
    </row>
    <row r="251" spans="1:26" ht="11.25">
      <c r="A251" s="2">
        <v>248</v>
      </c>
      <c r="W251" s="16"/>
      <c r="X251" s="16"/>
      <c r="Z251" s="16"/>
    </row>
    <row r="252" spans="1:26" ht="11.25">
      <c r="A252" s="2">
        <v>249</v>
      </c>
      <c r="W252" s="16"/>
      <c r="X252" s="16"/>
      <c r="Z252" s="16"/>
    </row>
    <row r="253" spans="1:26" ht="11.25">
      <c r="A253" s="2">
        <v>250</v>
      </c>
      <c r="W253" s="16"/>
      <c r="X253" s="16"/>
      <c r="Z253" s="16"/>
    </row>
    <row r="254" spans="1:34" ht="11.25">
      <c r="A254" s="2">
        <v>251</v>
      </c>
      <c r="W254" s="59" t="s">
        <v>68</v>
      </c>
      <c r="X254" s="59"/>
      <c r="Y254" s="59"/>
      <c r="Z254" s="59"/>
      <c r="AA254" s="52" t="s">
        <v>60</v>
      </c>
      <c r="AB254" s="52" t="s">
        <v>61</v>
      </c>
      <c r="AC254" s="52" t="s">
        <v>62</v>
      </c>
      <c r="AD254" s="52" t="s">
        <v>63</v>
      </c>
      <c r="AE254" s="52" t="s">
        <v>64</v>
      </c>
      <c r="AF254" s="52" t="s">
        <v>65</v>
      </c>
      <c r="AG254" s="52" t="s">
        <v>66</v>
      </c>
      <c r="AH254" s="53"/>
    </row>
    <row r="255" spans="1:33" ht="11.25">
      <c r="A255" s="2">
        <v>252</v>
      </c>
      <c r="W255" s="59" t="s">
        <v>67</v>
      </c>
      <c r="X255" s="59"/>
      <c r="Y255" s="59"/>
      <c r="Z255" s="59"/>
      <c r="AA255" s="54">
        <v>70</v>
      </c>
      <c r="AB255" s="54">
        <v>35</v>
      </c>
      <c r="AC255" s="54">
        <v>23</v>
      </c>
      <c r="AD255" s="54">
        <v>18</v>
      </c>
      <c r="AE255" s="54">
        <v>14</v>
      </c>
      <c r="AF255" s="54">
        <v>10</v>
      </c>
      <c r="AG255" s="54">
        <v>7</v>
      </c>
    </row>
    <row r="256" spans="1:26" ht="11.25">
      <c r="A256" s="2">
        <v>253</v>
      </c>
      <c r="W256" s="16"/>
      <c r="X256" s="16"/>
      <c r="Z256" s="16"/>
    </row>
    <row r="257" spans="1:26" ht="11.25">
      <c r="A257" s="2">
        <v>254</v>
      </c>
      <c r="W257" s="16"/>
      <c r="X257" s="16"/>
      <c r="Z257" s="16"/>
    </row>
    <row r="258" spans="1:26" ht="11.25">
      <c r="A258" s="2">
        <v>255</v>
      </c>
      <c r="W258" s="16"/>
      <c r="X258" s="16"/>
      <c r="Z258" s="16"/>
    </row>
    <row r="259" spans="1:26" ht="11.25">
      <c r="A259" s="2">
        <v>256</v>
      </c>
      <c r="W259" s="16"/>
      <c r="X259" s="16"/>
      <c r="Z259" s="16"/>
    </row>
    <row r="260" spans="1:26" ht="11.25">
      <c r="A260" s="2">
        <v>257</v>
      </c>
      <c r="W260" s="16"/>
      <c r="X260" s="16"/>
      <c r="Z260" s="16"/>
    </row>
    <row r="261" spans="1:26" ht="11.25">
      <c r="A261" s="2">
        <v>258</v>
      </c>
      <c r="W261" s="16"/>
      <c r="X261" s="16"/>
      <c r="Z261" s="16"/>
    </row>
    <row r="262" spans="1:26" ht="11.25">
      <c r="A262" s="2">
        <v>259</v>
      </c>
      <c r="W262" s="16"/>
      <c r="X262" s="16"/>
      <c r="Z262" s="16"/>
    </row>
    <row r="263" spans="1:26" ht="11.25">
      <c r="A263" s="2">
        <v>260</v>
      </c>
      <c r="W263" s="16"/>
      <c r="X263" s="16"/>
      <c r="Z263" s="16"/>
    </row>
    <row r="264" spans="1:26" ht="11.25">
      <c r="A264" s="2">
        <v>261</v>
      </c>
      <c r="W264" s="16"/>
      <c r="X264" s="16"/>
      <c r="Z264" s="16"/>
    </row>
    <row r="265" spans="1:26" ht="11.25">
      <c r="A265" s="2">
        <v>262</v>
      </c>
      <c r="W265" s="16"/>
      <c r="X265" s="16"/>
      <c r="Z265" s="16"/>
    </row>
    <row r="266" spans="1:26" ht="11.25">
      <c r="A266" s="2">
        <v>263</v>
      </c>
      <c r="W266" s="16"/>
      <c r="X266" s="16"/>
      <c r="Z266" s="16"/>
    </row>
    <row r="267" spans="1:26" ht="11.25">
      <c r="A267" s="2">
        <v>264</v>
      </c>
      <c r="W267" s="16"/>
      <c r="X267" s="16"/>
      <c r="Z267" s="16"/>
    </row>
    <row r="268" spans="1:26" ht="11.25">
      <c r="A268" s="2">
        <v>265</v>
      </c>
      <c r="W268" s="16"/>
      <c r="X268" s="16"/>
      <c r="Z268" s="16"/>
    </row>
    <row r="269" spans="1:26" ht="11.25">
      <c r="A269" s="2">
        <v>266</v>
      </c>
      <c r="W269" s="16"/>
      <c r="X269" s="16"/>
      <c r="Z269" s="16"/>
    </row>
    <row r="270" spans="1:26" ht="11.25">
      <c r="A270" s="2">
        <v>267</v>
      </c>
      <c r="W270" s="16"/>
      <c r="X270" s="16"/>
      <c r="Z270" s="16"/>
    </row>
    <row r="271" spans="1:26" ht="11.25">
      <c r="A271" s="2">
        <v>268</v>
      </c>
      <c r="W271" s="16"/>
      <c r="X271" s="16"/>
      <c r="Z271" s="16"/>
    </row>
    <row r="272" spans="1:26" ht="11.25">
      <c r="A272" s="2">
        <v>269</v>
      </c>
      <c r="W272" s="16"/>
      <c r="X272" s="16"/>
      <c r="Z272" s="16"/>
    </row>
    <row r="273" spans="1:26" ht="11.25">
      <c r="A273" s="2">
        <v>270</v>
      </c>
      <c r="W273" s="16"/>
      <c r="X273" s="16"/>
      <c r="Z273" s="16"/>
    </row>
    <row r="274" spans="1:26" ht="11.25">
      <c r="A274" s="2">
        <v>271</v>
      </c>
      <c r="W274" s="16"/>
      <c r="X274" s="16"/>
      <c r="Z274" s="16"/>
    </row>
    <row r="275" spans="1:26" ht="11.25">
      <c r="A275" s="2">
        <v>272</v>
      </c>
      <c r="W275" s="16"/>
      <c r="X275" s="16"/>
      <c r="Z275" s="16"/>
    </row>
    <row r="276" spans="1:26" ht="11.25">
      <c r="A276" s="2">
        <v>273</v>
      </c>
      <c r="W276" s="16"/>
      <c r="X276" s="16"/>
      <c r="Z276" s="16"/>
    </row>
    <row r="277" spans="1:26" ht="11.25">
      <c r="A277" s="2">
        <v>274</v>
      </c>
      <c r="W277" s="16"/>
      <c r="X277" s="16"/>
      <c r="Z277" s="16"/>
    </row>
    <row r="278" spans="1:26" ht="11.25">
      <c r="A278" s="14"/>
      <c r="W278" s="16"/>
      <c r="X278" s="16"/>
      <c r="Z278" s="16"/>
    </row>
    <row r="279" spans="1:26" ht="11.25">
      <c r="A279" s="55"/>
      <c r="W279" s="16"/>
      <c r="X279" s="16"/>
      <c r="Z279" s="16"/>
    </row>
    <row r="280" spans="1:26" ht="11.25">
      <c r="A280" s="1"/>
      <c r="W280" s="16"/>
      <c r="X280" s="16"/>
      <c r="Z280" s="16"/>
    </row>
    <row r="281" spans="23:26" ht="11.25">
      <c r="W281" s="16"/>
      <c r="X281" s="16"/>
      <c r="Z281" s="16"/>
    </row>
    <row r="282" spans="23:26" ht="11.25">
      <c r="W282" s="16"/>
      <c r="X282" s="16"/>
      <c r="Z282" s="16"/>
    </row>
    <row r="283" spans="1:26" ht="11.25">
      <c r="A283" s="1"/>
      <c r="W283" s="16"/>
      <c r="X283" s="16"/>
      <c r="Z283" s="16"/>
    </row>
    <row r="284" spans="1:26" ht="11.25">
      <c r="A284" s="1"/>
      <c r="W284" s="16"/>
      <c r="X284" s="16"/>
      <c r="Z284" s="16"/>
    </row>
    <row r="285" spans="1:26" ht="11.25">
      <c r="A285" s="1"/>
      <c r="W285" s="16"/>
      <c r="X285" s="16"/>
      <c r="Z285" s="16"/>
    </row>
    <row r="286" spans="23:26" ht="11.25">
      <c r="W286" s="16"/>
      <c r="X286" s="16"/>
      <c r="Z286" s="16"/>
    </row>
    <row r="287" spans="23:26" ht="11.25">
      <c r="W287" s="16"/>
      <c r="X287" s="16"/>
      <c r="Z287" s="16"/>
    </row>
    <row r="288" spans="23:26" ht="11.25">
      <c r="W288" s="16"/>
      <c r="X288" s="16"/>
      <c r="Z288" s="16"/>
    </row>
    <row r="289" spans="23:26" ht="11.25">
      <c r="W289" s="16"/>
      <c r="X289" s="16"/>
      <c r="Z289" s="16"/>
    </row>
    <row r="290" spans="23:26" ht="11.25">
      <c r="W290" s="16"/>
      <c r="X290" s="16"/>
      <c r="Z290" s="16"/>
    </row>
    <row r="291" spans="23:26" ht="11.25">
      <c r="W291" s="16"/>
      <c r="X291" s="16"/>
      <c r="Z291" s="16"/>
    </row>
    <row r="292" spans="23:26" ht="11.25">
      <c r="W292" s="16"/>
      <c r="X292" s="16"/>
      <c r="Z292" s="16"/>
    </row>
    <row r="293" spans="5:26" ht="67.5">
      <c r="E293" s="8" t="s">
        <v>38</v>
      </c>
      <c r="F293" s="8"/>
      <c r="G293" s="8" t="s">
        <v>39</v>
      </c>
      <c r="H293" s="9" t="s">
        <v>56</v>
      </c>
      <c r="I293" s="9" t="s">
        <v>42</v>
      </c>
      <c r="J293" s="10" t="s">
        <v>52</v>
      </c>
      <c r="K293" s="9" t="s">
        <v>53</v>
      </c>
      <c r="W293" s="16"/>
      <c r="X293" s="16"/>
      <c r="Z293" s="16"/>
    </row>
    <row r="294" spans="4:26" ht="11.25">
      <c r="D294" s="25" t="s">
        <v>81</v>
      </c>
      <c r="E294" s="27">
        <v>31957.772699999976</v>
      </c>
      <c r="F294" s="27"/>
      <c r="G294" s="27">
        <v>3195.7772699999978</v>
      </c>
      <c r="H294" s="29">
        <v>31.246809839280225</v>
      </c>
      <c r="I294" s="30">
        <v>3.3240241369290073</v>
      </c>
      <c r="J294" s="27">
        <v>102275.31343000015</v>
      </c>
      <c r="K294" s="29">
        <v>3.1246809839280227</v>
      </c>
      <c r="Q294" s="3"/>
      <c r="W294" s="16"/>
      <c r="X294" s="16"/>
      <c r="Z294" s="16"/>
    </row>
    <row r="295" spans="4:26" ht="11.25">
      <c r="D295" s="2" t="s">
        <v>88</v>
      </c>
      <c r="E295" s="18">
        <v>66123.71041</v>
      </c>
      <c r="F295" s="18"/>
      <c r="G295" s="18">
        <v>4723.1221721428565</v>
      </c>
      <c r="H295" s="20">
        <v>39.129974206593815</v>
      </c>
      <c r="I295" s="21">
        <v>4.912661545360897</v>
      </c>
      <c r="J295" s="18">
        <v>168984.80449000004</v>
      </c>
      <c r="K295" s="20">
        <v>2.7949981576138434</v>
      </c>
      <c r="Q295" s="3"/>
      <c r="W295" s="16"/>
      <c r="X295" s="16"/>
      <c r="Z295" s="16"/>
    </row>
    <row r="296" spans="4:26" ht="11.25">
      <c r="D296" s="25" t="s">
        <v>77</v>
      </c>
      <c r="E296" s="27">
        <v>172718.35199</v>
      </c>
      <c r="F296" s="27"/>
      <c r="G296" s="27">
        <v>12337.025142142857</v>
      </c>
      <c r="H296" s="29">
        <v>27.091303192669173</v>
      </c>
      <c r="I296" s="30">
        <v>12.832111216055711</v>
      </c>
      <c r="J296" s="27">
        <v>637541.6891599998</v>
      </c>
      <c r="K296" s="29">
        <v>1.9350930851906551</v>
      </c>
      <c r="Q296" s="3"/>
      <c r="W296" s="16"/>
      <c r="X296" s="16"/>
      <c r="Z296" s="16"/>
    </row>
    <row r="297" spans="4:26" ht="11.25">
      <c r="D297" s="2" t="s">
        <v>86</v>
      </c>
      <c r="E297" s="18">
        <v>84643.88687999996</v>
      </c>
      <c r="F297" s="18"/>
      <c r="G297" s="18">
        <v>6045.991919999998</v>
      </c>
      <c r="H297" s="20">
        <v>23.006153248148102</v>
      </c>
      <c r="I297" s="21">
        <v>6.2886181907657654</v>
      </c>
      <c r="J297" s="18">
        <v>367918.46932</v>
      </c>
      <c r="K297" s="20">
        <v>1.6432966605820076</v>
      </c>
      <c r="Q297" s="3"/>
      <c r="W297" s="16"/>
      <c r="X297" s="16"/>
      <c r="Z297" s="16"/>
    </row>
    <row r="298" spans="4:26" ht="11.25">
      <c r="D298" s="25" t="s">
        <v>79</v>
      </c>
      <c r="E298" s="27">
        <v>32119</v>
      </c>
      <c r="F298" s="27"/>
      <c r="G298" s="27">
        <v>3211.9</v>
      </c>
      <c r="H298" s="29">
        <v>13.47019228752962</v>
      </c>
      <c r="I298" s="30">
        <v>3.3407938737239613</v>
      </c>
      <c r="J298" s="27">
        <v>238445</v>
      </c>
      <c r="K298" s="29">
        <v>1.3470192287529619</v>
      </c>
      <c r="Q298" s="3"/>
      <c r="W298" s="16"/>
      <c r="X298" s="16"/>
      <c r="Z298" s="16"/>
    </row>
    <row r="299" spans="4:26" ht="11.25">
      <c r="D299" s="2" t="s">
        <v>84</v>
      </c>
      <c r="E299" s="18">
        <v>1601.5486900001142</v>
      </c>
      <c r="F299" s="18"/>
      <c r="G299" s="18">
        <v>145.59533545455582</v>
      </c>
      <c r="H299" s="20">
        <v>8.374544412685813</v>
      </c>
      <c r="I299" s="21">
        <v>0.151438091076735</v>
      </c>
      <c r="J299" s="18">
        <v>19124.00974999999</v>
      </c>
      <c r="K299" s="20">
        <v>0.7613222193350738</v>
      </c>
      <c r="Q299" s="3"/>
      <c r="W299" s="16"/>
      <c r="X299" s="16"/>
      <c r="Z299" s="16"/>
    </row>
    <row r="300" spans="4:26" ht="11.25">
      <c r="D300" s="2" t="s">
        <v>74</v>
      </c>
      <c r="E300" s="18">
        <v>205944.50767000002</v>
      </c>
      <c r="F300" s="18"/>
      <c r="G300" s="18">
        <v>20594.450767000002</v>
      </c>
      <c r="H300" s="20">
        <v>7.56257267441295</v>
      </c>
      <c r="I300" s="21">
        <v>21.420908171208115</v>
      </c>
      <c r="J300" s="18">
        <v>2723206.989690008</v>
      </c>
      <c r="K300" s="20">
        <v>0.756257267441295</v>
      </c>
      <c r="Q300" s="3"/>
      <c r="W300" s="16"/>
      <c r="X300" s="16"/>
      <c r="Z300" s="16"/>
    </row>
    <row r="301" spans="4:26" ht="11.25">
      <c r="D301" s="40" t="s">
        <v>93</v>
      </c>
      <c r="E301" s="41">
        <v>961418.1902278558</v>
      </c>
      <c r="F301" s="41"/>
      <c r="G301" s="41">
        <v>96141.81902278561</v>
      </c>
      <c r="H301" s="42">
        <v>6.790091999707697</v>
      </c>
      <c r="I301" s="43">
        <v>100</v>
      </c>
      <c r="J301" s="41">
        <v>14159133.488459999</v>
      </c>
      <c r="K301" s="42">
        <v>0.6790091999707699</v>
      </c>
      <c r="Q301" s="3"/>
      <c r="W301" s="16"/>
      <c r="X301" s="16"/>
      <c r="Z301" s="16"/>
    </row>
    <row r="302" spans="1:26" ht="11.25">
      <c r="A302" s="1"/>
      <c r="D302" s="2" t="s">
        <v>82</v>
      </c>
      <c r="E302" s="18">
        <v>83941.37184</v>
      </c>
      <c r="F302" s="18"/>
      <c r="G302" s="18">
        <v>8394.137184000001</v>
      </c>
      <c r="H302" s="20">
        <v>6.227042058416994</v>
      </c>
      <c r="I302" s="21">
        <v>8.730994763070367</v>
      </c>
      <c r="J302" s="18">
        <v>1348013.56812</v>
      </c>
      <c r="K302" s="20">
        <v>0.6227042058416994</v>
      </c>
      <c r="Q302" s="3"/>
      <c r="W302" s="16"/>
      <c r="X302" s="16"/>
      <c r="Z302" s="16"/>
    </row>
    <row r="303" spans="1:26" ht="11.25">
      <c r="A303" s="56"/>
      <c r="D303" s="2" t="s">
        <v>78</v>
      </c>
      <c r="E303" s="18">
        <v>138857</v>
      </c>
      <c r="F303" s="18"/>
      <c r="G303" s="18">
        <v>13885.7</v>
      </c>
      <c r="H303" s="20">
        <v>5.423902403583619</v>
      </c>
      <c r="I303" s="21">
        <v>14.442934553494446</v>
      </c>
      <c r="J303" s="18">
        <v>2560094</v>
      </c>
      <c r="K303" s="20">
        <v>0.5423902403583619</v>
      </c>
      <c r="Q303" s="3"/>
      <c r="W303" s="16"/>
      <c r="X303" s="16"/>
      <c r="Z303" s="16"/>
    </row>
    <row r="304" spans="1:26" ht="11.25">
      <c r="A304" s="56"/>
      <c r="D304" s="2" t="s">
        <v>76</v>
      </c>
      <c r="E304" s="18">
        <v>2431.871389999999</v>
      </c>
      <c r="F304" s="18"/>
      <c r="G304" s="18">
        <v>405.31189833333315</v>
      </c>
      <c r="H304" s="20">
        <v>2.839419311970074</v>
      </c>
      <c r="I304" s="21">
        <v>0.4215771060429741</v>
      </c>
      <c r="J304" s="18">
        <v>85646.78629000003</v>
      </c>
      <c r="K304" s="20">
        <v>0.47323655199501236</v>
      </c>
      <c r="Q304" s="3"/>
      <c r="W304" s="16"/>
      <c r="X304" s="16"/>
      <c r="Z304" s="16"/>
    </row>
    <row r="305" spans="1:26" ht="11.25">
      <c r="A305" s="56"/>
      <c r="D305" s="25" t="s">
        <v>75</v>
      </c>
      <c r="E305" s="27">
        <v>13484.6544</v>
      </c>
      <c r="F305" s="27"/>
      <c r="G305" s="27">
        <v>1348.4654400000002</v>
      </c>
      <c r="H305" s="29">
        <v>4.530658618428014</v>
      </c>
      <c r="I305" s="30">
        <v>1.4025794952770905</v>
      </c>
      <c r="J305" s="27">
        <v>297631.21735000017</v>
      </c>
      <c r="K305" s="29">
        <v>0.45306586184280156</v>
      </c>
      <c r="Q305" s="3"/>
      <c r="W305" s="16"/>
      <c r="X305" s="16"/>
      <c r="Z305" s="16"/>
    </row>
    <row r="306" spans="4:26" ht="11.25">
      <c r="D306" s="25" t="s">
        <v>71</v>
      </c>
      <c r="E306" s="27">
        <v>19960.78824</v>
      </c>
      <c r="F306" s="27"/>
      <c r="G306" s="27">
        <v>1996.078824</v>
      </c>
      <c r="H306" s="29">
        <v>3.2964856726150145</v>
      </c>
      <c r="I306" s="30">
        <v>2.076181670254158</v>
      </c>
      <c r="J306" s="27">
        <v>605517.2150700003</v>
      </c>
      <c r="K306" s="29">
        <v>0.3296485672615014</v>
      </c>
      <c r="Q306" s="3"/>
      <c r="W306" s="16"/>
      <c r="X306" s="16"/>
      <c r="Z306" s="16"/>
    </row>
    <row r="307" spans="4:26" ht="11.25">
      <c r="D307" s="25" t="s">
        <v>73</v>
      </c>
      <c r="E307" s="27">
        <v>11324.28789</v>
      </c>
      <c r="F307" s="27"/>
      <c r="G307" s="27">
        <v>1258.2542099999998</v>
      </c>
      <c r="H307" s="29">
        <v>2.3819235013238997</v>
      </c>
      <c r="I307" s="30">
        <v>1.308748079440637</v>
      </c>
      <c r="J307" s="27">
        <v>475426.17903999996</v>
      </c>
      <c r="K307" s="29">
        <v>0.2646581668137666</v>
      </c>
      <c r="Q307" s="3"/>
      <c r="W307" s="16"/>
      <c r="X307" s="16"/>
      <c r="Z307" s="16"/>
    </row>
    <row r="308" spans="4:26" ht="11.25">
      <c r="D308" s="2" t="s">
        <v>70</v>
      </c>
      <c r="E308" s="18">
        <v>11919</v>
      </c>
      <c r="F308" s="18"/>
      <c r="G308" s="18">
        <v>794.6</v>
      </c>
      <c r="H308" s="20">
        <v>3.500152704036085</v>
      </c>
      <c r="I308" s="21">
        <v>0.8264873788290608</v>
      </c>
      <c r="J308" s="18">
        <v>340528</v>
      </c>
      <c r="K308" s="20">
        <v>0.23334351360240566</v>
      </c>
      <c r="Q308" s="3"/>
      <c r="W308" s="16"/>
      <c r="X308" s="16"/>
      <c r="Z308" s="16"/>
    </row>
    <row r="309" spans="4:26" ht="11.25">
      <c r="D309" s="2" t="s">
        <v>80</v>
      </c>
      <c r="E309" s="18">
        <v>10107.13108</v>
      </c>
      <c r="F309" s="18"/>
      <c r="G309" s="18">
        <v>1123.0145644444444</v>
      </c>
      <c r="H309" s="20">
        <v>1.9469344670315523</v>
      </c>
      <c r="I309" s="21">
        <v>1.1680812531519609</v>
      </c>
      <c r="J309" s="18">
        <v>519130.52294</v>
      </c>
      <c r="K309" s="20">
        <v>0.2163260518923947</v>
      </c>
      <c r="Q309" s="3"/>
      <c r="W309" s="16"/>
      <c r="X309" s="16"/>
      <c r="Z309" s="16"/>
    </row>
    <row r="310" spans="4:26" ht="11.25">
      <c r="D310" s="16" t="s">
        <v>92</v>
      </c>
      <c r="E310" s="18">
        <v>36475.760107856</v>
      </c>
      <c r="F310" s="18"/>
      <c r="G310" s="18">
        <v>3647.5760107856004</v>
      </c>
      <c r="H310" s="20">
        <v>2.048412309450686</v>
      </c>
      <c r="I310" s="21">
        <v>3.7939536071406397</v>
      </c>
      <c r="J310" s="18">
        <v>1780684.4813209285</v>
      </c>
      <c r="K310" s="20">
        <v>0.20484123094506862</v>
      </c>
      <c r="Q310" s="3"/>
      <c r="W310" s="16"/>
      <c r="X310" s="16"/>
      <c r="Z310" s="16"/>
    </row>
    <row r="311" spans="1:26" ht="11.25">
      <c r="A311" s="1"/>
      <c r="D311" s="25" t="s">
        <v>91</v>
      </c>
      <c r="E311" s="27">
        <v>5330.968490000001</v>
      </c>
      <c r="F311" s="27"/>
      <c r="G311" s="27">
        <v>533.096849</v>
      </c>
      <c r="H311" s="29">
        <v>1.9429047256555734</v>
      </c>
      <c r="I311" s="30">
        <v>0.5544900797785572</v>
      </c>
      <c r="J311" s="27">
        <v>274381.36413000023</v>
      </c>
      <c r="K311" s="29">
        <v>0.19429047256555732</v>
      </c>
      <c r="Q311" s="3"/>
      <c r="W311" s="16"/>
      <c r="X311" s="16"/>
      <c r="Z311" s="16"/>
    </row>
    <row r="312" spans="4:26" ht="11.25">
      <c r="D312" s="25" t="s">
        <v>87</v>
      </c>
      <c r="E312" s="27">
        <v>19752.318030000002</v>
      </c>
      <c r="F312" s="27"/>
      <c r="G312" s="27">
        <v>1975.2318030000001</v>
      </c>
      <c r="H312" s="29">
        <v>1.9329954555111042</v>
      </c>
      <c r="I312" s="30">
        <v>2.0544980561808073</v>
      </c>
      <c r="J312" s="27">
        <v>1021850.2052700007</v>
      </c>
      <c r="K312" s="29">
        <v>0.1932995455511104</v>
      </c>
      <c r="Q312" s="3"/>
      <c r="W312" s="16"/>
      <c r="X312" s="16"/>
      <c r="Z312" s="16"/>
    </row>
    <row r="313" spans="4:26" ht="11.25">
      <c r="D313" s="2" t="s">
        <v>90</v>
      </c>
      <c r="E313" s="18">
        <v>285.04236000000003</v>
      </c>
      <c r="F313" s="18"/>
      <c r="G313" s="18">
        <v>57.008472000000005</v>
      </c>
      <c r="H313" s="20">
        <v>0.5723328346751448</v>
      </c>
      <c r="I313" s="21">
        <v>0.05929622778043028</v>
      </c>
      <c r="J313" s="18">
        <v>49803.60076000001</v>
      </c>
      <c r="K313" s="20">
        <v>0.11446656693502898</v>
      </c>
      <c r="Q313" s="3"/>
      <c r="W313" s="16"/>
      <c r="X313" s="16"/>
      <c r="Z313" s="16"/>
    </row>
    <row r="314" spans="1:26" ht="11.25">
      <c r="A314" s="1"/>
      <c r="D314" s="25" t="s">
        <v>89</v>
      </c>
      <c r="E314" s="27">
        <v>8093.494170000001</v>
      </c>
      <c r="F314" s="27"/>
      <c r="G314" s="27">
        <v>1011.6867712500001</v>
      </c>
      <c r="H314" s="29">
        <v>0.5438224616136079</v>
      </c>
      <c r="I314" s="30">
        <v>1.0522858642920312</v>
      </c>
      <c r="J314" s="27">
        <v>1488260.3682799924</v>
      </c>
      <c r="K314" s="29">
        <v>0.06797780770170099</v>
      </c>
      <c r="Q314" s="3"/>
      <c r="W314" s="16"/>
      <c r="X314" s="16"/>
      <c r="Z314" s="16"/>
    </row>
    <row r="315" spans="1:26" ht="11.25">
      <c r="A315" s="1"/>
      <c r="D315" s="2" t="s">
        <v>72</v>
      </c>
      <c r="E315" s="18">
        <v>3508.862379999999</v>
      </c>
      <c r="F315" s="18"/>
      <c r="G315" s="18">
        <v>350.88623799999993</v>
      </c>
      <c r="H315" s="20">
        <v>0.6485626184758525</v>
      </c>
      <c r="I315" s="21">
        <v>0.3649673384241252</v>
      </c>
      <c r="J315" s="18">
        <v>541021.3725000005</v>
      </c>
      <c r="K315" s="20">
        <v>0.06485626184758525</v>
      </c>
      <c r="Q315" s="3"/>
      <c r="W315" s="16"/>
      <c r="X315" s="16"/>
      <c r="Z315" s="16"/>
    </row>
    <row r="316" spans="1:26" ht="11.25">
      <c r="A316" s="1"/>
      <c r="D316" s="25" t="s">
        <v>85</v>
      </c>
      <c r="E316" s="27">
        <v>716.3226500000005</v>
      </c>
      <c r="F316" s="27"/>
      <c r="G316" s="27">
        <v>119.38710833333342</v>
      </c>
      <c r="H316" s="29">
        <v>0.3401573910631542</v>
      </c>
      <c r="I316" s="30">
        <v>0.12417812513515962</v>
      </c>
      <c r="J316" s="27">
        <v>210585.6491200001</v>
      </c>
      <c r="K316" s="29">
        <v>0.0566928985105257</v>
      </c>
      <c r="Q316" s="3"/>
      <c r="W316" s="16"/>
      <c r="X316" s="16"/>
      <c r="Z316" s="16"/>
    </row>
    <row r="317" spans="4:26" ht="11.25">
      <c r="D317" s="25" t="s">
        <v>83</v>
      </c>
      <c r="E317" s="27">
        <v>120.53886</v>
      </c>
      <c r="F317" s="27"/>
      <c r="G317" s="27">
        <v>20.08981</v>
      </c>
      <c r="H317" s="29">
        <v>0.1439318713644198</v>
      </c>
      <c r="I317" s="30">
        <v>0.020896016118894852</v>
      </c>
      <c r="J317" s="27">
        <v>83747.16374999999</v>
      </c>
      <c r="K317" s="29">
        <v>0.0239886452274033</v>
      </c>
      <c r="Q317" s="3"/>
      <c r="W317" s="16"/>
      <c r="X317" s="16"/>
      <c r="Z317" s="16"/>
    </row>
    <row r="318" spans="23:26" ht="11.25">
      <c r="W318" s="16"/>
      <c r="X318" s="16"/>
      <c r="Z318" s="16"/>
    </row>
    <row r="319" spans="23:26" ht="11.25">
      <c r="W319" s="16"/>
      <c r="X319" s="16"/>
      <c r="Z319" s="16"/>
    </row>
    <row r="320" spans="5:26" ht="56.25">
      <c r="E320" s="9" t="s">
        <v>42</v>
      </c>
      <c r="F320" s="8"/>
      <c r="G320" s="8"/>
      <c r="H320" s="9"/>
      <c r="W320" s="16"/>
      <c r="X320" s="16"/>
      <c r="Z320" s="16"/>
    </row>
    <row r="321" spans="4:26" ht="11.25">
      <c r="D321" s="2" t="s">
        <v>74</v>
      </c>
      <c r="E321" s="21">
        <v>21.420908171208115</v>
      </c>
      <c r="F321" s="27"/>
      <c r="G321" s="27"/>
      <c r="H321" s="29"/>
      <c r="W321" s="16"/>
      <c r="X321" s="16"/>
      <c r="Z321" s="16"/>
    </row>
    <row r="322" spans="4:26" ht="11.25">
      <c r="D322" s="2" t="s">
        <v>78</v>
      </c>
      <c r="E322" s="21">
        <v>14.442934553494446</v>
      </c>
      <c r="F322" s="18"/>
      <c r="G322" s="18"/>
      <c r="H322" s="20"/>
      <c r="W322" s="16"/>
      <c r="X322" s="16"/>
      <c r="Z322" s="16"/>
    </row>
    <row r="323" spans="1:26" ht="11.25">
      <c r="A323" s="1"/>
      <c r="D323" s="25" t="s">
        <v>77</v>
      </c>
      <c r="E323" s="30">
        <v>12.832111216055711</v>
      </c>
      <c r="F323" s="27"/>
      <c r="G323" s="27"/>
      <c r="H323" s="29"/>
      <c r="W323" s="16"/>
      <c r="X323" s="16"/>
      <c r="Z323" s="16"/>
    </row>
    <row r="324" spans="4:26" ht="11.25">
      <c r="D324" s="2" t="s">
        <v>82</v>
      </c>
      <c r="E324" s="21">
        <v>8.730994763070367</v>
      </c>
      <c r="F324" s="18"/>
      <c r="G324" s="18"/>
      <c r="H324" s="20"/>
      <c r="W324" s="16"/>
      <c r="X324" s="16"/>
      <c r="Z324" s="16"/>
    </row>
    <row r="325" spans="4:26" ht="11.25">
      <c r="D325" s="2" t="s">
        <v>86</v>
      </c>
      <c r="E325" s="21">
        <v>6.2886181907657654</v>
      </c>
      <c r="F325" s="27"/>
      <c r="G325" s="27"/>
      <c r="H325" s="29"/>
      <c r="W325" s="16"/>
      <c r="X325" s="16"/>
      <c r="Z325" s="16"/>
    </row>
    <row r="326" spans="1:26" ht="11.25">
      <c r="A326" s="1"/>
      <c r="D326" s="2" t="s">
        <v>88</v>
      </c>
      <c r="E326" s="21">
        <v>4.912661545360897</v>
      </c>
      <c r="F326" s="18"/>
      <c r="G326" s="18"/>
      <c r="H326" s="20"/>
      <c r="W326" s="16"/>
      <c r="X326" s="16"/>
      <c r="Z326" s="16"/>
    </row>
    <row r="327" spans="1:26" ht="11.25">
      <c r="A327" s="1"/>
      <c r="D327" s="16" t="s">
        <v>92</v>
      </c>
      <c r="E327" s="21">
        <v>3.7939536071406397</v>
      </c>
      <c r="F327" s="18"/>
      <c r="G327" s="18"/>
      <c r="H327" s="20"/>
      <c r="W327" s="16"/>
      <c r="X327" s="16"/>
      <c r="Z327" s="16"/>
    </row>
    <row r="328" spans="1:26" ht="11.25">
      <c r="A328" s="1"/>
      <c r="D328" s="25" t="s">
        <v>79</v>
      </c>
      <c r="E328" s="30">
        <v>3.3407938737239613</v>
      </c>
      <c r="F328" s="41"/>
      <c r="G328" s="41"/>
      <c r="H328" s="42"/>
      <c r="W328" s="16"/>
      <c r="X328" s="16"/>
      <c r="Z328" s="16"/>
    </row>
    <row r="329" spans="4:26" ht="11.25">
      <c r="D329" s="25" t="s">
        <v>81</v>
      </c>
      <c r="E329" s="30">
        <v>3.3240241369290073</v>
      </c>
      <c r="F329" s="18"/>
      <c r="G329" s="18"/>
      <c r="H329" s="20"/>
      <c r="W329" s="16"/>
      <c r="X329" s="16"/>
      <c r="Z329" s="16"/>
    </row>
    <row r="330" spans="4:26" ht="11.25">
      <c r="D330" s="25" t="s">
        <v>71</v>
      </c>
      <c r="E330" s="30">
        <v>2.076181670254158</v>
      </c>
      <c r="F330" s="18"/>
      <c r="G330" s="18"/>
      <c r="H330" s="20"/>
      <c r="W330" s="16"/>
      <c r="X330" s="16"/>
      <c r="Z330" s="16"/>
    </row>
    <row r="331" spans="4:26" ht="11.25">
      <c r="D331" s="25" t="s">
        <v>87</v>
      </c>
      <c r="E331" s="30">
        <v>2.0544980561808073</v>
      </c>
      <c r="F331" s="18"/>
      <c r="G331" s="18"/>
      <c r="H331" s="20"/>
      <c r="W331" s="16"/>
      <c r="X331" s="16"/>
      <c r="Z331" s="16"/>
    </row>
    <row r="332" spans="4:26" ht="11.25">
      <c r="D332" s="25" t="s">
        <v>75</v>
      </c>
      <c r="E332" s="30">
        <v>1.4025794952770905</v>
      </c>
      <c r="F332" s="27"/>
      <c r="G332" s="27"/>
      <c r="H332" s="29"/>
      <c r="W332" s="16"/>
      <c r="X332" s="16"/>
      <c r="Z332" s="16"/>
    </row>
    <row r="333" spans="4:26" ht="11.25">
      <c r="D333" s="25" t="s">
        <v>73</v>
      </c>
      <c r="E333" s="30">
        <v>1.308748079440637</v>
      </c>
      <c r="F333" s="27"/>
      <c r="G333" s="27"/>
      <c r="H333" s="29"/>
      <c r="W333" s="16"/>
      <c r="X333" s="16"/>
      <c r="Z333" s="16"/>
    </row>
    <row r="334" spans="4:26" ht="11.25">
      <c r="D334" s="2" t="s">
        <v>80</v>
      </c>
      <c r="E334" s="21">
        <v>1.1680812531519609</v>
      </c>
      <c r="F334" s="27"/>
      <c r="G334" s="27"/>
      <c r="H334" s="29"/>
      <c r="W334" s="16"/>
      <c r="X334" s="16"/>
      <c r="Z334" s="16"/>
    </row>
    <row r="335" spans="1:26" ht="11.25">
      <c r="A335" s="1"/>
      <c r="D335" s="25" t="s">
        <v>89</v>
      </c>
      <c r="E335" s="30">
        <v>1.0522858642920312</v>
      </c>
      <c r="F335" s="18"/>
      <c r="G335" s="18"/>
      <c r="H335" s="20"/>
      <c r="W335" s="16"/>
      <c r="X335" s="16"/>
      <c r="Z335" s="16"/>
    </row>
    <row r="336" spans="4:26" ht="11.25">
      <c r="D336" s="2" t="s">
        <v>70</v>
      </c>
      <c r="E336" s="21">
        <v>0.8264873788290608</v>
      </c>
      <c r="F336" s="18"/>
      <c r="G336" s="18"/>
      <c r="H336" s="20"/>
      <c r="W336" s="16"/>
      <c r="X336" s="16"/>
      <c r="Z336" s="16"/>
    </row>
    <row r="337" spans="4:26" ht="11.25">
      <c r="D337" s="25" t="s">
        <v>91</v>
      </c>
      <c r="E337" s="30">
        <v>0.5544900797785572</v>
      </c>
      <c r="F337" s="18"/>
      <c r="G337" s="18"/>
      <c r="H337" s="20"/>
      <c r="W337" s="16"/>
      <c r="X337" s="16"/>
      <c r="Z337" s="16"/>
    </row>
    <row r="338" spans="1:26" ht="11.25">
      <c r="A338" s="1"/>
      <c r="D338" s="2" t="s">
        <v>76</v>
      </c>
      <c r="E338" s="21">
        <v>0.4215771060429741</v>
      </c>
      <c r="F338" s="27"/>
      <c r="G338" s="27"/>
      <c r="H338" s="29"/>
      <c r="W338" s="16"/>
      <c r="X338" s="16"/>
      <c r="Z338" s="16"/>
    </row>
    <row r="339" spans="1:26" ht="11.25">
      <c r="A339" s="1"/>
      <c r="D339" s="2" t="s">
        <v>72</v>
      </c>
      <c r="E339" s="21">
        <v>0.3649673384241252</v>
      </c>
      <c r="F339" s="27"/>
      <c r="G339" s="27"/>
      <c r="H339" s="29"/>
      <c r="W339" s="16"/>
      <c r="X339" s="16"/>
      <c r="Z339" s="16"/>
    </row>
    <row r="340" spans="1:26" ht="11.25">
      <c r="A340" s="1"/>
      <c r="D340" s="2" t="s">
        <v>84</v>
      </c>
      <c r="E340" s="21">
        <v>0.151438091076735</v>
      </c>
      <c r="F340" s="18"/>
      <c r="G340" s="18"/>
      <c r="H340" s="20"/>
      <c r="W340" s="16"/>
      <c r="X340" s="16"/>
      <c r="Z340" s="16"/>
    </row>
    <row r="341" spans="4:26" ht="11.25">
      <c r="D341" s="25" t="s">
        <v>85</v>
      </c>
      <c r="E341" s="30">
        <v>0.12417812513515962</v>
      </c>
      <c r="F341" s="27"/>
      <c r="G341" s="27"/>
      <c r="H341" s="29"/>
      <c r="W341" s="16"/>
      <c r="X341" s="16"/>
      <c r="Z341" s="16"/>
    </row>
    <row r="342" spans="4:26" ht="11.25">
      <c r="D342" s="2" t="s">
        <v>90</v>
      </c>
      <c r="E342" s="21">
        <v>0.05929622778043028</v>
      </c>
      <c r="F342" s="18"/>
      <c r="G342" s="18"/>
      <c r="H342" s="20"/>
      <c r="W342" s="16"/>
      <c r="X342" s="16"/>
      <c r="Z342" s="16"/>
    </row>
    <row r="343" spans="4:26" ht="11.25">
      <c r="D343" s="25" t="s">
        <v>83</v>
      </c>
      <c r="E343" s="30">
        <v>0.020896016118894852</v>
      </c>
      <c r="F343" s="27"/>
      <c r="G343" s="27"/>
      <c r="H343" s="29"/>
      <c r="W343" s="16"/>
      <c r="X343" s="16"/>
      <c r="Z343" s="16"/>
    </row>
    <row r="344" spans="4:26" ht="11.25">
      <c r="D344" s="40" t="s">
        <v>93</v>
      </c>
      <c r="E344" s="43">
        <v>100</v>
      </c>
      <c r="F344" s="27"/>
      <c r="G344" s="27"/>
      <c r="H344" s="29"/>
      <c r="W344" s="16"/>
      <c r="X344" s="16"/>
      <c r="Z344" s="16"/>
    </row>
    <row r="345" spans="23:26" ht="11.25">
      <c r="W345" s="16"/>
      <c r="X345" s="16"/>
      <c r="Z345" s="16"/>
    </row>
    <row r="346" spans="23:26" ht="11.25">
      <c r="W346" s="16"/>
      <c r="X346" s="16"/>
      <c r="Z346" s="16"/>
    </row>
    <row r="347" spans="1:26" ht="11.25">
      <c r="A347" s="1"/>
      <c r="W347" s="16"/>
      <c r="X347" s="16"/>
      <c r="Z347" s="16"/>
    </row>
    <row r="348" spans="23:26" ht="11.25">
      <c r="W348" s="16"/>
      <c r="X348" s="16"/>
      <c r="Z348" s="16"/>
    </row>
    <row r="349" spans="23:26" ht="11.25">
      <c r="W349" s="16"/>
      <c r="X349" s="16"/>
      <c r="Z349" s="16"/>
    </row>
    <row r="350" spans="1:26" ht="11.25">
      <c r="A350" s="1"/>
      <c r="W350" s="16"/>
      <c r="X350" s="16"/>
      <c r="Z350" s="16"/>
    </row>
    <row r="351" spans="1:26" ht="11.25">
      <c r="A351" s="1"/>
      <c r="W351" s="16"/>
      <c r="X351" s="16"/>
      <c r="Z351" s="16"/>
    </row>
    <row r="352" spans="1:26" ht="11.25">
      <c r="A352" s="1"/>
      <c r="W352" s="16"/>
      <c r="X352" s="16"/>
      <c r="Z352" s="16"/>
    </row>
    <row r="353" spans="23:26" ht="11.25">
      <c r="W353" s="16"/>
      <c r="X353" s="16"/>
      <c r="Z353" s="16"/>
    </row>
    <row r="354" spans="23:26" ht="11.25">
      <c r="W354" s="16"/>
      <c r="X354" s="16"/>
      <c r="Z354" s="16"/>
    </row>
    <row r="355" spans="23:26" ht="11.25">
      <c r="W355" s="16"/>
      <c r="X355" s="16"/>
      <c r="Z355" s="16"/>
    </row>
    <row r="356" spans="23:26" ht="11.25">
      <c r="W356" s="16"/>
      <c r="X356" s="16"/>
      <c r="Z356" s="16"/>
    </row>
    <row r="357" spans="23:26" ht="11.25">
      <c r="W357" s="16"/>
      <c r="X357" s="16"/>
      <c r="Z357" s="16"/>
    </row>
    <row r="358" spans="23:26" ht="11.25">
      <c r="W358" s="16"/>
      <c r="X358" s="16"/>
      <c r="Z358" s="16"/>
    </row>
    <row r="359" spans="1:26" ht="11.25">
      <c r="A359" s="1"/>
      <c r="W359" s="16"/>
      <c r="X359" s="16"/>
      <c r="Z359" s="16"/>
    </row>
    <row r="360" spans="23:26" ht="11.25">
      <c r="W360" s="16"/>
      <c r="X360" s="16"/>
      <c r="Z360" s="16"/>
    </row>
    <row r="361" spans="23:26" ht="11.25">
      <c r="W361" s="16"/>
      <c r="X361" s="16"/>
      <c r="Z361" s="16"/>
    </row>
    <row r="362" spans="1:26" ht="11.25">
      <c r="A362" s="1"/>
      <c r="W362" s="16"/>
      <c r="X362" s="16"/>
      <c r="Z362" s="16"/>
    </row>
    <row r="363" spans="1:26" ht="11.25">
      <c r="A363" s="1"/>
      <c r="W363" s="16"/>
      <c r="X363" s="16"/>
      <c r="Z363" s="16"/>
    </row>
    <row r="364" spans="1:26" ht="11.25">
      <c r="A364" s="1"/>
      <c r="W364" s="16"/>
      <c r="X364" s="16"/>
      <c r="Z364" s="16"/>
    </row>
    <row r="365" spans="23:26" ht="11.25">
      <c r="W365" s="16"/>
      <c r="X365" s="16"/>
      <c r="Z365" s="16"/>
    </row>
    <row r="366" spans="23:26" ht="11.25">
      <c r="W366" s="16"/>
      <c r="X366" s="16"/>
      <c r="Z366" s="16"/>
    </row>
    <row r="367" spans="23:26" ht="11.25">
      <c r="W367" s="16"/>
      <c r="X367" s="16"/>
      <c r="Z367" s="16"/>
    </row>
    <row r="368" spans="23:26" ht="11.25">
      <c r="W368" s="16"/>
      <c r="X368" s="16"/>
      <c r="Z368" s="16"/>
    </row>
    <row r="369" spans="23:26" ht="11.25">
      <c r="W369" s="16"/>
      <c r="X369" s="16"/>
      <c r="Z369" s="16"/>
    </row>
    <row r="370" spans="23:26" ht="11.25">
      <c r="W370" s="16"/>
      <c r="X370" s="16"/>
      <c r="Z370" s="16"/>
    </row>
    <row r="371" spans="1:26" ht="11.25">
      <c r="A371" s="1"/>
      <c r="W371" s="16"/>
      <c r="X371" s="16"/>
      <c r="Z371" s="16"/>
    </row>
    <row r="372" spans="23:26" ht="11.25">
      <c r="W372" s="16"/>
      <c r="X372" s="16"/>
      <c r="Z372" s="16"/>
    </row>
    <row r="373" spans="23:26" ht="11.25">
      <c r="W373" s="16"/>
      <c r="X373" s="16"/>
      <c r="Z373" s="16"/>
    </row>
    <row r="374" spans="1:26" ht="11.25">
      <c r="A374" s="1"/>
      <c r="W374" s="16"/>
      <c r="X374" s="16"/>
      <c r="Z374" s="16"/>
    </row>
    <row r="375" spans="1:26" ht="11.25">
      <c r="A375" s="1"/>
      <c r="W375" s="16"/>
      <c r="X375" s="16"/>
      <c r="Z375" s="16"/>
    </row>
    <row r="376" spans="1:26" ht="11.25">
      <c r="A376" s="1"/>
      <c r="W376" s="16"/>
      <c r="X376" s="16"/>
      <c r="Z376" s="16"/>
    </row>
    <row r="377" spans="23:26" ht="11.25">
      <c r="W377" s="16"/>
      <c r="X377" s="16"/>
      <c r="Z377" s="16"/>
    </row>
    <row r="378" spans="23:26" ht="11.25">
      <c r="W378" s="16"/>
      <c r="X378" s="16"/>
      <c r="Z378" s="16"/>
    </row>
    <row r="379" spans="23:26" ht="11.25">
      <c r="W379" s="16"/>
      <c r="X379" s="16"/>
      <c r="Z379" s="16"/>
    </row>
    <row r="380" spans="23:26" ht="11.25">
      <c r="W380" s="16"/>
      <c r="X380" s="16"/>
      <c r="Z380" s="16"/>
    </row>
    <row r="381" spans="23:26" ht="11.25">
      <c r="W381" s="16"/>
      <c r="X381" s="16"/>
      <c r="Z381" s="16"/>
    </row>
    <row r="382" spans="23:26" ht="11.25">
      <c r="W382" s="16"/>
      <c r="X382" s="16"/>
      <c r="Z382" s="16"/>
    </row>
    <row r="383" spans="1:26" ht="11.25">
      <c r="A383" s="1"/>
      <c r="W383" s="16"/>
      <c r="X383" s="16"/>
      <c r="Z383" s="16"/>
    </row>
    <row r="384" spans="23:26" ht="11.25">
      <c r="W384" s="16"/>
      <c r="X384" s="16"/>
      <c r="Z384" s="16"/>
    </row>
    <row r="385" spans="23:26" ht="11.25">
      <c r="W385" s="16"/>
      <c r="X385" s="16"/>
      <c r="Z385" s="16"/>
    </row>
    <row r="386" spans="1:26" ht="11.25">
      <c r="A386" s="1"/>
      <c r="W386" s="16"/>
      <c r="X386" s="16"/>
      <c r="Z386" s="16"/>
    </row>
    <row r="387" spans="1:26" ht="11.25">
      <c r="A387" s="1"/>
      <c r="W387" s="16"/>
      <c r="X387" s="16"/>
      <c r="Z387" s="16"/>
    </row>
    <row r="388" spans="1:26" ht="11.25">
      <c r="A388" s="1"/>
      <c r="W388" s="16"/>
      <c r="X388" s="16"/>
      <c r="Z388" s="16"/>
    </row>
    <row r="389" spans="23:26" ht="11.25">
      <c r="W389" s="16"/>
      <c r="X389" s="16"/>
      <c r="Z389" s="16"/>
    </row>
    <row r="390" spans="23:26" ht="11.25">
      <c r="W390" s="16"/>
      <c r="X390" s="16"/>
      <c r="Z390" s="16"/>
    </row>
    <row r="391" spans="23:26" ht="11.25">
      <c r="W391" s="16"/>
      <c r="X391" s="16"/>
      <c r="Z391" s="16"/>
    </row>
    <row r="392" spans="23:26" ht="11.25">
      <c r="W392" s="16"/>
      <c r="X392" s="16"/>
      <c r="Z392" s="16"/>
    </row>
    <row r="393" spans="23:26" ht="11.25">
      <c r="W393" s="16"/>
      <c r="X393" s="16"/>
      <c r="Z393" s="16"/>
    </row>
    <row r="394" spans="23:26" ht="11.25">
      <c r="W394" s="16"/>
      <c r="X394" s="16"/>
      <c r="Z394" s="16"/>
    </row>
    <row r="395" spans="1:26" ht="11.25">
      <c r="A395" s="1"/>
      <c r="W395" s="16"/>
      <c r="X395" s="16"/>
      <c r="Z395" s="16"/>
    </row>
    <row r="396" spans="23:26" ht="11.25">
      <c r="W396" s="16"/>
      <c r="X396" s="16"/>
      <c r="Z396" s="16"/>
    </row>
    <row r="397" spans="23:26" ht="11.25">
      <c r="W397" s="16"/>
      <c r="X397" s="16"/>
      <c r="Z397" s="16"/>
    </row>
    <row r="398" spans="1:26" ht="11.25">
      <c r="A398" s="1"/>
      <c r="W398" s="16"/>
      <c r="X398" s="16"/>
      <c r="Z398" s="16"/>
    </row>
    <row r="399" spans="1:26" ht="11.25">
      <c r="A399" s="1"/>
      <c r="W399" s="16"/>
      <c r="X399" s="16"/>
      <c r="Z399" s="16"/>
    </row>
    <row r="400" spans="1:26" ht="11.25">
      <c r="A400" s="1"/>
      <c r="W400" s="16"/>
      <c r="X400" s="16"/>
      <c r="Z400" s="16"/>
    </row>
    <row r="401" spans="23:26" ht="11.25">
      <c r="W401" s="16"/>
      <c r="X401" s="16"/>
      <c r="Z401" s="16"/>
    </row>
    <row r="402" spans="23:26" ht="11.25">
      <c r="W402" s="16"/>
      <c r="X402" s="16"/>
      <c r="Z402" s="16"/>
    </row>
    <row r="403" spans="23:26" ht="11.25">
      <c r="W403" s="16"/>
      <c r="X403" s="16"/>
      <c r="Z403" s="16"/>
    </row>
    <row r="404" spans="23:26" ht="11.25">
      <c r="W404" s="16"/>
      <c r="X404" s="16"/>
      <c r="Z404" s="16"/>
    </row>
    <row r="405" spans="23:26" ht="11.25">
      <c r="W405" s="16"/>
      <c r="X405" s="16"/>
      <c r="Z405" s="16"/>
    </row>
    <row r="406" spans="23:26" ht="11.25">
      <c r="W406" s="16"/>
      <c r="X406" s="16"/>
      <c r="Z406" s="16"/>
    </row>
    <row r="407" spans="1:26" ht="11.25">
      <c r="A407" s="1"/>
      <c r="W407" s="16"/>
      <c r="X407" s="16"/>
      <c r="Z407" s="16"/>
    </row>
    <row r="408" spans="23:26" ht="11.25">
      <c r="W408" s="16"/>
      <c r="X408" s="16"/>
      <c r="Z408" s="16"/>
    </row>
    <row r="409" spans="23:26" ht="11.25">
      <c r="W409" s="16"/>
      <c r="X409" s="16"/>
      <c r="Z409" s="16"/>
    </row>
    <row r="410" spans="1:26" ht="11.25">
      <c r="A410" s="1"/>
      <c r="W410" s="16"/>
      <c r="X410" s="16"/>
      <c r="Z410" s="16"/>
    </row>
    <row r="411" spans="1:26" ht="11.25">
      <c r="A411" s="1"/>
      <c r="W411" s="16"/>
      <c r="X411" s="16"/>
      <c r="Z411" s="16"/>
    </row>
    <row r="412" spans="1:26" ht="11.25">
      <c r="A412" s="1"/>
      <c r="W412" s="16"/>
      <c r="X412" s="16"/>
      <c r="Z412" s="16"/>
    </row>
    <row r="413" spans="23:26" ht="11.25">
      <c r="W413" s="16"/>
      <c r="X413" s="16"/>
      <c r="Z413" s="16"/>
    </row>
    <row r="414" spans="23:26" ht="11.25">
      <c r="W414" s="16"/>
      <c r="X414" s="16"/>
      <c r="Z414" s="16"/>
    </row>
    <row r="415" spans="23:26" ht="11.25">
      <c r="W415" s="16"/>
      <c r="X415" s="16"/>
      <c r="Z415" s="16"/>
    </row>
    <row r="416" spans="23:26" ht="11.25">
      <c r="W416" s="16"/>
      <c r="X416" s="16"/>
      <c r="Z416" s="16"/>
    </row>
    <row r="417" spans="23:26" ht="11.25">
      <c r="W417" s="16"/>
      <c r="X417" s="16"/>
      <c r="Z417" s="16"/>
    </row>
    <row r="418" spans="23:26" ht="11.25">
      <c r="W418" s="16"/>
      <c r="X418" s="16"/>
      <c r="Z418" s="16"/>
    </row>
    <row r="419" spans="1:26" ht="11.25">
      <c r="A419" s="1"/>
      <c r="W419" s="16"/>
      <c r="X419" s="16"/>
      <c r="Z419" s="16"/>
    </row>
    <row r="420" spans="23:26" ht="11.25">
      <c r="W420" s="16"/>
      <c r="X420" s="16"/>
      <c r="Z420" s="16"/>
    </row>
    <row r="421" spans="23:26" ht="11.25">
      <c r="W421" s="16"/>
      <c r="X421" s="16"/>
      <c r="Z421" s="16"/>
    </row>
    <row r="422" spans="1:26" ht="11.25">
      <c r="A422" s="1"/>
      <c r="W422" s="16"/>
      <c r="X422" s="16"/>
      <c r="Z422" s="16"/>
    </row>
    <row r="423" spans="1:26" ht="11.25">
      <c r="A423" s="1"/>
      <c r="W423" s="16"/>
      <c r="X423" s="16"/>
      <c r="Z423" s="16"/>
    </row>
    <row r="424" spans="1:26" ht="11.25">
      <c r="A424" s="1"/>
      <c r="W424" s="16"/>
      <c r="X424" s="16"/>
      <c r="Z424" s="16"/>
    </row>
    <row r="425" spans="23:26" ht="11.25">
      <c r="W425" s="16"/>
      <c r="X425" s="16"/>
      <c r="Z425" s="16"/>
    </row>
    <row r="426" spans="23:26" ht="11.25">
      <c r="W426" s="16"/>
      <c r="X426" s="16"/>
      <c r="Z426" s="16"/>
    </row>
    <row r="427" spans="23:26" ht="11.25">
      <c r="W427" s="16"/>
      <c r="X427" s="16"/>
      <c r="Z427" s="16"/>
    </row>
    <row r="428" spans="23:26" ht="11.25">
      <c r="W428" s="16"/>
      <c r="X428" s="16"/>
      <c r="Z428" s="16"/>
    </row>
    <row r="429" spans="23:26" ht="11.25">
      <c r="W429" s="16"/>
      <c r="X429" s="16"/>
      <c r="Z429" s="16"/>
    </row>
    <row r="430" spans="23:26" ht="11.25">
      <c r="W430" s="16"/>
      <c r="X430" s="16"/>
      <c r="Z430" s="16"/>
    </row>
    <row r="431" spans="1:26" ht="11.25">
      <c r="A431" s="1"/>
      <c r="W431" s="16"/>
      <c r="X431" s="16"/>
      <c r="Z431" s="16"/>
    </row>
    <row r="432" spans="23:26" ht="11.25">
      <c r="W432" s="16"/>
      <c r="X432" s="16"/>
      <c r="Z432" s="16"/>
    </row>
    <row r="433" spans="23:26" ht="11.25">
      <c r="W433" s="16"/>
      <c r="X433" s="16"/>
      <c r="Z433" s="16"/>
    </row>
    <row r="434" spans="1:26" ht="11.25">
      <c r="A434" s="1"/>
      <c r="W434" s="16"/>
      <c r="X434" s="16"/>
      <c r="Z434" s="16"/>
    </row>
    <row r="435" spans="1:26" ht="11.25">
      <c r="A435" s="1"/>
      <c r="W435" s="16"/>
      <c r="X435" s="16"/>
      <c r="Z435" s="16"/>
    </row>
    <row r="436" spans="1:26" ht="11.25">
      <c r="A436" s="1"/>
      <c r="W436" s="16"/>
      <c r="X436" s="16"/>
      <c r="Z436" s="16"/>
    </row>
    <row r="437" spans="23:26" ht="11.25">
      <c r="W437" s="16"/>
      <c r="X437" s="16"/>
      <c r="Z437" s="16"/>
    </row>
    <row r="438" spans="23:26" ht="11.25">
      <c r="W438" s="16"/>
      <c r="X438" s="16"/>
      <c r="Z438" s="16"/>
    </row>
    <row r="439" spans="23:26" ht="11.25">
      <c r="W439" s="16"/>
      <c r="X439" s="16"/>
      <c r="Z439" s="16"/>
    </row>
    <row r="440" spans="23:26" ht="11.25">
      <c r="W440" s="16"/>
      <c r="X440" s="16"/>
      <c r="Z440" s="16"/>
    </row>
    <row r="441" spans="23:26" ht="11.25">
      <c r="W441" s="16"/>
      <c r="X441" s="16"/>
      <c r="Z441" s="16"/>
    </row>
    <row r="442" spans="23:26" ht="11.25">
      <c r="W442" s="16"/>
      <c r="X442" s="16"/>
      <c r="Z442" s="16"/>
    </row>
    <row r="443" spans="1:26" ht="11.25">
      <c r="A443" s="1"/>
      <c r="W443" s="16"/>
      <c r="X443" s="16"/>
      <c r="Z443" s="16"/>
    </row>
    <row r="444" spans="23:26" ht="11.25">
      <c r="W444" s="16"/>
      <c r="X444" s="16"/>
      <c r="Z444" s="16"/>
    </row>
    <row r="445" spans="23:26" ht="11.25">
      <c r="W445" s="16"/>
      <c r="X445" s="16"/>
      <c r="Z445" s="16"/>
    </row>
    <row r="446" spans="1:26" ht="11.25">
      <c r="A446" s="1"/>
      <c r="W446" s="16"/>
      <c r="X446" s="16"/>
      <c r="Z446" s="16"/>
    </row>
    <row r="447" spans="1:26" ht="11.25">
      <c r="A447" s="1"/>
      <c r="W447" s="16"/>
      <c r="X447" s="16"/>
      <c r="Z447" s="16"/>
    </row>
    <row r="448" spans="1:26" ht="11.25">
      <c r="A448" s="1"/>
      <c r="W448" s="16"/>
      <c r="X448" s="16"/>
      <c r="Z448" s="16"/>
    </row>
    <row r="449" spans="23:26" ht="11.25">
      <c r="W449" s="16"/>
      <c r="X449" s="16"/>
      <c r="Z449" s="16"/>
    </row>
    <row r="450" spans="23:26" ht="11.25">
      <c r="W450" s="16"/>
      <c r="X450" s="16"/>
      <c r="Z450" s="16"/>
    </row>
    <row r="451" spans="23:26" ht="11.25">
      <c r="W451" s="16"/>
      <c r="X451" s="16"/>
      <c r="Z451" s="16"/>
    </row>
    <row r="452" spans="23:26" ht="11.25">
      <c r="W452" s="16"/>
      <c r="X452" s="16"/>
      <c r="Z452" s="16"/>
    </row>
    <row r="453" spans="23:26" ht="11.25">
      <c r="W453" s="16"/>
      <c r="X453" s="16"/>
      <c r="Z453" s="16"/>
    </row>
    <row r="454" spans="23:26" ht="11.25">
      <c r="W454" s="16"/>
      <c r="X454" s="16"/>
      <c r="Z454" s="16"/>
    </row>
    <row r="455" spans="1:26" ht="11.25">
      <c r="A455" s="1"/>
      <c r="W455" s="16"/>
      <c r="X455" s="16"/>
      <c r="Z455" s="16"/>
    </row>
    <row r="456" spans="23:26" ht="11.25">
      <c r="W456" s="16"/>
      <c r="X456" s="16"/>
      <c r="Z456" s="16"/>
    </row>
    <row r="457" spans="23:26" ht="11.25">
      <c r="W457" s="16"/>
      <c r="X457" s="16"/>
      <c r="Z457" s="16"/>
    </row>
    <row r="458" spans="1:26" ht="11.25">
      <c r="A458" s="1"/>
      <c r="W458" s="16"/>
      <c r="X458" s="16"/>
      <c r="Z458" s="16"/>
    </row>
    <row r="459" spans="1:26" ht="11.25">
      <c r="A459" s="1"/>
      <c r="W459" s="16"/>
      <c r="X459" s="16"/>
      <c r="Z459" s="16"/>
    </row>
    <row r="460" spans="1:26" ht="11.25">
      <c r="A460" s="1"/>
      <c r="W460" s="16"/>
      <c r="X460" s="16"/>
      <c r="Z460" s="16"/>
    </row>
    <row r="461" spans="23:26" ht="11.25">
      <c r="W461" s="16"/>
      <c r="X461" s="16"/>
      <c r="Z461" s="16"/>
    </row>
    <row r="462" spans="23:26" ht="11.25">
      <c r="W462" s="16"/>
      <c r="X462" s="16"/>
      <c r="Z462" s="16"/>
    </row>
    <row r="463" spans="23:26" ht="11.25">
      <c r="W463" s="16"/>
      <c r="X463" s="16"/>
      <c r="Z463" s="16"/>
    </row>
    <row r="464" spans="23:26" ht="11.25">
      <c r="W464" s="16"/>
      <c r="X464" s="16"/>
      <c r="Z464" s="16"/>
    </row>
    <row r="465" spans="23:26" ht="11.25">
      <c r="W465" s="16"/>
      <c r="X465" s="16"/>
      <c r="Z465" s="16"/>
    </row>
    <row r="466" spans="23:26" ht="11.25">
      <c r="W466" s="16"/>
      <c r="X466" s="16"/>
      <c r="Z466" s="16"/>
    </row>
    <row r="467" spans="1:26" ht="11.25">
      <c r="A467" s="1"/>
      <c r="W467" s="16"/>
      <c r="X467" s="16"/>
      <c r="Z467" s="16"/>
    </row>
    <row r="468" spans="23:26" ht="11.25">
      <c r="W468" s="16"/>
      <c r="X468" s="16"/>
      <c r="Z468" s="16"/>
    </row>
    <row r="469" spans="23:26" ht="11.25">
      <c r="W469" s="16"/>
      <c r="X469" s="16"/>
      <c r="Z469" s="16"/>
    </row>
    <row r="470" spans="1:26" ht="11.25">
      <c r="A470" s="1"/>
      <c r="W470" s="16"/>
      <c r="X470" s="16"/>
      <c r="Z470" s="16"/>
    </row>
    <row r="471" spans="1:26" ht="11.25">
      <c r="A471" s="1"/>
      <c r="W471" s="16"/>
      <c r="X471" s="16"/>
      <c r="Z471" s="16"/>
    </row>
    <row r="472" spans="1:26" ht="11.25">
      <c r="A472" s="1"/>
      <c r="W472" s="16"/>
      <c r="X472" s="16"/>
      <c r="Z472" s="16"/>
    </row>
    <row r="473" spans="23:26" ht="11.25">
      <c r="W473" s="16"/>
      <c r="X473" s="16"/>
      <c r="Z473" s="16"/>
    </row>
    <row r="474" spans="23:26" ht="11.25">
      <c r="W474" s="16"/>
      <c r="X474" s="16"/>
      <c r="Z474" s="16"/>
    </row>
    <row r="475" spans="23:26" ht="11.25">
      <c r="W475" s="16"/>
      <c r="X475" s="16"/>
      <c r="Z475" s="16"/>
    </row>
    <row r="476" spans="23:26" ht="11.25">
      <c r="W476" s="16"/>
      <c r="X476" s="16"/>
      <c r="Z476" s="16"/>
    </row>
    <row r="477" spans="23:26" ht="11.25">
      <c r="W477" s="16"/>
      <c r="X477" s="16"/>
      <c r="Z477" s="16"/>
    </row>
    <row r="478" spans="23:26" ht="11.25">
      <c r="W478" s="16"/>
      <c r="X478" s="16"/>
      <c r="Z478" s="16"/>
    </row>
    <row r="479" spans="1:26" ht="11.25">
      <c r="A479" s="1"/>
      <c r="W479" s="16"/>
      <c r="X479" s="16"/>
      <c r="Z479" s="16"/>
    </row>
    <row r="480" spans="23:26" ht="11.25">
      <c r="W480" s="16"/>
      <c r="X480" s="16"/>
      <c r="Z480" s="16"/>
    </row>
    <row r="481" spans="23:26" ht="11.25">
      <c r="W481" s="16"/>
      <c r="X481" s="16"/>
      <c r="Z481" s="16"/>
    </row>
    <row r="482" spans="1:26" ht="11.25">
      <c r="A482" s="1"/>
      <c r="W482" s="16"/>
      <c r="X482" s="16"/>
      <c r="Z482" s="16"/>
    </row>
    <row r="483" spans="1:26" ht="11.25">
      <c r="A483" s="1"/>
      <c r="W483" s="16"/>
      <c r="X483" s="16"/>
      <c r="Z483" s="16"/>
    </row>
    <row r="484" spans="1:26" ht="11.25">
      <c r="A484" s="1"/>
      <c r="W484" s="16"/>
      <c r="X484" s="16"/>
      <c r="Z484" s="16"/>
    </row>
    <row r="485" spans="23:26" ht="11.25">
      <c r="W485" s="16"/>
      <c r="X485" s="16"/>
      <c r="Z485" s="16"/>
    </row>
    <row r="486" spans="23:26" ht="11.25">
      <c r="W486" s="16"/>
      <c r="X486" s="16"/>
      <c r="Z486" s="16"/>
    </row>
    <row r="487" spans="23:26" ht="11.25">
      <c r="W487" s="16"/>
      <c r="X487" s="16"/>
      <c r="Z487" s="16"/>
    </row>
    <row r="488" spans="23:26" ht="11.25">
      <c r="W488" s="16"/>
      <c r="X488" s="16"/>
      <c r="Z488" s="16"/>
    </row>
    <row r="489" spans="23:26" ht="11.25">
      <c r="W489" s="16"/>
      <c r="X489" s="16"/>
      <c r="Z489" s="16"/>
    </row>
    <row r="490" spans="23:26" ht="11.25">
      <c r="W490" s="16"/>
      <c r="X490" s="16"/>
      <c r="Z490" s="16"/>
    </row>
    <row r="491" spans="1:26" ht="11.25">
      <c r="A491" s="1"/>
      <c r="W491" s="16"/>
      <c r="X491" s="16"/>
      <c r="Z491" s="16"/>
    </row>
    <row r="492" spans="23:26" ht="11.25">
      <c r="W492" s="16"/>
      <c r="X492" s="16"/>
      <c r="Z492" s="16"/>
    </row>
    <row r="493" spans="23:26" ht="11.25">
      <c r="W493" s="16"/>
      <c r="X493" s="16"/>
      <c r="Z493" s="16"/>
    </row>
    <row r="494" spans="1:26" ht="11.25">
      <c r="A494" s="1"/>
      <c r="W494" s="16"/>
      <c r="X494" s="16"/>
      <c r="Z494" s="16"/>
    </row>
    <row r="495" spans="1:26" ht="11.25">
      <c r="A495" s="1"/>
      <c r="W495" s="16"/>
      <c r="X495" s="16"/>
      <c r="Z495" s="16"/>
    </row>
    <row r="496" spans="1:26" ht="11.25">
      <c r="A496" s="1"/>
      <c r="W496" s="16"/>
      <c r="X496" s="16"/>
      <c r="Z496" s="16"/>
    </row>
    <row r="497" spans="23:26" ht="11.25">
      <c r="W497" s="16"/>
      <c r="X497" s="16"/>
      <c r="Z497" s="16"/>
    </row>
    <row r="498" spans="23:26" ht="11.25">
      <c r="W498" s="16"/>
      <c r="X498" s="16"/>
      <c r="Z498" s="16"/>
    </row>
    <row r="499" spans="23:26" ht="11.25">
      <c r="W499" s="16"/>
      <c r="X499" s="16"/>
      <c r="Z499" s="16"/>
    </row>
    <row r="500" spans="23:26" ht="11.25">
      <c r="W500" s="16"/>
      <c r="X500" s="16"/>
      <c r="Z500" s="16"/>
    </row>
    <row r="501" spans="23:26" ht="11.25">
      <c r="W501" s="16"/>
      <c r="X501" s="16"/>
      <c r="Z501" s="16"/>
    </row>
    <row r="502" spans="23:26" ht="11.25">
      <c r="W502" s="16"/>
      <c r="X502" s="16"/>
      <c r="Z502" s="16"/>
    </row>
    <row r="503" spans="1:26" ht="11.25">
      <c r="A503" s="1"/>
      <c r="W503" s="16"/>
      <c r="X503" s="16"/>
      <c r="Z503" s="16"/>
    </row>
    <row r="504" spans="23:26" ht="11.25">
      <c r="W504" s="16"/>
      <c r="X504" s="16"/>
      <c r="Z504" s="16"/>
    </row>
    <row r="505" spans="23:26" ht="11.25">
      <c r="W505" s="16"/>
      <c r="X505" s="16"/>
      <c r="Z505" s="16"/>
    </row>
    <row r="506" spans="1:26" ht="11.25">
      <c r="A506" s="1"/>
      <c r="W506" s="16"/>
      <c r="X506" s="16"/>
      <c r="Z506" s="16"/>
    </row>
    <row r="507" spans="1:26" ht="11.25">
      <c r="A507" s="1"/>
      <c r="W507" s="16"/>
      <c r="X507" s="16"/>
      <c r="Z507" s="16"/>
    </row>
    <row r="508" spans="1:26" ht="11.25">
      <c r="A508" s="1"/>
      <c r="W508" s="16"/>
      <c r="X508" s="16"/>
      <c r="Z508" s="16"/>
    </row>
    <row r="509" spans="23:26" ht="11.25">
      <c r="W509" s="16"/>
      <c r="X509" s="16"/>
      <c r="Z509" s="16"/>
    </row>
    <row r="510" spans="23:26" ht="11.25">
      <c r="W510" s="16"/>
      <c r="X510" s="16"/>
      <c r="Z510" s="16"/>
    </row>
    <row r="511" spans="23:26" ht="11.25">
      <c r="W511" s="16"/>
      <c r="X511" s="16"/>
      <c r="Z511" s="16"/>
    </row>
    <row r="512" spans="23:26" ht="11.25">
      <c r="W512" s="16"/>
      <c r="X512" s="16"/>
      <c r="Z512" s="16"/>
    </row>
    <row r="513" spans="23:26" ht="11.25">
      <c r="W513" s="16"/>
      <c r="X513" s="16"/>
      <c r="Z513" s="16"/>
    </row>
    <row r="514" spans="23:26" ht="11.25">
      <c r="W514" s="16"/>
      <c r="X514" s="16"/>
      <c r="Z514" s="16"/>
    </row>
    <row r="515" spans="1:26" ht="11.25">
      <c r="A515" s="1"/>
      <c r="W515" s="16"/>
      <c r="X515" s="16"/>
      <c r="Z515" s="16"/>
    </row>
    <row r="516" spans="23:26" ht="11.25">
      <c r="W516" s="16"/>
      <c r="X516" s="16"/>
      <c r="Z516" s="16"/>
    </row>
    <row r="517" spans="23:26" ht="11.25">
      <c r="W517" s="16"/>
      <c r="X517" s="16"/>
      <c r="Z517" s="16"/>
    </row>
    <row r="518" spans="1:26" ht="11.25">
      <c r="A518" s="1"/>
      <c r="W518" s="16"/>
      <c r="X518" s="16"/>
      <c r="Z518" s="16"/>
    </row>
    <row r="519" spans="1:26" ht="11.25">
      <c r="A519" s="1"/>
      <c r="W519" s="16"/>
      <c r="X519" s="16"/>
      <c r="Z519" s="16"/>
    </row>
    <row r="520" spans="1:26" ht="11.25">
      <c r="A520" s="1"/>
      <c r="W520" s="16"/>
      <c r="X520" s="16"/>
      <c r="Z520" s="16"/>
    </row>
    <row r="521" spans="23:26" ht="11.25">
      <c r="W521" s="16"/>
      <c r="X521" s="16"/>
      <c r="Z521" s="16"/>
    </row>
    <row r="522" spans="23:26" ht="11.25">
      <c r="W522" s="16"/>
      <c r="X522" s="16"/>
      <c r="Z522" s="16"/>
    </row>
    <row r="523" spans="23:26" ht="11.25">
      <c r="W523" s="16"/>
      <c r="X523" s="16"/>
      <c r="Z523" s="16"/>
    </row>
    <row r="524" spans="23:26" ht="11.25">
      <c r="W524" s="16"/>
      <c r="X524" s="16"/>
      <c r="Z524" s="16"/>
    </row>
    <row r="525" spans="23:26" ht="11.25">
      <c r="W525" s="16"/>
      <c r="X525" s="16"/>
      <c r="Z525" s="16"/>
    </row>
    <row r="526" spans="23:26" ht="11.25">
      <c r="W526" s="16"/>
      <c r="X526" s="16"/>
      <c r="Z526" s="16"/>
    </row>
    <row r="527" spans="1:26" ht="11.25">
      <c r="A527" s="1"/>
      <c r="W527" s="16"/>
      <c r="X527" s="16"/>
      <c r="Z527" s="16"/>
    </row>
    <row r="528" spans="23:26" ht="11.25">
      <c r="W528" s="16"/>
      <c r="X528" s="16"/>
      <c r="Z528" s="16"/>
    </row>
    <row r="529" spans="23:26" ht="11.25">
      <c r="W529" s="16"/>
      <c r="X529" s="16"/>
      <c r="Z529" s="16"/>
    </row>
    <row r="530" spans="1:26" ht="11.25">
      <c r="A530" s="1"/>
      <c r="W530" s="16"/>
      <c r="X530" s="16"/>
      <c r="Z530" s="16"/>
    </row>
    <row r="531" spans="1:26" ht="11.25">
      <c r="A531" s="1"/>
      <c r="W531" s="16"/>
      <c r="X531" s="16"/>
      <c r="Z531" s="16"/>
    </row>
    <row r="532" spans="1:26" ht="11.25">
      <c r="A532" s="1"/>
      <c r="W532" s="16"/>
      <c r="X532" s="16"/>
      <c r="Z532" s="16"/>
    </row>
    <row r="533" spans="23:26" ht="11.25">
      <c r="W533" s="16"/>
      <c r="X533" s="16"/>
      <c r="Z533" s="16"/>
    </row>
    <row r="534" spans="23:26" ht="11.25">
      <c r="W534" s="16"/>
      <c r="X534" s="16"/>
      <c r="Z534" s="16"/>
    </row>
    <row r="535" spans="23:26" ht="11.25">
      <c r="W535" s="16"/>
      <c r="X535" s="16"/>
      <c r="Z535" s="16"/>
    </row>
    <row r="536" spans="23:26" ht="11.25">
      <c r="W536" s="16"/>
      <c r="X536" s="16"/>
      <c r="Z536" s="16"/>
    </row>
    <row r="537" spans="23:26" ht="11.25">
      <c r="W537" s="16"/>
      <c r="X537" s="16"/>
      <c r="Z537" s="16"/>
    </row>
    <row r="538" spans="23:26" ht="11.25">
      <c r="W538" s="16"/>
      <c r="X538" s="16"/>
      <c r="Z538" s="16"/>
    </row>
    <row r="539" spans="1:26" ht="11.25">
      <c r="A539" s="1"/>
      <c r="W539" s="16"/>
      <c r="X539" s="16"/>
      <c r="Z539" s="16"/>
    </row>
    <row r="540" spans="23:26" ht="11.25">
      <c r="W540" s="16"/>
      <c r="X540" s="16"/>
      <c r="Z540" s="16"/>
    </row>
    <row r="541" spans="23:26" ht="11.25">
      <c r="W541" s="16"/>
      <c r="X541" s="16"/>
      <c r="Z541" s="16"/>
    </row>
    <row r="542" spans="1:26" ht="11.25">
      <c r="A542" s="1"/>
      <c r="W542" s="16"/>
      <c r="X542" s="16"/>
      <c r="Z542" s="16"/>
    </row>
    <row r="543" spans="1:26" ht="11.25">
      <c r="A543" s="1"/>
      <c r="W543" s="16"/>
      <c r="X543" s="16"/>
      <c r="Z543" s="16"/>
    </row>
    <row r="544" spans="1:26" ht="11.25">
      <c r="A544" s="1"/>
      <c r="W544" s="16"/>
      <c r="X544" s="16"/>
      <c r="Z544" s="16"/>
    </row>
    <row r="545" spans="23:26" ht="11.25">
      <c r="W545" s="16"/>
      <c r="X545" s="16"/>
      <c r="Z545" s="16"/>
    </row>
    <row r="546" spans="23:26" ht="11.25">
      <c r="W546" s="16"/>
      <c r="X546" s="16"/>
      <c r="Z546" s="16"/>
    </row>
    <row r="547" spans="23:26" ht="11.25">
      <c r="W547" s="16"/>
      <c r="X547" s="16"/>
      <c r="Z547" s="16"/>
    </row>
    <row r="548" spans="23:26" ht="11.25">
      <c r="W548" s="16"/>
      <c r="X548" s="16"/>
      <c r="Z548" s="16"/>
    </row>
    <row r="549" spans="23:26" ht="11.25">
      <c r="W549" s="16"/>
      <c r="X549" s="16"/>
      <c r="Z549" s="16"/>
    </row>
    <row r="550" spans="23:26" ht="11.25">
      <c r="W550" s="16"/>
      <c r="X550" s="16"/>
      <c r="Z550" s="16"/>
    </row>
    <row r="551" spans="1:26" ht="11.25">
      <c r="A551" s="1"/>
      <c r="W551" s="16"/>
      <c r="X551" s="16"/>
      <c r="Z551" s="16"/>
    </row>
    <row r="552" spans="23:26" ht="11.25">
      <c r="W552" s="16"/>
      <c r="X552" s="16"/>
      <c r="Z552" s="16"/>
    </row>
    <row r="553" spans="23:26" ht="11.25">
      <c r="W553" s="16"/>
      <c r="X553" s="16"/>
      <c r="Z553" s="16"/>
    </row>
    <row r="554" spans="1:26" ht="11.25">
      <c r="A554" s="1"/>
      <c r="W554" s="16"/>
      <c r="X554" s="16"/>
      <c r="Z554" s="16"/>
    </row>
    <row r="555" spans="1:26" ht="11.25">
      <c r="A555" s="1"/>
      <c r="W555" s="16"/>
      <c r="X555" s="16"/>
      <c r="Z555" s="16"/>
    </row>
    <row r="556" spans="1:26" ht="11.25">
      <c r="A556" s="1"/>
      <c r="W556" s="16"/>
      <c r="X556" s="16"/>
      <c r="Z556" s="16"/>
    </row>
    <row r="557" spans="23:26" ht="11.25">
      <c r="W557" s="16"/>
      <c r="X557" s="16"/>
      <c r="Z557" s="16"/>
    </row>
    <row r="558" spans="23:26" ht="11.25">
      <c r="W558" s="16"/>
      <c r="X558" s="16"/>
      <c r="Z558" s="16"/>
    </row>
    <row r="559" spans="23:26" ht="11.25">
      <c r="W559" s="16"/>
      <c r="X559" s="16"/>
      <c r="Z559" s="16"/>
    </row>
    <row r="560" spans="23:26" ht="11.25">
      <c r="W560" s="16"/>
      <c r="X560" s="16"/>
      <c r="Z560" s="16"/>
    </row>
    <row r="561" spans="23:26" ht="11.25">
      <c r="W561" s="16"/>
      <c r="X561" s="16"/>
      <c r="Z561" s="16"/>
    </row>
    <row r="562" spans="23:26" ht="11.25">
      <c r="W562" s="16"/>
      <c r="X562" s="16"/>
      <c r="Z562" s="16"/>
    </row>
    <row r="563" spans="23:26" ht="11.25">
      <c r="W563" s="16"/>
      <c r="X563" s="16"/>
      <c r="Z563" s="16"/>
    </row>
    <row r="564" spans="23:26" ht="11.25">
      <c r="W564" s="16"/>
      <c r="X564" s="16"/>
      <c r="Z564" s="16"/>
    </row>
    <row r="565" spans="23:26" ht="11.25">
      <c r="W565" s="16"/>
      <c r="X565" s="16"/>
      <c r="Z565" s="16"/>
    </row>
    <row r="566" spans="23:26" ht="11.25">
      <c r="W566" s="16"/>
      <c r="X566" s="16"/>
      <c r="Z566" s="16"/>
    </row>
    <row r="567" spans="23:26" ht="11.25">
      <c r="W567" s="16"/>
      <c r="X567" s="16"/>
      <c r="Z567" s="16"/>
    </row>
    <row r="568" spans="23:26" ht="11.25">
      <c r="W568" s="16"/>
      <c r="X568" s="16"/>
      <c r="Z568" s="16"/>
    </row>
    <row r="569" spans="23:26" ht="11.25">
      <c r="W569" s="16"/>
      <c r="X569" s="16"/>
      <c r="Z569" s="16"/>
    </row>
    <row r="570" spans="23:26" ht="11.25">
      <c r="W570" s="16"/>
      <c r="X570" s="16"/>
      <c r="Z570" s="16"/>
    </row>
    <row r="571" spans="23:26" ht="11.25">
      <c r="W571" s="16"/>
      <c r="X571" s="16"/>
      <c r="Z571" s="16"/>
    </row>
    <row r="572" spans="23:26" ht="11.25">
      <c r="W572" s="16"/>
      <c r="X572" s="16"/>
      <c r="Z572" s="16"/>
    </row>
    <row r="573" spans="23:26" ht="11.25">
      <c r="W573" s="16"/>
      <c r="X573" s="16"/>
      <c r="Z573" s="16"/>
    </row>
    <row r="574" spans="23:26" ht="11.25">
      <c r="W574" s="16"/>
      <c r="X574" s="16"/>
      <c r="Z574" s="16"/>
    </row>
    <row r="575" spans="23:26" ht="11.25">
      <c r="W575" s="16"/>
      <c r="X575" s="16"/>
      <c r="Z575" s="16"/>
    </row>
    <row r="576" spans="23:26" ht="11.25">
      <c r="W576" s="16"/>
      <c r="X576" s="16"/>
      <c r="Z576" s="16"/>
    </row>
    <row r="577" spans="23:26" ht="11.25">
      <c r="W577" s="16"/>
      <c r="X577" s="16"/>
      <c r="Z577" s="16"/>
    </row>
    <row r="578" spans="23:26" ht="11.25">
      <c r="W578" s="16"/>
      <c r="X578" s="16"/>
      <c r="Z578" s="16"/>
    </row>
    <row r="579" spans="23:26" ht="11.25">
      <c r="W579" s="16"/>
      <c r="X579" s="16"/>
      <c r="Z579" s="16"/>
    </row>
    <row r="580" spans="23:26" ht="11.25">
      <c r="W580" s="16"/>
      <c r="X580" s="16"/>
      <c r="Z580" s="16"/>
    </row>
    <row r="581" spans="23:26" ht="11.25">
      <c r="W581" s="16"/>
      <c r="X581" s="16"/>
      <c r="Z581" s="16"/>
    </row>
    <row r="582" spans="23:26" ht="11.25">
      <c r="W582" s="16"/>
      <c r="X582" s="16"/>
      <c r="Z582" s="16"/>
    </row>
    <row r="583" spans="23:26" ht="11.25">
      <c r="W583" s="16"/>
      <c r="X583" s="16"/>
      <c r="Z583" s="16"/>
    </row>
    <row r="584" spans="23:26" ht="11.25">
      <c r="W584" s="16"/>
      <c r="X584" s="16"/>
      <c r="Z584" s="16"/>
    </row>
    <row r="585" spans="23:26" ht="11.25">
      <c r="W585" s="16"/>
      <c r="X585" s="16"/>
      <c r="Z585" s="16"/>
    </row>
    <row r="586" spans="23:26" ht="11.25">
      <c r="W586" s="16"/>
      <c r="X586" s="16"/>
      <c r="Z586" s="16"/>
    </row>
    <row r="587" spans="23:26" ht="11.25">
      <c r="W587" s="16"/>
      <c r="X587" s="16"/>
      <c r="Z587" s="16"/>
    </row>
    <row r="588" spans="23:26" ht="11.25">
      <c r="W588" s="16"/>
      <c r="X588" s="16"/>
      <c r="Z588" s="16"/>
    </row>
    <row r="589" spans="23:26" ht="11.25">
      <c r="W589" s="16"/>
      <c r="X589" s="16"/>
      <c r="Z589" s="16"/>
    </row>
    <row r="590" spans="23:26" ht="11.25">
      <c r="W590" s="16"/>
      <c r="X590" s="16"/>
      <c r="Z590" s="16"/>
    </row>
    <row r="591" spans="23:26" ht="11.25">
      <c r="W591" s="16"/>
      <c r="X591" s="16"/>
      <c r="Z591" s="16"/>
    </row>
    <row r="592" spans="23:26" ht="11.25">
      <c r="W592" s="16"/>
      <c r="X592" s="16"/>
      <c r="Z592" s="16"/>
    </row>
    <row r="593" spans="23:26" ht="11.25">
      <c r="W593" s="16"/>
      <c r="X593" s="16"/>
      <c r="Z593" s="16"/>
    </row>
    <row r="594" spans="23:26" ht="11.25">
      <c r="W594" s="16"/>
      <c r="X594" s="16"/>
      <c r="Z594" s="16"/>
    </row>
    <row r="595" spans="23:26" ht="11.25">
      <c r="W595" s="16"/>
      <c r="X595" s="16"/>
      <c r="Z595" s="16"/>
    </row>
    <row r="596" spans="23:26" ht="11.25">
      <c r="W596" s="16"/>
      <c r="X596" s="16"/>
      <c r="Z596" s="16"/>
    </row>
    <row r="597" spans="23:26" ht="11.25">
      <c r="W597" s="16"/>
      <c r="X597" s="16"/>
      <c r="Z597" s="16"/>
    </row>
    <row r="598" spans="23:26" ht="11.25">
      <c r="W598" s="16"/>
      <c r="X598" s="16"/>
      <c r="Z598" s="16"/>
    </row>
    <row r="599" spans="23:26" ht="11.25">
      <c r="W599" s="16"/>
      <c r="X599" s="16"/>
      <c r="Z599" s="16"/>
    </row>
    <row r="600" spans="23:26" ht="11.25">
      <c r="W600" s="16"/>
      <c r="X600" s="16"/>
      <c r="Z600" s="16"/>
    </row>
    <row r="601" spans="23:26" ht="11.25">
      <c r="W601" s="16"/>
      <c r="X601" s="16"/>
      <c r="Z601" s="16"/>
    </row>
    <row r="602" spans="23:26" ht="11.25">
      <c r="W602" s="16"/>
      <c r="X602" s="16"/>
      <c r="Z602" s="16"/>
    </row>
    <row r="603" spans="23:26" ht="11.25">
      <c r="W603" s="16"/>
      <c r="X603" s="16"/>
      <c r="Z603" s="16"/>
    </row>
    <row r="604" spans="23:26" ht="11.25">
      <c r="W604" s="16"/>
      <c r="X604" s="16"/>
      <c r="Z604" s="16"/>
    </row>
    <row r="605" spans="23:26" ht="11.25">
      <c r="W605" s="16"/>
      <c r="X605" s="16"/>
      <c r="Z605" s="16"/>
    </row>
    <row r="606" spans="23:26" ht="11.25">
      <c r="W606" s="16"/>
      <c r="X606" s="16"/>
      <c r="Z606" s="16"/>
    </row>
    <row r="607" spans="23:26" ht="11.25">
      <c r="W607" s="16"/>
      <c r="X607" s="16"/>
      <c r="Z607" s="16"/>
    </row>
    <row r="608" spans="23:26" ht="11.25">
      <c r="W608" s="16"/>
      <c r="X608" s="16"/>
      <c r="Z608" s="16"/>
    </row>
    <row r="609" spans="23:26" ht="11.25">
      <c r="W609" s="16"/>
      <c r="X609" s="16"/>
      <c r="Z609" s="16"/>
    </row>
    <row r="610" spans="23:26" ht="11.25">
      <c r="W610" s="16"/>
      <c r="X610" s="16"/>
      <c r="Z610" s="16"/>
    </row>
    <row r="611" spans="23:26" ht="11.25">
      <c r="W611" s="16"/>
      <c r="X611" s="16"/>
      <c r="Z611" s="16"/>
    </row>
    <row r="612" spans="23:26" ht="11.25">
      <c r="W612" s="16"/>
      <c r="X612" s="16"/>
      <c r="Z612" s="16"/>
    </row>
    <row r="613" spans="23:26" ht="11.25">
      <c r="W613" s="16"/>
      <c r="X613" s="16"/>
      <c r="Z613" s="16"/>
    </row>
    <row r="614" spans="23:26" ht="11.25">
      <c r="W614" s="16"/>
      <c r="X614" s="16"/>
      <c r="Z614" s="16"/>
    </row>
    <row r="615" spans="23:26" ht="11.25">
      <c r="W615" s="16"/>
      <c r="X615" s="16"/>
      <c r="Z615" s="16"/>
    </row>
    <row r="616" spans="23:26" ht="11.25">
      <c r="W616" s="16"/>
      <c r="X616" s="16"/>
      <c r="Z616" s="16"/>
    </row>
    <row r="617" spans="23:26" ht="11.25">
      <c r="W617" s="16"/>
      <c r="X617" s="16"/>
      <c r="Z617" s="16"/>
    </row>
    <row r="618" spans="23:26" ht="11.25">
      <c r="W618" s="16"/>
      <c r="X618" s="16"/>
      <c r="Z618" s="16"/>
    </row>
    <row r="619" spans="23:26" ht="11.25">
      <c r="W619" s="16"/>
      <c r="X619" s="16"/>
      <c r="Z619" s="16"/>
    </row>
    <row r="620" spans="23:26" ht="11.25">
      <c r="W620" s="16"/>
      <c r="X620" s="16"/>
      <c r="Z620" s="16"/>
    </row>
    <row r="621" spans="23:26" ht="11.25">
      <c r="W621" s="16"/>
      <c r="X621" s="16"/>
      <c r="Z621" s="16"/>
    </row>
    <row r="622" spans="23:26" ht="11.25">
      <c r="W622" s="16"/>
      <c r="X622" s="16"/>
      <c r="Z622" s="16"/>
    </row>
    <row r="623" spans="23:26" ht="11.25">
      <c r="W623" s="16"/>
      <c r="X623" s="16"/>
      <c r="Z623" s="16"/>
    </row>
    <row r="624" spans="23:26" ht="11.25">
      <c r="W624" s="16"/>
      <c r="X624" s="16"/>
      <c r="Z624" s="16"/>
    </row>
    <row r="625" spans="23:26" ht="11.25">
      <c r="W625" s="16"/>
      <c r="X625" s="16"/>
      <c r="Z625" s="16"/>
    </row>
    <row r="626" spans="23:26" ht="11.25">
      <c r="W626" s="16"/>
      <c r="X626" s="16"/>
      <c r="Z626" s="16"/>
    </row>
    <row r="627" spans="23:26" ht="11.25">
      <c r="W627" s="16"/>
      <c r="X627" s="16"/>
      <c r="Z627" s="16"/>
    </row>
    <row r="628" spans="23:26" ht="11.25">
      <c r="W628" s="16"/>
      <c r="X628" s="16"/>
      <c r="Z628" s="16"/>
    </row>
    <row r="629" spans="23:26" ht="11.25">
      <c r="W629" s="16"/>
      <c r="X629" s="16"/>
      <c r="Z629" s="16"/>
    </row>
    <row r="630" spans="23:26" ht="11.25">
      <c r="W630" s="16"/>
      <c r="X630" s="16"/>
      <c r="Z630" s="16"/>
    </row>
    <row r="631" spans="23:26" ht="11.25">
      <c r="W631" s="16"/>
      <c r="X631" s="16"/>
      <c r="Z631" s="16"/>
    </row>
    <row r="632" spans="23:26" ht="11.25">
      <c r="W632" s="16"/>
      <c r="X632" s="16"/>
      <c r="Z632" s="16"/>
    </row>
    <row r="633" spans="23:26" ht="11.25">
      <c r="W633" s="16"/>
      <c r="X633" s="16"/>
      <c r="Z633" s="16"/>
    </row>
    <row r="634" spans="23:26" ht="11.25">
      <c r="W634" s="16"/>
      <c r="X634" s="16"/>
      <c r="Z634" s="16"/>
    </row>
    <row r="635" spans="23:26" ht="11.25">
      <c r="W635" s="16"/>
      <c r="X635" s="16"/>
      <c r="Z635" s="16"/>
    </row>
    <row r="636" spans="23:26" ht="11.25">
      <c r="W636" s="16"/>
      <c r="X636" s="16"/>
      <c r="Z636" s="16"/>
    </row>
    <row r="637" spans="23:26" ht="11.25">
      <c r="W637" s="16"/>
      <c r="X637" s="16"/>
      <c r="Z637" s="16"/>
    </row>
    <row r="638" spans="23:26" ht="11.25">
      <c r="W638" s="16"/>
      <c r="X638" s="16"/>
      <c r="Z638" s="16"/>
    </row>
    <row r="639" spans="23:26" ht="11.25">
      <c r="W639" s="16"/>
      <c r="X639" s="16"/>
      <c r="Z639" s="16"/>
    </row>
    <row r="640" spans="23:26" ht="11.25">
      <c r="W640" s="16"/>
      <c r="X640" s="16"/>
      <c r="Z640" s="16"/>
    </row>
    <row r="641" spans="23:26" ht="11.25">
      <c r="W641" s="16"/>
      <c r="X641" s="16"/>
      <c r="Z641" s="16"/>
    </row>
    <row r="642" spans="23:26" ht="11.25">
      <c r="W642" s="16"/>
      <c r="X642" s="16"/>
      <c r="Z642" s="16"/>
    </row>
    <row r="643" spans="23:26" ht="11.25">
      <c r="W643" s="16"/>
      <c r="X643" s="16"/>
      <c r="Z643" s="16"/>
    </row>
    <row r="644" spans="23:26" ht="11.25">
      <c r="W644" s="16"/>
      <c r="X644" s="16"/>
      <c r="Z644" s="16"/>
    </row>
  </sheetData>
  <mergeCells count="2">
    <mergeCell ref="W254:Z254"/>
    <mergeCell ref="W255:Z255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Iversen</cp:lastModifiedBy>
  <dcterms:created xsi:type="dcterms:W3CDTF">2005-09-21T09:38:25Z</dcterms:created>
  <dcterms:modified xsi:type="dcterms:W3CDTF">2005-09-21T12:31:47Z</dcterms:modified>
  <cp:category/>
  <cp:version/>
  <cp:contentType/>
  <cp:contentStatus/>
</cp:coreProperties>
</file>