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75" windowHeight="4965" firstSheet="1" activeTab="2"/>
  </bookViews>
  <sheets>
    <sheet name="1900-12007perGas" sheetId="1" r:id="rId1"/>
    <sheet name="2005 -2007" sheetId="2" r:id="rId2"/>
    <sheet name="TrendsProjection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<sst xmlns="http://schemas.openxmlformats.org/spreadsheetml/2006/main" count="98" uniqueCount="58">
  <si>
    <t>Greenhousegas concentration in atsmophere</t>
  </si>
  <si>
    <t>CO2</t>
  </si>
  <si>
    <t>CH4</t>
  </si>
  <si>
    <t>N2O</t>
  </si>
  <si>
    <t>forcing 2006</t>
  </si>
  <si>
    <t>HCFCetcKyoto</t>
  </si>
  <si>
    <t>Montreal gasses</t>
  </si>
  <si>
    <t>ozone</t>
  </si>
  <si>
    <t>vapour</t>
  </si>
  <si>
    <t>tot aerosols&amp; albedo</t>
  </si>
  <si>
    <t>info source</t>
  </si>
  <si>
    <t>forcing 2005</t>
  </si>
  <si>
    <t>total LLGHG</t>
  </si>
  <si>
    <t>total (incl. aerosols)</t>
  </si>
  <si>
    <t>totalKyotoGasses</t>
  </si>
  <si>
    <t>2006GHGconc</t>
  </si>
  <si>
    <t>2005GHGconc</t>
  </si>
  <si>
    <t>Year</t>
  </si>
  <si>
    <t>KyotoGHG</t>
  </si>
  <si>
    <t>CO2 only</t>
  </si>
  <si>
    <t>A1B</t>
  </si>
  <si>
    <t>A1T</t>
  </si>
  <si>
    <t>A1FI</t>
  </si>
  <si>
    <t>A2</t>
  </si>
  <si>
    <t>B1</t>
  </si>
  <si>
    <t>B2</t>
  </si>
  <si>
    <t>IS92a</t>
  </si>
  <si>
    <t>IPCC, 2001, appendix II</t>
  </si>
  <si>
    <t>Recalculation to [CO2eq]</t>
  </si>
  <si>
    <t>initial concentration</t>
  </si>
  <si>
    <t>ppm</t>
  </si>
  <si>
    <t>Forcing, based on all GHGs (incl. aerosols)</t>
  </si>
  <si>
    <t>Observed concentrations of CO2-equivalents, Kyoto-gases only</t>
  </si>
  <si>
    <t>observations</t>
  </si>
  <si>
    <t>Copied from file: IPCC_TAR_projections.xls</t>
  </si>
  <si>
    <t>Target line</t>
  </si>
  <si>
    <t xml:space="preserve">CO2 concentration 1750 (ppm): </t>
  </si>
  <si>
    <t xml:space="preserve">CO2 radiative efficiency (W/m2/ppm): </t>
  </si>
  <si>
    <t>CO2 equivalent concentrations (ppm)</t>
  </si>
  <si>
    <t>Total (Kyoto gases only)</t>
  </si>
  <si>
    <t>projections</t>
  </si>
  <si>
    <t>AllGHGs</t>
  </si>
  <si>
    <t>Kyoto only</t>
  </si>
  <si>
    <t>all GHGs</t>
  </si>
  <si>
    <t>Feb. 2009</t>
  </si>
  <si>
    <t>MC2008</t>
  </si>
  <si>
    <t>initial conc (ppm)</t>
  </si>
  <si>
    <t>source</t>
  </si>
  <si>
    <t>Forcing</t>
  </si>
  <si>
    <t>Source MC2008</t>
  </si>
  <si>
    <t>Conc.(CO2eq)</t>
  </si>
  <si>
    <t>CO2frocing</t>
  </si>
  <si>
    <t>forcing 2007</t>
  </si>
  <si>
    <t>IPCC4ARWGIpg141/204 keeping2007 stable</t>
  </si>
  <si>
    <t>2007GHGconc</t>
  </si>
  <si>
    <t>%increase</t>
  </si>
  <si>
    <r>
      <t>Fig. 1: Observed and projected changed in the overall Kyoto gasses (Fig 1a) and all greenhouse gasses, expressed in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-equivalents (IPCC, 2007a, partly based on IPCC, 2001). Note there is no historical trend in figure 1a due to the unavailability of long-term data for aerosols and ozone.</t>
    </r>
  </si>
  <si>
    <t>Source: IPCC, 2007 for projections, CDIAC for observations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</si>
</sst>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fl&quot;\ #,##0_-;&quot;fl&quot;\ #,##0\-"/>
    <numFmt numFmtId="178" formatCode="&quot;fl&quot;\ #,##0_-;[Red]&quot;fl&quot;\ #,##0\-"/>
    <numFmt numFmtId="179" formatCode="&quot;fl&quot;\ #,##0.00_-;&quot;fl&quot;\ #,##0.00\-"/>
    <numFmt numFmtId="180" formatCode="&quot;fl&quot;\ #,##0.00_-;[Red]&quot;fl&quot;\ #,##0.00\-"/>
    <numFmt numFmtId="181" formatCode="_-&quot;fl&quot;\ * #,##0_-;_-&quot;fl&quot;\ * #,##0\-;_-&quot;fl&quot;\ * &quot;-&quot;_-;_-@_-"/>
    <numFmt numFmtId="182" formatCode="_-&quot;fl&quot;\ * #,##0.00_-;_-&quot;fl&quot;\ * #,##0.00\-;_-&quot;fl&quot;\ * &quot;-&quot;??_-;_-@_-"/>
    <numFmt numFmtId="183" formatCode="0.0"/>
  </numFmts>
  <fonts count="11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8.75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83" fontId="0" fillId="0" borderId="0" xfId="0" applyNumberFormat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Measured and projected concentrations of "Kyoto" greenhouse gases</a:t>
            </a:r>
          </a:p>
        </c:rich>
      </c:tx>
      <c:layout>
        <c:manualLayout>
          <c:xMode val="factor"/>
          <c:yMode val="factor"/>
          <c:x val="-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75"/>
          <c:w val="0.91525"/>
          <c:h val="0.91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TrendsProjections!$S$9</c:f>
              <c:strCache>
                <c:ptCount val="1"/>
                <c:pt idx="0">
                  <c:v>A1B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TrendsProjections!$S$10:$S$20</c:f>
              <c:numCache/>
            </c:numRef>
          </c:yVal>
          <c:smooth val="0"/>
        </c:ser>
        <c:ser>
          <c:idx val="2"/>
          <c:order val="1"/>
          <c:tx>
            <c:strRef>
              <c:f>TrendsProjections!$T$9</c:f>
              <c:strCache>
                <c:ptCount val="1"/>
                <c:pt idx="0">
                  <c:v>A1T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TrendsProjections!$T$10:$T$20</c:f>
              <c:numCache/>
            </c:numRef>
          </c:yVal>
          <c:smooth val="0"/>
        </c:ser>
        <c:ser>
          <c:idx val="4"/>
          <c:order val="2"/>
          <c:tx>
            <c:strRef>
              <c:f>TrendsProjections!$U$9</c:f>
              <c:strCache>
                <c:ptCount val="1"/>
                <c:pt idx="0">
                  <c:v>A1FI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TrendsProjections!$U$10:$U$20</c:f>
              <c:numCache/>
            </c:numRef>
          </c:yVal>
          <c:smooth val="0"/>
        </c:ser>
        <c:ser>
          <c:idx val="3"/>
          <c:order val="3"/>
          <c:tx>
            <c:strRef>
              <c:f>TrendsProjections!$V$9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TrendsProjections!$V$10:$V$20</c:f>
              <c:numCache/>
            </c:numRef>
          </c:yVal>
          <c:smooth val="0"/>
        </c:ser>
        <c:ser>
          <c:idx val="5"/>
          <c:order val="4"/>
          <c:tx>
            <c:strRef>
              <c:f>TrendsProjections!$W$9</c:f>
              <c:strCache>
                <c:ptCount val="1"/>
                <c:pt idx="0">
                  <c:v>B1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TrendsProjections!$W$10:$W$20</c:f>
              <c:numCache/>
            </c:numRef>
          </c:yVal>
          <c:smooth val="0"/>
        </c:ser>
        <c:ser>
          <c:idx val="6"/>
          <c:order val="5"/>
          <c:tx>
            <c:strRef>
              <c:f>TrendsProjections!$X$9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TrendsProjections!$R$10:$R$20</c:f>
              <c:numCache/>
            </c:numRef>
          </c:xVal>
          <c:yVal>
            <c:numRef>
              <c:f>TrendsProjections!$X$10:$X$20</c:f>
              <c:numCache/>
            </c:numRef>
          </c:yVal>
          <c:smooth val="0"/>
        </c:ser>
        <c:ser>
          <c:idx val="0"/>
          <c:order val="6"/>
          <c:tx>
            <c:strRef>
              <c:f>TrendsProjections!$B$2</c:f>
              <c:strCache>
                <c:ptCount val="1"/>
                <c:pt idx="0">
                  <c:v>observations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TrendsProjections!$A$5:$A$80</c:f>
              <c:numCache/>
            </c:numRef>
          </c:xVal>
          <c:yVal>
            <c:numRef>
              <c:f>TrendsProjections!$C$5:$C$80</c:f>
              <c:numCache/>
            </c:numRef>
          </c:yVal>
          <c:smooth val="0"/>
        </c:ser>
        <c:axId val="59718280"/>
        <c:axId val="593609"/>
      </c:scatterChart>
      <c:valAx>
        <c:axId val="59718280"/>
        <c:scaling>
          <c:orientation val="minMax"/>
          <c:max val="2100"/>
          <c:min val="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3609"/>
        <c:crosses val="autoZero"/>
        <c:crossBetween val="midCat"/>
        <c:dispUnits/>
      </c:valAx>
      <c:valAx>
        <c:axId val="593609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ppm CO2-equivalent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718280"/>
        <c:crosses val="autoZero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0625"/>
          <c:w val="0.20275"/>
          <c:h val="0.4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Measured and projected concentrations of all greenhouse gases</a:t>
            </a:r>
          </a:p>
        </c:rich>
      </c:tx>
      <c:layout>
        <c:manualLayout>
          <c:xMode val="factor"/>
          <c:yMode val="factor"/>
          <c:x val="-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575"/>
          <c:w val="0.915"/>
          <c:h val="0.91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TrendsProjections!$J$25</c:f>
              <c:strCache>
                <c:ptCount val="1"/>
                <c:pt idx="0">
                  <c:v>A1B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TrendsProjections!$J$26:$J$36</c:f>
              <c:numCache/>
            </c:numRef>
          </c:yVal>
          <c:smooth val="0"/>
        </c:ser>
        <c:ser>
          <c:idx val="2"/>
          <c:order val="1"/>
          <c:tx>
            <c:strRef>
              <c:f>TrendsProjections!$K$25</c:f>
              <c:strCache>
                <c:ptCount val="1"/>
                <c:pt idx="0">
                  <c:v>A1T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TrendsProjections!$K$26:$K$36</c:f>
              <c:numCache/>
            </c:numRef>
          </c:yVal>
          <c:smooth val="0"/>
        </c:ser>
        <c:ser>
          <c:idx val="4"/>
          <c:order val="2"/>
          <c:tx>
            <c:strRef>
              <c:f>TrendsProjections!$L$25</c:f>
              <c:strCache>
                <c:ptCount val="1"/>
                <c:pt idx="0">
                  <c:v>A1FI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TrendsProjections!$L$26:$L$36</c:f>
              <c:numCache/>
            </c:numRef>
          </c:yVal>
          <c:smooth val="0"/>
        </c:ser>
        <c:ser>
          <c:idx val="3"/>
          <c:order val="3"/>
          <c:tx>
            <c:strRef>
              <c:f>TrendsProjections!$M$25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TrendsProjections!$M$26:$M$36</c:f>
              <c:numCache/>
            </c:numRef>
          </c:yVal>
          <c:smooth val="0"/>
        </c:ser>
        <c:ser>
          <c:idx val="5"/>
          <c:order val="4"/>
          <c:tx>
            <c:strRef>
              <c:f>TrendsProjections!$N$25</c:f>
              <c:strCache>
                <c:ptCount val="1"/>
                <c:pt idx="0">
                  <c:v>B1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TrendsProjections!$N$26:$N$36</c:f>
              <c:numCache/>
            </c:numRef>
          </c:yVal>
          <c:smooth val="0"/>
        </c:ser>
        <c:ser>
          <c:idx val="6"/>
          <c:order val="5"/>
          <c:tx>
            <c:strRef>
              <c:f>TrendsProjections!$O$25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TrendsProjections!$I$26:$I$36</c:f>
              <c:numCache/>
            </c:numRef>
          </c:xVal>
          <c:yVal>
            <c:numRef>
              <c:f>TrendsProjections!$O$26:$O$36</c:f>
              <c:numCache/>
            </c:numRef>
          </c:yVal>
          <c:smooth val="0"/>
        </c:ser>
        <c:ser>
          <c:idx val="0"/>
          <c:order val="6"/>
          <c:tx>
            <c:strRef>
              <c:f>TrendsProjections!$B$2</c:f>
              <c:strCache>
                <c:ptCount val="1"/>
                <c:pt idx="0">
                  <c:v>observations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TrendsProjections!$A$5:$A$81</c:f>
              <c:numCache/>
            </c:numRef>
          </c:xVal>
          <c:yVal>
            <c:numRef>
              <c:f>TrendsProjections!$D$5:$D$81</c:f>
              <c:numCache/>
            </c:numRef>
          </c:yVal>
          <c:smooth val="0"/>
        </c:ser>
        <c:axId val="5342482"/>
        <c:axId val="48082339"/>
      </c:scatterChart>
      <c:valAx>
        <c:axId val="5342482"/>
        <c:scaling>
          <c:orientation val="minMax"/>
          <c:max val="21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082339"/>
        <c:crosses val="autoZero"/>
        <c:crossBetween val="midCat"/>
        <c:dispUnits/>
      </c:valAx>
      <c:valAx>
        <c:axId val="48082339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ppm CO2-equivalent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2482"/>
        <c:crosses val="autoZero"/>
        <c:crossBetween val="midCat"/>
        <c:dispUnits/>
        <c:majorUnit val="200"/>
        <c:minorUnit val="5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103"/>
          <c:w val="0.2045"/>
          <c:h val="0.4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40</xdr:row>
      <xdr:rowOff>28575</xdr:rowOff>
    </xdr:from>
    <xdr:to>
      <xdr:col>23</xdr:col>
      <xdr:colOff>485775</xdr:colOff>
      <xdr:row>57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3457575" y="6543675"/>
          <a:ext cx="9420225" cy="2867025"/>
          <a:chOff x="363" y="687"/>
          <a:chExt cx="989" cy="30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55" y="687"/>
          <a:ext cx="497" cy="30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363" y="687"/>
          <a:ext cx="493" cy="3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nandez\2009\ACC1_Time%20budget%20RFE_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E"/>
      <sheetName val="2008"/>
      <sheetName val="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pane ySplit="4" topLeftCell="BM56" activePane="bottomLeft" state="frozen"/>
      <selection pane="topLeft" activeCell="A1" sqref="A1"/>
      <selection pane="bottomLeft" activeCell="B82" sqref="B82"/>
    </sheetView>
  </sheetViews>
  <sheetFormatPr defaultColWidth="9.33203125" defaultRowHeight="12.75"/>
  <cols>
    <col min="3" max="3" width="12.66015625" style="0" customWidth="1"/>
    <col min="4" max="4" width="10.83203125" style="0" customWidth="1"/>
    <col min="5" max="5" width="14.66015625" style="0" customWidth="1"/>
    <col min="6" max="6" width="15.5" style="0" customWidth="1"/>
    <col min="7" max="7" width="10.5" style="0" customWidth="1"/>
    <col min="8" max="8" width="12.66015625" style="0" customWidth="1"/>
    <col min="9" max="9" width="12.5" style="0" customWidth="1"/>
    <col min="11" max="11" width="14.5" style="0" customWidth="1"/>
    <col min="12" max="12" width="13.33203125" style="0" customWidth="1"/>
  </cols>
  <sheetData>
    <row r="1" spans="10:11" ht="12.75">
      <c r="J1" s="3" t="s">
        <v>46</v>
      </c>
      <c r="K1">
        <v>278</v>
      </c>
    </row>
    <row r="2" spans="2:11" ht="12.75">
      <c r="B2" t="s">
        <v>49</v>
      </c>
      <c r="J2" t="s">
        <v>51</v>
      </c>
      <c r="K2">
        <v>5.35</v>
      </c>
    </row>
    <row r="3" spans="2:11" ht="12.75">
      <c r="B3" t="s">
        <v>48</v>
      </c>
      <c r="K3" t="s">
        <v>50</v>
      </c>
    </row>
    <row r="4" spans="1:12" ht="12.75">
      <c r="A4" t="s">
        <v>17</v>
      </c>
      <c r="B4" t="s">
        <v>1</v>
      </c>
      <c r="C4" t="s">
        <v>2</v>
      </c>
      <c r="D4" t="s">
        <v>3</v>
      </c>
      <c r="E4" t="s">
        <v>5</v>
      </c>
      <c r="F4" t="s">
        <v>6</v>
      </c>
      <c r="H4" t="s">
        <v>14</v>
      </c>
      <c r="I4" t="s">
        <v>12</v>
      </c>
      <c r="K4" t="s">
        <v>14</v>
      </c>
      <c r="L4" t="s">
        <v>12</v>
      </c>
    </row>
    <row r="5" spans="1:12" ht="12.75">
      <c r="A5" s="4">
        <v>1750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H5" s="8">
        <f>SUM(B5:E5)</f>
        <v>0</v>
      </c>
      <c r="I5" s="8">
        <f>SUM(B5:F5)</f>
        <v>0</v>
      </c>
      <c r="K5" s="18">
        <f>$K$1*EXP(H5/5.35)</f>
        <v>278</v>
      </c>
      <c r="L5" s="18">
        <f>$K$1*EXP(I5/5.35)</f>
        <v>278</v>
      </c>
    </row>
    <row r="6" spans="1:12" ht="12.75">
      <c r="A6" s="4">
        <f aca="true" t="shared" si="0" ref="A6:A50">A5+5</f>
        <v>1755</v>
      </c>
      <c r="B6" s="1">
        <v>0</v>
      </c>
      <c r="C6" s="1">
        <v>0.0013387809664387443</v>
      </c>
      <c r="D6" s="1">
        <v>0.0010345489475577546</v>
      </c>
      <c r="E6" s="1">
        <v>0</v>
      </c>
      <c r="F6" s="1">
        <v>0</v>
      </c>
      <c r="H6" s="8">
        <f aca="true" t="shared" si="1" ref="H6:H69">SUM(B6:E6)</f>
        <v>0.0023733299139964987</v>
      </c>
      <c r="I6" s="8">
        <f aca="true" t="shared" si="2" ref="I6:I69">SUM(B6:F6)</f>
        <v>0.0023733299139964987</v>
      </c>
      <c r="K6" s="18">
        <f aca="true" t="shared" si="3" ref="K6:K69">$K$1*EXP(H6/5.35)</f>
        <v>278.12335179112455</v>
      </c>
      <c r="L6" s="18">
        <f aca="true" t="shared" si="4" ref="L6:L69">$K$1*EXP(I6/5.35)</f>
        <v>278.12335179112455</v>
      </c>
    </row>
    <row r="7" spans="1:12" ht="12.75">
      <c r="A7" s="4">
        <f t="shared" si="0"/>
        <v>1760</v>
      </c>
      <c r="B7" s="1">
        <v>0</v>
      </c>
      <c r="C7" s="1">
        <v>0.0026753623282783313</v>
      </c>
      <c r="D7" s="1">
        <v>0.002068514721074497</v>
      </c>
      <c r="E7" s="1">
        <v>0</v>
      </c>
      <c r="F7" s="1">
        <v>0</v>
      </c>
      <c r="H7" s="8">
        <f t="shared" si="1"/>
        <v>0.004743877049352828</v>
      </c>
      <c r="I7" s="8">
        <f t="shared" si="2"/>
        <v>0.004743877049352828</v>
      </c>
      <c r="K7" s="18">
        <f t="shared" si="3"/>
        <v>278.246613586082</v>
      </c>
      <c r="L7" s="18">
        <f t="shared" si="4"/>
        <v>278.246613586082</v>
      </c>
    </row>
    <row r="8" spans="1:12" ht="12.75">
      <c r="A8" s="4">
        <f t="shared" si="0"/>
        <v>1765</v>
      </c>
      <c r="B8" s="1">
        <v>0</v>
      </c>
      <c r="C8" s="1">
        <v>0.00508766854785922</v>
      </c>
      <c r="D8" s="1">
        <v>0.003101898299110205</v>
      </c>
      <c r="E8" s="1">
        <v>0</v>
      </c>
      <c r="F8" s="1">
        <v>0</v>
      </c>
      <c r="H8" s="8">
        <f t="shared" si="1"/>
        <v>0.008189566846969424</v>
      </c>
      <c r="I8" s="8">
        <f t="shared" si="2"/>
        <v>0.008189566846969424</v>
      </c>
      <c r="K8" s="18">
        <f t="shared" si="3"/>
        <v>278.4258771987743</v>
      </c>
      <c r="L8" s="18">
        <f t="shared" si="4"/>
        <v>278.4258771987743</v>
      </c>
    </row>
    <row r="9" spans="1:12" ht="12.75">
      <c r="A9" s="4">
        <f t="shared" si="0"/>
        <v>1770</v>
      </c>
      <c r="B9" s="1">
        <v>0.01153431995461559</v>
      </c>
      <c r="C9" s="1">
        <v>0.007492873330826691</v>
      </c>
      <c r="D9" s="1">
        <v>0.004134700657506509</v>
      </c>
      <c r="E9" s="1">
        <v>0</v>
      </c>
      <c r="F9" s="1">
        <v>0</v>
      </c>
      <c r="H9" s="8">
        <f t="shared" si="1"/>
        <v>0.023161893942948788</v>
      </c>
      <c r="I9" s="8">
        <f t="shared" si="2"/>
        <v>0.023161893942948788</v>
      </c>
      <c r="K9" s="18">
        <f t="shared" si="3"/>
        <v>279.20616166942955</v>
      </c>
      <c r="L9" s="18">
        <f t="shared" si="4"/>
        <v>279.20616166942955</v>
      </c>
    </row>
    <row r="10" spans="1:12" ht="12.75">
      <c r="A10" s="4">
        <f t="shared" si="0"/>
        <v>1775</v>
      </c>
      <c r="B10" s="1">
        <v>0.02495967204364304</v>
      </c>
      <c r="C10" s="1">
        <v>0.010626955984723293</v>
      </c>
      <c r="D10" s="1">
        <v>0.005166922769394031</v>
      </c>
      <c r="E10" s="1">
        <v>0</v>
      </c>
      <c r="F10" s="1">
        <v>0</v>
      </c>
      <c r="H10" s="8">
        <f t="shared" si="1"/>
        <v>0.040753550797760364</v>
      </c>
      <c r="I10" s="8">
        <f t="shared" si="2"/>
        <v>0.040753550797760364</v>
      </c>
      <c r="K10" s="18">
        <f t="shared" si="3"/>
        <v>280.1257472904505</v>
      </c>
      <c r="L10" s="18">
        <f t="shared" si="4"/>
        <v>280.1257472904505</v>
      </c>
    </row>
    <row r="11" spans="1:12" ht="12.75">
      <c r="A11" s="4">
        <f t="shared" si="0"/>
        <v>1780</v>
      </c>
      <c r="B11" s="1">
        <v>0.04026179187852811</v>
      </c>
      <c r="C11" s="1">
        <v>0.013749138038078621</v>
      </c>
      <c r="D11" s="1">
        <v>0.00619856560520435</v>
      </c>
      <c r="E11" s="1">
        <v>0</v>
      </c>
      <c r="F11" s="1">
        <v>0</v>
      </c>
      <c r="H11" s="8">
        <f t="shared" si="1"/>
        <v>0.06020949552181108</v>
      </c>
      <c r="I11" s="8">
        <f t="shared" si="2"/>
        <v>0.06020949552181108</v>
      </c>
      <c r="K11" s="18">
        <f t="shared" si="3"/>
        <v>281.1463142221405</v>
      </c>
      <c r="L11" s="18">
        <f t="shared" si="4"/>
        <v>281.1463142221405</v>
      </c>
    </row>
    <row r="12" spans="1:12" ht="12.75">
      <c r="A12" s="4">
        <f t="shared" si="0"/>
        <v>1785</v>
      </c>
      <c r="B12" s="1">
        <v>0.053615337766451485</v>
      </c>
      <c r="C12" s="1">
        <v>0.017257666939087677</v>
      </c>
      <c r="D12" s="1">
        <v>0.007229630132680611</v>
      </c>
      <c r="E12" s="1">
        <v>0</v>
      </c>
      <c r="F12" s="1">
        <v>0</v>
      </c>
      <c r="H12" s="8">
        <f t="shared" si="1"/>
        <v>0.07810263483821978</v>
      </c>
      <c r="I12" s="8">
        <f t="shared" si="2"/>
        <v>0.07810263483821978</v>
      </c>
      <c r="K12" s="18">
        <f t="shared" si="3"/>
        <v>282.08818562207745</v>
      </c>
      <c r="L12" s="18">
        <f t="shared" si="4"/>
        <v>282.08818562207745</v>
      </c>
    </row>
    <row r="13" spans="1:12" ht="12.75">
      <c r="A13" s="4">
        <f t="shared" si="0"/>
        <v>1790</v>
      </c>
      <c r="B13" s="1">
        <v>0.06883583167388897</v>
      </c>
      <c r="C13" s="1">
        <v>0.02075140031626974</v>
      </c>
      <c r="D13" s="1">
        <v>0.008260117316886082</v>
      </c>
      <c r="E13" s="1">
        <v>0</v>
      </c>
      <c r="F13" s="1">
        <v>0</v>
      </c>
      <c r="H13" s="8">
        <f t="shared" si="1"/>
        <v>0.09784734930704479</v>
      </c>
      <c r="I13" s="8">
        <f t="shared" si="2"/>
        <v>0.09784734930704479</v>
      </c>
      <c r="K13" s="18">
        <f t="shared" si="3"/>
        <v>283.1311839770116</v>
      </c>
      <c r="L13" s="18">
        <f t="shared" si="4"/>
        <v>283.1311839770116</v>
      </c>
    </row>
    <row r="14" spans="1:12" ht="12.75">
      <c r="A14" s="4">
        <f t="shared" si="0"/>
        <v>1795</v>
      </c>
      <c r="B14" s="1">
        <v>0.0821183353931149</v>
      </c>
      <c r="C14" s="1">
        <v>0.022716141436001838</v>
      </c>
      <c r="D14" s="1">
        <v>0.009290028120218431</v>
      </c>
      <c r="E14" s="1">
        <v>0</v>
      </c>
      <c r="F14" s="1">
        <v>0</v>
      </c>
      <c r="H14" s="8">
        <f t="shared" si="1"/>
        <v>0.11412450494933518</v>
      </c>
      <c r="I14" s="8">
        <f t="shared" si="2"/>
        <v>0.11412450494933518</v>
      </c>
      <c r="K14" s="18">
        <f t="shared" si="3"/>
        <v>283.99391073538</v>
      </c>
      <c r="L14" s="18">
        <f t="shared" si="4"/>
        <v>283.99391073538</v>
      </c>
    </row>
    <row r="15" spans="1:12" ht="12.75">
      <c r="A15" s="4">
        <f t="shared" si="0"/>
        <v>1800</v>
      </c>
      <c r="B15" s="1">
        <v>0.09347715070033184</v>
      </c>
      <c r="C15" s="1">
        <v>0.02467626285009087</v>
      </c>
      <c r="D15" s="1">
        <v>0.010319363502415111</v>
      </c>
      <c r="E15" s="1">
        <v>0</v>
      </c>
      <c r="F15" s="1">
        <v>0</v>
      </c>
      <c r="H15" s="8">
        <f t="shared" si="1"/>
        <v>0.12847277705283783</v>
      </c>
      <c r="I15" s="8">
        <f t="shared" si="2"/>
        <v>0.12847277705283783</v>
      </c>
      <c r="K15" s="18">
        <f t="shared" si="3"/>
        <v>284.75658194440706</v>
      </c>
      <c r="L15" s="18">
        <f t="shared" si="4"/>
        <v>284.75658194440706</v>
      </c>
    </row>
    <row r="16" spans="1:12" ht="12.75">
      <c r="A16" s="4">
        <f t="shared" si="0"/>
        <v>1805</v>
      </c>
      <c r="B16" s="1">
        <v>0.10292444257779508</v>
      </c>
      <c r="C16" s="1">
        <v>0.027360304111629374</v>
      </c>
      <c r="D16" s="1">
        <v>0.011142418148208919</v>
      </c>
      <c r="E16" s="1">
        <v>0</v>
      </c>
      <c r="F16" s="1">
        <v>0</v>
      </c>
      <c r="H16" s="8">
        <f t="shared" si="1"/>
        <v>0.1414271648376334</v>
      </c>
      <c r="I16" s="8">
        <f t="shared" si="2"/>
        <v>0.1414271648376334</v>
      </c>
      <c r="K16" s="18">
        <f t="shared" si="3"/>
        <v>285.4469215417314</v>
      </c>
      <c r="L16" s="18">
        <f t="shared" si="4"/>
        <v>285.4469215417314</v>
      </c>
    </row>
    <row r="17" spans="1:12" ht="12.75">
      <c r="A17" s="4">
        <f t="shared" si="0"/>
        <v>1810</v>
      </c>
      <c r="B17" s="1">
        <v>0.11047028303888363</v>
      </c>
      <c r="C17" s="1">
        <v>0.030035776126679042</v>
      </c>
      <c r="D17" s="1">
        <v>0.011965105625879425</v>
      </c>
      <c r="E17" s="1">
        <v>0</v>
      </c>
      <c r="F17" s="1">
        <v>0</v>
      </c>
      <c r="H17" s="8">
        <f t="shared" si="1"/>
        <v>0.15247116479144213</v>
      </c>
      <c r="I17" s="8">
        <f t="shared" si="2"/>
        <v>0.15247116479144213</v>
      </c>
      <c r="K17" s="18">
        <f t="shared" si="3"/>
        <v>286.03677796319545</v>
      </c>
      <c r="L17" s="18">
        <f t="shared" si="4"/>
        <v>286.03677796319545</v>
      </c>
    </row>
    <row r="18" spans="1:12" ht="12.75">
      <c r="A18" s="4">
        <f t="shared" si="0"/>
        <v>1815</v>
      </c>
      <c r="B18" s="1">
        <v>0.11423921591754446</v>
      </c>
      <c r="C18" s="1">
        <v>0.03278958370990368</v>
      </c>
      <c r="D18" s="1">
        <v>0.012787426423164907</v>
      </c>
      <c r="E18" s="1">
        <v>0</v>
      </c>
      <c r="F18" s="1">
        <v>0</v>
      </c>
      <c r="H18" s="8">
        <f t="shared" si="1"/>
        <v>0.15981622605061305</v>
      </c>
      <c r="I18" s="8">
        <f t="shared" si="2"/>
        <v>0.15981622605061305</v>
      </c>
      <c r="K18" s="18">
        <f t="shared" si="3"/>
        <v>286.4297500245444</v>
      </c>
      <c r="L18" s="18">
        <f t="shared" si="4"/>
        <v>286.4297500245444</v>
      </c>
    </row>
    <row r="19" spans="1:12" ht="12.75">
      <c r="A19" s="4">
        <f t="shared" si="0"/>
        <v>1820</v>
      </c>
      <c r="B19" s="1">
        <v>0.11800549555214329</v>
      </c>
      <c r="C19" s="1">
        <v>0.03553442609318886</v>
      </c>
      <c r="D19" s="1">
        <v>0.01360938102672948</v>
      </c>
      <c r="E19" s="1">
        <v>0</v>
      </c>
      <c r="F19" s="1">
        <v>0</v>
      </c>
      <c r="H19" s="8">
        <f t="shared" si="1"/>
        <v>0.16714930267206163</v>
      </c>
      <c r="I19" s="8">
        <f t="shared" si="2"/>
        <v>0.16714930267206163</v>
      </c>
      <c r="K19" s="18">
        <f t="shared" si="3"/>
        <v>286.82261945357925</v>
      </c>
      <c r="L19" s="18">
        <f t="shared" si="4"/>
        <v>286.82261945357925</v>
      </c>
    </row>
    <row r="20" spans="1:12" ht="12.75">
      <c r="A20" s="4">
        <f t="shared" si="0"/>
        <v>1825</v>
      </c>
      <c r="B20" s="1">
        <v>0.11988764156979677</v>
      </c>
      <c r="C20" s="1">
        <v>0.03827038862924251</v>
      </c>
      <c r="D20" s="1">
        <v>0.01443096992216685</v>
      </c>
      <c r="E20" s="1">
        <v>0</v>
      </c>
      <c r="F20" s="1">
        <v>0</v>
      </c>
      <c r="H20" s="8">
        <f t="shared" si="1"/>
        <v>0.17258900012120615</v>
      </c>
      <c r="I20" s="8">
        <f t="shared" si="2"/>
        <v>0.17258900012120615</v>
      </c>
      <c r="K20" s="18">
        <f t="shared" si="3"/>
        <v>287.11439921689373</v>
      </c>
      <c r="L20" s="18">
        <f t="shared" si="4"/>
        <v>287.11439921689373</v>
      </c>
    </row>
    <row r="21" spans="1:12" ht="12.75">
      <c r="A21" s="4">
        <f t="shared" si="0"/>
        <v>1830</v>
      </c>
      <c r="B21" s="1">
        <v>0.12176912567570074</v>
      </c>
      <c r="C21" s="1">
        <v>0.04099755533460472</v>
      </c>
      <c r="D21" s="1">
        <v>0.015252193594004298</v>
      </c>
      <c r="E21" s="1">
        <v>0</v>
      </c>
      <c r="F21" s="1">
        <v>0</v>
      </c>
      <c r="H21" s="8">
        <f t="shared" si="1"/>
        <v>0.17801887460430973</v>
      </c>
      <c r="I21" s="8">
        <f t="shared" si="2"/>
        <v>0.17801887460430973</v>
      </c>
      <c r="K21" s="18">
        <f t="shared" si="3"/>
        <v>287.4059481053202</v>
      </c>
      <c r="L21" s="18">
        <f t="shared" si="4"/>
        <v>287.4059481053202</v>
      </c>
    </row>
    <row r="22" spans="1:12" ht="12.75">
      <c r="A22" s="4">
        <f t="shared" si="0"/>
        <v>1835</v>
      </c>
      <c r="B22" s="1">
        <v>0.11047028303888363</v>
      </c>
      <c r="C22" s="1">
        <v>0.04374457816961681</v>
      </c>
      <c r="D22" s="1">
        <v>0.016073052525703943</v>
      </c>
      <c r="E22" s="1">
        <v>0</v>
      </c>
      <c r="F22" s="1">
        <v>0</v>
      </c>
      <c r="H22" s="8">
        <f t="shared" si="1"/>
        <v>0.17028791373420438</v>
      </c>
      <c r="I22" s="8">
        <f t="shared" si="2"/>
        <v>0.17028791373420438</v>
      </c>
      <c r="K22" s="18">
        <f t="shared" si="3"/>
        <v>286.99093510949575</v>
      </c>
      <c r="L22" s="18">
        <f t="shared" si="4"/>
        <v>286.99093510949575</v>
      </c>
    </row>
    <row r="23" spans="1:12" ht="12.75">
      <c r="A23" s="4">
        <f t="shared" si="0"/>
        <v>1840</v>
      </c>
      <c r="B23" s="1">
        <v>0.10292444257779508</v>
      </c>
      <c r="C23" s="1">
        <v>0.04648278750360082</v>
      </c>
      <c r="D23" s="1">
        <v>0.01689354719966966</v>
      </c>
      <c r="E23" s="1">
        <v>0</v>
      </c>
      <c r="F23" s="1">
        <v>0</v>
      </c>
      <c r="H23" s="8">
        <f t="shared" si="1"/>
        <v>0.16630077728106554</v>
      </c>
      <c r="I23" s="8">
        <f t="shared" si="2"/>
        <v>0.16630077728106554</v>
      </c>
      <c r="K23" s="18">
        <f t="shared" si="3"/>
        <v>286.7771321682989</v>
      </c>
      <c r="L23" s="18">
        <f t="shared" si="4"/>
        <v>286.7771321682989</v>
      </c>
    </row>
    <row r="24" spans="1:12" ht="12.75">
      <c r="A24" s="4">
        <f t="shared" si="0"/>
        <v>1845</v>
      </c>
      <c r="B24" s="1">
        <v>0.11235508136734314</v>
      </c>
      <c r="C24" s="1">
        <v>0.049950007968459886</v>
      </c>
      <c r="D24" s="1">
        <v>0.017713678097245927</v>
      </c>
      <c r="E24" s="1">
        <v>0</v>
      </c>
      <c r="F24" s="1">
        <v>0</v>
      </c>
      <c r="H24" s="8">
        <f t="shared" si="1"/>
        <v>0.18001876743304893</v>
      </c>
      <c r="I24" s="8">
        <f t="shared" si="2"/>
        <v>0.18001876743304893</v>
      </c>
      <c r="K24" s="18">
        <f t="shared" si="3"/>
        <v>287.5134039067972</v>
      </c>
      <c r="L24" s="18">
        <f t="shared" si="4"/>
        <v>287.5134039067972</v>
      </c>
    </row>
    <row r="25" spans="1:12" ht="12.75">
      <c r="A25" s="4">
        <f t="shared" si="0"/>
        <v>1850</v>
      </c>
      <c r="B25" s="1">
        <v>0.12740961117444835</v>
      </c>
      <c r="C25" s="1">
        <v>0.05340329476425905</v>
      </c>
      <c r="D25" s="1">
        <v>0.018533445698724737</v>
      </c>
      <c r="E25" s="1">
        <v>0</v>
      </c>
      <c r="F25" s="1">
        <v>0</v>
      </c>
      <c r="H25" s="8">
        <f t="shared" si="1"/>
        <v>0.19934635163743214</v>
      </c>
      <c r="I25" s="8">
        <f t="shared" si="2"/>
        <v>0.19934635163743214</v>
      </c>
      <c r="K25" s="18">
        <f t="shared" si="3"/>
        <v>288.5539626381114</v>
      </c>
      <c r="L25" s="18">
        <f t="shared" si="4"/>
        <v>288.5539626381114</v>
      </c>
    </row>
    <row r="26" spans="1:12" ht="12.75">
      <c r="A26" s="4">
        <f t="shared" si="0"/>
        <v>1855</v>
      </c>
      <c r="B26" s="1">
        <v>0.14054766373372934</v>
      </c>
      <c r="C26" s="1">
        <v>0.0573491251874933</v>
      </c>
      <c r="D26" s="1">
        <v>0.020240130125866233</v>
      </c>
      <c r="E26" s="1">
        <v>0</v>
      </c>
      <c r="F26" s="1">
        <v>0</v>
      </c>
      <c r="H26" s="8">
        <f t="shared" si="1"/>
        <v>0.21813691904708887</v>
      </c>
      <c r="I26" s="8">
        <f t="shared" si="2"/>
        <v>0.21813691904708887</v>
      </c>
      <c r="K26" s="18">
        <f t="shared" si="3"/>
        <v>289.56921978418853</v>
      </c>
      <c r="L26" s="18">
        <f t="shared" si="4"/>
        <v>289.56921978418853</v>
      </c>
    </row>
    <row r="27" spans="1:12" ht="12.75">
      <c r="A27" s="4">
        <f t="shared" si="0"/>
        <v>1860</v>
      </c>
      <c r="B27" s="1">
        <v>0.15552318085966702</v>
      </c>
      <c r="C27" s="1">
        <v>0.061277064394741024</v>
      </c>
      <c r="D27" s="1">
        <v>0.021945244144630113</v>
      </c>
      <c r="E27" s="1">
        <v>0</v>
      </c>
      <c r="F27" s="1">
        <v>0</v>
      </c>
      <c r="H27" s="8">
        <f t="shared" si="1"/>
        <v>0.23874548939903817</v>
      </c>
      <c r="I27" s="8">
        <f t="shared" si="2"/>
        <v>0.23874548939903817</v>
      </c>
      <c r="K27" s="18">
        <f t="shared" si="3"/>
        <v>290.6868116027113</v>
      </c>
      <c r="L27" s="18">
        <f t="shared" si="4"/>
        <v>290.6868116027113</v>
      </c>
    </row>
    <row r="28" spans="1:12" ht="12.75">
      <c r="A28" s="4">
        <f t="shared" si="0"/>
        <v>1865</v>
      </c>
      <c r="B28" s="1">
        <v>0.16859245973724854</v>
      </c>
      <c r="C28" s="1">
        <v>0.06557741558710156</v>
      </c>
      <c r="D28" s="1">
        <v>0.02364879205423888</v>
      </c>
      <c r="E28" s="1">
        <v>0</v>
      </c>
      <c r="F28" s="1">
        <v>0</v>
      </c>
      <c r="H28" s="8">
        <f t="shared" si="1"/>
        <v>0.257818667378589</v>
      </c>
      <c r="I28" s="8">
        <f t="shared" si="2"/>
        <v>0.257818667378589</v>
      </c>
      <c r="K28" s="18">
        <f t="shared" si="3"/>
        <v>291.72498282205373</v>
      </c>
      <c r="L28" s="18">
        <f t="shared" si="4"/>
        <v>291.72498282205373</v>
      </c>
    </row>
    <row r="29" spans="1:12" ht="12.75">
      <c r="A29" s="4">
        <f t="shared" si="0"/>
        <v>1870</v>
      </c>
      <c r="B29" s="1">
        <v>0.17976934402520917</v>
      </c>
      <c r="C29" s="1">
        <v>0.06985671273281274</v>
      </c>
      <c r="D29" s="1">
        <v>0.02535077813442865</v>
      </c>
      <c r="E29" s="1">
        <v>0</v>
      </c>
      <c r="F29" s="1">
        <v>0</v>
      </c>
      <c r="H29" s="8">
        <f t="shared" si="1"/>
        <v>0.27497683489245056</v>
      </c>
      <c r="I29" s="8">
        <f t="shared" si="2"/>
        <v>0.27497683489245056</v>
      </c>
      <c r="K29" s="18">
        <f t="shared" si="3"/>
        <v>292.6620858709323</v>
      </c>
      <c r="L29" s="18">
        <f t="shared" si="4"/>
        <v>292.6620858709323</v>
      </c>
    </row>
    <row r="30" spans="1:12" ht="12.75">
      <c r="A30" s="4">
        <f t="shared" si="0"/>
        <v>1875</v>
      </c>
      <c r="B30" s="1">
        <v>0.2020533054336497</v>
      </c>
      <c r="C30" s="1">
        <v>0.074308338355016</v>
      </c>
      <c r="D30" s="1">
        <v>0.026711245345018383</v>
      </c>
      <c r="E30" s="1">
        <v>0</v>
      </c>
      <c r="F30" s="1">
        <v>0</v>
      </c>
      <c r="H30" s="8">
        <f t="shared" si="1"/>
        <v>0.3030728891336841</v>
      </c>
      <c r="I30" s="8">
        <f t="shared" si="2"/>
        <v>0.3030728891336841</v>
      </c>
      <c r="K30" s="18">
        <f t="shared" si="3"/>
        <v>294.203072546444</v>
      </c>
      <c r="L30" s="18">
        <f t="shared" si="4"/>
        <v>294.203072546444</v>
      </c>
    </row>
    <row r="31" spans="1:12" ht="12.75">
      <c r="A31" s="4">
        <f t="shared" si="0"/>
        <v>1880</v>
      </c>
      <c r="B31" s="1">
        <v>0.2389882122269329</v>
      </c>
      <c r="C31" s="1">
        <v>0.07873761634226378</v>
      </c>
      <c r="D31" s="1">
        <v>0.0280707178842298</v>
      </c>
      <c r="E31" s="1">
        <v>0</v>
      </c>
      <c r="F31" s="1">
        <v>0</v>
      </c>
      <c r="H31" s="8">
        <f t="shared" si="1"/>
        <v>0.3457965464534265</v>
      </c>
      <c r="I31" s="8">
        <f t="shared" si="2"/>
        <v>0.3457965464534265</v>
      </c>
      <c r="K31" s="18">
        <f t="shared" si="3"/>
        <v>296.5619049130525</v>
      </c>
      <c r="L31" s="18">
        <f t="shared" si="4"/>
        <v>296.5619049130525</v>
      </c>
    </row>
    <row r="32" spans="1:12" ht="12.75">
      <c r="A32" s="4">
        <f t="shared" si="0"/>
        <v>1885</v>
      </c>
      <c r="B32" s="1">
        <v>0.28115049999640235</v>
      </c>
      <c r="C32" s="1">
        <v>0.08407281319990635</v>
      </c>
      <c r="D32" s="1">
        <v>0.02976866309850791</v>
      </c>
      <c r="E32" s="1">
        <v>0</v>
      </c>
      <c r="F32" s="1">
        <v>0</v>
      </c>
      <c r="H32" s="8">
        <f t="shared" si="1"/>
        <v>0.3949919762948166</v>
      </c>
      <c r="I32" s="8">
        <f t="shared" si="2"/>
        <v>0.3949919762948166</v>
      </c>
      <c r="K32" s="18">
        <f t="shared" si="3"/>
        <v>299.3014889538432</v>
      </c>
      <c r="L32" s="18">
        <f t="shared" si="4"/>
        <v>299.3014889538432</v>
      </c>
    </row>
    <row r="33" spans="1:12" ht="12.75">
      <c r="A33" s="4">
        <f t="shared" si="0"/>
        <v>1890</v>
      </c>
      <c r="B33" s="1">
        <v>0.3030170154503456</v>
      </c>
      <c r="C33" s="1">
        <v>0.0893762726044511</v>
      </c>
      <c r="D33" s="1">
        <v>0.03112590552955516</v>
      </c>
      <c r="E33" s="1">
        <v>0</v>
      </c>
      <c r="F33" s="1">
        <v>0</v>
      </c>
      <c r="H33" s="8">
        <f t="shared" si="1"/>
        <v>0.42351919358435186</v>
      </c>
      <c r="I33" s="8">
        <f t="shared" si="2"/>
        <v>0.42351919358435186</v>
      </c>
      <c r="K33" s="18">
        <f t="shared" si="3"/>
        <v>300.9016838847935</v>
      </c>
      <c r="L33" s="18">
        <f t="shared" si="4"/>
        <v>300.9016838847935</v>
      </c>
    </row>
    <row r="34" spans="1:12" ht="12.75">
      <c r="A34" s="4">
        <f t="shared" si="0"/>
        <v>1895</v>
      </c>
      <c r="B34" s="1">
        <v>0.3139168494413135</v>
      </c>
      <c r="C34" s="1">
        <v>0.09553772782145596</v>
      </c>
      <c r="D34" s="1">
        <v>0.03248216029570976</v>
      </c>
      <c r="E34" s="1">
        <v>0</v>
      </c>
      <c r="F34" s="1">
        <v>0</v>
      </c>
      <c r="H34" s="8">
        <f t="shared" si="1"/>
        <v>0.44193673755847923</v>
      </c>
      <c r="I34" s="8">
        <f t="shared" si="2"/>
        <v>0.44193673755847923</v>
      </c>
      <c r="K34" s="18">
        <f t="shared" si="3"/>
        <v>301.93933247949417</v>
      </c>
      <c r="L34" s="18">
        <f t="shared" si="4"/>
        <v>301.93933247949417</v>
      </c>
    </row>
    <row r="35" spans="1:12" ht="12.75">
      <c r="A35" s="4">
        <f t="shared" si="0"/>
        <v>1900</v>
      </c>
      <c r="B35" s="1">
        <v>0.33203403573543405</v>
      </c>
      <c r="C35" s="1">
        <v>0.10165739754786399</v>
      </c>
      <c r="D35" s="1">
        <v>0.03349870450250457</v>
      </c>
      <c r="E35" s="1">
        <v>0</v>
      </c>
      <c r="F35" s="1">
        <v>0</v>
      </c>
      <c r="H35" s="8">
        <f t="shared" si="1"/>
        <v>0.46719013778580265</v>
      </c>
      <c r="I35" s="8">
        <f t="shared" si="2"/>
        <v>0.46719013778580265</v>
      </c>
      <c r="K35" s="18">
        <f t="shared" si="3"/>
        <v>303.36793418823163</v>
      </c>
      <c r="L35" s="18">
        <f t="shared" si="4"/>
        <v>303.36793418823163</v>
      </c>
    </row>
    <row r="36" spans="1:12" ht="12.75">
      <c r="A36" s="4">
        <f t="shared" si="0"/>
        <v>1905</v>
      </c>
      <c r="B36" s="1">
        <v>0.36449116258540404</v>
      </c>
      <c r="C36" s="1">
        <v>0.11308804835933425</v>
      </c>
      <c r="D36" s="1">
        <v>0.03519171538321913</v>
      </c>
      <c r="E36" s="1">
        <v>0</v>
      </c>
      <c r="F36" s="1">
        <v>0</v>
      </c>
      <c r="H36" s="8">
        <f t="shared" si="1"/>
        <v>0.5127709263279574</v>
      </c>
      <c r="I36" s="8">
        <f t="shared" si="2"/>
        <v>0.5127709263279574</v>
      </c>
      <c r="K36" s="18">
        <f t="shared" si="3"/>
        <v>305.9636018421263</v>
      </c>
      <c r="L36" s="18">
        <f t="shared" si="4"/>
        <v>305.9636018421263</v>
      </c>
    </row>
    <row r="37" spans="1:12" ht="12.75">
      <c r="A37" s="4">
        <f t="shared" si="0"/>
        <v>1910</v>
      </c>
      <c r="B37" s="1">
        <v>0.402110604381095</v>
      </c>
      <c r="C37" s="1">
        <v>0.12521298685554855</v>
      </c>
      <c r="D37" s="1">
        <v>0.03755935570845336</v>
      </c>
      <c r="E37" s="1">
        <v>0</v>
      </c>
      <c r="F37" s="1">
        <v>0</v>
      </c>
      <c r="H37" s="8">
        <f t="shared" si="1"/>
        <v>0.564882946945097</v>
      </c>
      <c r="I37" s="8">
        <f t="shared" si="2"/>
        <v>0.564882946945097</v>
      </c>
      <c r="K37" s="18">
        <f t="shared" si="3"/>
        <v>308.9584220125385</v>
      </c>
      <c r="L37" s="18">
        <f t="shared" si="4"/>
        <v>308.9584220125385</v>
      </c>
    </row>
    <row r="38" spans="1:12" ht="12.75">
      <c r="A38" s="4">
        <f t="shared" si="0"/>
        <v>1915</v>
      </c>
      <c r="B38" s="1">
        <v>0.43237187288440454</v>
      </c>
      <c r="C38" s="1">
        <v>0.13851959651204163</v>
      </c>
      <c r="D38" s="1">
        <v>0.0402615651276389</v>
      </c>
      <c r="E38" s="1">
        <v>0</v>
      </c>
      <c r="F38" s="1">
        <v>0</v>
      </c>
      <c r="H38" s="8">
        <f t="shared" si="1"/>
        <v>0.6111530345240851</v>
      </c>
      <c r="I38" s="8">
        <f t="shared" si="2"/>
        <v>0.6111530345240851</v>
      </c>
      <c r="K38" s="18">
        <f t="shared" si="3"/>
        <v>311.6420725028171</v>
      </c>
      <c r="L38" s="18">
        <f t="shared" si="4"/>
        <v>311.6420725028171</v>
      </c>
    </row>
    <row r="39" spans="1:12" ht="12.75">
      <c r="A39" s="4">
        <f t="shared" si="0"/>
        <v>1920</v>
      </c>
      <c r="B39" s="1">
        <v>0.46069755123021705</v>
      </c>
      <c r="C39" s="1">
        <v>0.15300912886746967</v>
      </c>
      <c r="D39" s="1">
        <v>0.043970749139938266</v>
      </c>
      <c r="E39" s="1">
        <v>0</v>
      </c>
      <c r="F39" s="1">
        <v>0</v>
      </c>
      <c r="H39" s="8">
        <f t="shared" si="1"/>
        <v>0.657677429237625</v>
      </c>
      <c r="I39" s="8">
        <f t="shared" si="2"/>
        <v>0.657677429237625</v>
      </c>
      <c r="K39" s="18">
        <f t="shared" si="3"/>
        <v>314.3639761440504</v>
      </c>
      <c r="L39" s="18">
        <f t="shared" si="4"/>
        <v>314.3639761440504</v>
      </c>
    </row>
    <row r="40" spans="1:12" ht="12.75">
      <c r="A40" s="4">
        <f t="shared" si="0"/>
        <v>1925</v>
      </c>
      <c r="B40" s="1">
        <v>0.4958950466047441</v>
      </c>
      <c r="C40" s="1">
        <v>0.16788097519924594</v>
      </c>
      <c r="D40" s="1">
        <v>0.04767261529338904</v>
      </c>
      <c r="E40" s="1">
        <v>0</v>
      </c>
      <c r="F40" s="1">
        <v>0</v>
      </c>
      <c r="H40" s="8">
        <f t="shared" si="1"/>
        <v>0.7114486370973792</v>
      </c>
      <c r="I40" s="8">
        <f t="shared" si="2"/>
        <v>0.7114486370973792</v>
      </c>
      <c r="K40" s="18">
        <f t="shared" si="3"/>
        <v>317.53948326895437</v>
      </c>
      <c r="L40" s="18">
        <f t="shared" si="4"/>
        <v>317.53948326895437</v>
      </c>
    </row>
    <row r="41" spans="1:12" ht="12.75">
      <c r="A41" s="4">
        <f t="shared" si="0"/>
        <v>1930</v>
      </c>
      <c r="B41" s="1">
        <v>0.534346698568408</v>
      </c>
      <c r="C41" s="1">
        <v>0.18198801050701735</v>
      </c>
      <c r="D41" s="1">
        <v>0.05103163403851625</v>
      </c>
      <c r="E41" s="1">
        <v>0</v>
      </c>
      <c r="F41" s="1">
        <v>0</v>
      </c>
      <c r="H41" s="8">
        <f t="shared" si="1"/>
        <v>0.7673663431139416</v>
      </c>
      <c r="I41" s="8">
        <f t="shared" si="2"/>
        <v>0.7673663431139416</v>
      </c>
      <c r="K41" s="18">
        <f t="shared" si="3"/>
        <v>320.87578159759556</v>
      </c>
      <c r="L41" s="18">
        <f t="shared" si="4"/>
        <v>320.87578159759556</v>
      </c>
    </row>
    <row r="42" spans="1:12" ht="12.75">
      <c r="A42" s="4">
        <f t="shared" si="0"/>
        <v>1935</v>
      </c>
      <c r="B42" s="1">
        <v>0.5725239607985577</v>
      </c>
      <c r="C42" s="1">
        <v>0.19524129881706453</v>
      </c>
      <c r="D42" s="1">
        <v>0.054049636709544616</v>
      </c>
      <c r="E42" s="1">
        <v>0</v>
      </c>
      <c r="F42" s="1">
        <v>0</v>
      </c>
      <c r="H42" s="8">
        <f t="shared" si="1"/>
        <v>0.8218148963251669</v>
      </c>
      <c r="I42" s="8">
        <f t="shared" si="2"/>
        <v>0.8218148963251669</v>
      </c>
      <c r="K42" s="18">
        <f t="shared" si="3"/>
        <v>324.15810484483933</v>
      </c>
      <c r="L42" s="18">
        <f t="shared" si="4"/>
        <v>324.15810484483933</v>
      </c>
    </row>
    <row r="43" spans="1:12" ht="12.75">
      <c r="A43" s="4">
        <f t="shared" si="0"/>
        <v>1940</v>
      </c>
      <c r="B43" s="1">
        <v>0.5897876092085816</v>
      </c>
      <c r="C43" s="1">
        <v>0.20755460116601654</v>
      </c>
      <c r="D43" s="1">
        <v>0.05672825769455802</v>
      </c>
      <c r="E43" s="1">
        <v>0</v>
      </c>
      <c r="F43" s="1">
        <v>0</v>
      </c>
      <c r="H43" s="8">
        <f t="shared" si="1"/>
        <v>0.8540704680691562</v>
      </c>
      <c r="I43" s="8">
        <f t="shared" si="2"/>
        <v>0.8540704680691562</v>
      </c>
      <c r="K43" s="18">
        <f t="shared" si="3"/>
        <v>326.11838301036704</v>
      </c>
      <c r="L43" s="18">
        <f t="shared" si="4"/>
        <v>326.11838301036704</v>
      </c>
    </row>
    <row r="44" spans="1:12" ht="12.75">
      <c r="A44" s="5">
        <f t="shared" si="0"/>
        <v>1945</v>
      </c>
      <c r="B44" s="1">
        <v>0.5846143614243493</v>
      </c>
      <c r="C44" s="1">
        <v>0.21997965356601804</v>
      </c>
      <c r="D44" s="1">
        <v>0.06040517126475009</v>
      </c>
      <c r="E44" s="1">
        <v>0</v>
      </c>
      <c r="F44" s="1">
        <v>0</v>
      </c>
      <c r="H44" s="8">
        <f t="shared" si="1"/>
        <v>0.8649991862551174</v>
      </c>
      <c r="I44" s="8">
        <f t="shared" si="2"/>
        <v>0.8649991862551174</v>
      </c>
      <c r="K44" s="18">
        <f t="shared" si="3"/>
        <v>326.7852425660008</v>
      </c>
      <c r="L44" s="18">
        <f t="shared" si="4"/>
        <v>326.7852425660008</v>
      </c>
    </row>
    <row r="45" spans="1:12" ht="12.75">
      <c r="A45" s="6">
        <f t="shared" si="0"/>
        <v>1950</v>
      </c>
      <c r="B45" s="1">
        <v>0.5949558594897503</v>
      </c>
      <c r="C45" s="1">
        <v>0.23524310122301817</v>
      </c>
      <c r="D45" s="1">
        <v>0.06440821936148904</v>
      </c>
      <c r="E45" s="1">
        <v>0</v>
      </c>
      <c r="F45" s="1">
        <v>0</v>
      </c>
      <c r="H45" s="8">
        <f t="shared" si="1"/>
        <v>0.8946071800742574</v>
      </c>
      <c r="I45" s="8">
        <f t="shared" si="2"/>
        <v>0.8946071800742574</v>
      </c>
      <c r="K45" s="18">
        <f t="shared" si="3"/>
        <v>328.59875244895755</v>
      </c>
      <c r="L45" s="18">
        <f t="shared" si="4"/>
        <v>328.59875244895755</v>
      </c>
    </row>
    <row r="46" spans="1:12" ht="12.75">
      <c r="A46" s="6">
        <f>A45+5</f>
        <v>1955</v>
      </c>
      <c r="B46" s="1">
        <v>0.6344141111449119</v>
      </c>
      <c r="C46" s="1">
        <v>0.2558985577919633</v>
      </c>
      <c r="D46" s="1">
        <v>0.06807027151975456</v>
      </c>
      <c r="E46" s="1">
        <v>0</v>
      </c>
      <c r="F46" s="1">
        <v>0</v>
      </c>
      <c r="H46" s="8">
        <f t="shared" si="1"/>
        <v>0.9583829404566298</v>
      </c>
      <c r="I46" s="8">
        <f t="shared" si="2"/>
        <v>0.9583829404566298</v>
      </c>
      <c r="K46" s="18">
        <f t="shared" si="3"/>
        <v>332.5393210519781</v>
      </c>
      <c r="L46" s="18">
        <f t="shared" si="4"/>
        <v>332.5393210519781</v>
      </c>
    </row>
    <row r="47" spans="1:12" ht="12.75">
      <c r="A47" s="6">
        <f t="shared" si="0"/>
        <v>1960</v>
      </c>
      <c r="B47" s="1">
        <v>0.7006635685833729</v>
      </c>
      <c r="C47" s="1">
        <v>0.2808554460197203</v>
      </c>
      <c r="D47" s="1">
        <v>0.07238907220009276</v>
      </c>
      <c r="E47" s="1">
        <v>0</v>
      </c>
      <c r="F47" s="1">
        <v>0.01588078654369282</v>
      </c>
      <c r="H47" s="8">
        <f t="shared" si="1"/>
        <v>1.053908086803186</v>
      </c>
      <c r="I47" s="8">
        <f t="shared" si="2"/>
        <v>1.0697888733468788</v>
      </c>
      <c r="K47" s="18">
        <f t="shared" si="3"/>
        <v>338.530191178278</v>
      </c>
      <c r="L47" s="18">
        <f t="shared" si="4"/>
        <v>339.53656739776835</v>
      </c>
    </row>
    <row r="48" spans="1:12" ht="12.75">
      <c r="A48" s="6">
        <f t="shared" si="0"/>
        <v>1965</v>
      </c>
      <c r="B48" s="1">
        <v>0.7527443692517728</v>
      </c>
      <c r="C48" s="1">
        <v>0.3093658116851623</v>
      </c>
      <c r="D48" s="1">
        <v>0.07736016426131796</v>
      </c>
      <c r="E48" s="1">
        <v>0</v>
      </c>
      <c r="F48" s="1">
        <v>0.032212155463922504</v>
      </c>
      <c r="H48" s="8">
        <f t="shared" si="1"/>
        <v>1.139470345198253</v>
      </c>
      <c r="I48" s="8">
        <f t="shared" si="2"/>
        <v>1.1716825006621756</v>
      </c>
      <c r="K48" s="18">
        <f t="shared" si="3"/>
        <v>343.98781145975767</v>
      </c>
      <c r="L48" s="18">
        <f t="shared" si="4"/>
        <v>346.06519722079764</v>
      </c>
    </row>
    <row r="49" spans="1:12" ht="12.75">
      <c r="A49" s="6">
        <f t="shared" si="0"/>
        <v>1970</v>
      </c>
      <c r="B49" s="1">
        <v>0.8356917672191875</v>
      </c>
      <c r="C49" s="1">
        <v>0.3410136576359855</v>
      </c>
      <c r="D49" s="1">
        <v>0.08396822147645693</v>
      </c>
      <c r="E49" s="1">
        <v>0</v>
      </c>
      <c r="F49" s="1">
        <v>0.06357625022672014</v>
      </c>
      <c r="H49" s="8">
        <f t="shared" si="1"/>
        <v>1.26067364633163</v>
      </c>
      <c r="I49" s="8">
        <f t="shared" si="2"/>
        <v>1.32424989655835</v>
      </c>
      <c r="K49" s="18">
        <f t="shared" si="3"/>
        <v>351.86973904727944</v>
      </c>
      <c r="L49" s="18">
        <f t="shared" si="4"/>
        <v>356.07609529589087</v>
      </c>
    </row>
    <row r="50" spans="1:12" ht="12.75">
      <c r="A50" s="6">
        <f t="shared" si="0"/>
        <v>1975</v>
      </c>
      <c r="B50" s="1">
        <v>0.93840709654139</v>
      </c>
      <c r="C50" s="1">
        <v>0.37410618776157606</v>
      </c>
      <c r="D50" s="1">
        <v>0.09219637502264136</v>
      </c>
      <c r="E50" s="1">
        <v>0</v>
      </c>
      <c r="F50" s="1">
        <v>0.09559020458744343</v>
      </c>
      <c r="H50" s="8">
        <f t="shared" si="1"/>
        <v>1.4047096593256074</v>
      </c>
      <c r="I50" s="8">
        <f t="shared" si="2"/>
        <v>1.500299863913051</v>
      </c>
      <c r="K50" s="18">
        <f t="shared" si="3"/>
        <v>361.4716686333465</v>
      </c>
      <c r="L50" s="18">
        <f t="shared" si="4"/>
        <v>367.9882450264651</v>
      </c>
    </row>
    <row r="51" spans="1:12" ht="12.75">
      <c r="A51" s="6">
        <v>1978</v>
      </c>
      <c r="B51" s="1">
        <v>0.9914335105121636</v>
      </c>
      <c r="C51" s="1">
        <v>0.3939066808785639</v>
      </c>
      <c r="D51" s="1">
        <v>0.09684346674800255</v>
      </c>
      <c r="E51" s="1">
        <v>0</v>
      </c>
      <c r="F51" s="1">
        <v>0.15880972234960639</v>
      </c>
      <c r="H51" s="8">
        <f t="shared" si="1"/>
        <v>1.48218365813873</v>
      </c>
      <c r="I51" s="8">
        <f t="shared" si="2"/>
        <v>1.6409933804883363</v>
      </c>
      <c r="K51" s="18">
        <f t="shared" si="3"/>
        <v>366.74426814058205</v>
      </c>
      <c r="L51" s="18">
        <f t="shared" si="4"/>
        <v>377.7939149354577</v>
      </c>
    </row>
    <row r="52" spans="1:12" ht="12.75">
      <c r="A52" s="6">
        <v>1979</v>
      </c>
      <c r="B52" s="1">
        <v>1.0255415296337391</v>
      </c>
      <c r="C52" s="1">
        <v>0.400574404059306</v>
      </c>
      <c r="D52" s="1">
        <v>0.10086318209450464</v>
      </c>
      <c r="E52" s="1">
        <v>0</v>
      </c>
      <c r="F52" s="1">
        <v>0.16715870760059098</v>
      </c>
      <c r="H52" s="8">
        <f t="shared" si="1"/>
        <v>1.5269791157875499</v>
      </c>
      <c r="I52" s="8">
        <f t="shared" si="2"/>
        <v>1.6941378233881408</v>
      </c>
      <c r="K52" s="18">
        <f t="shared" si="3"/>
        <v>369.82790316312185</v>
      </c>
      <c r="L52" s="18">
        <f t="shared" si="4"/>
        <v>381.56544749976234</v>
      </c>
    </row>
    <row r="53" spans="1:12" ht="12.75">
      <c r="A53" s="6">
        <f>A50+5</f>
        <v>1980</v>
      </c>
      <c r="B53" s="1">
        <v>1.0565910068120254</v>
      </c>
      <c r="C53" s="1">
        <v>0.40720503546558784</v>
      </c>
      <c r="D53" s="1">
        <v>0.10283770143826092</v>
      </c>
      <c r="E53" s="1">
        <v>0.0082338</v>
      </c>
      <c r="F53" s="1">
        <v>0.1766539087719298</v>
      </c>
      <c r="H53" s="8">
        <f t="shared" si="1"/>
        <v>1.5748675437158741</v>
      </c>
      <c r="I53" s="8">
        <f t="shared" si="2"/>
        <v>1.751521452487804</v>
      </c>
      <c r="K53" s="18">
        <f t="shared" si="3"/>
        <v>373.15313271702325</v>
      </c>
      <c r="L53" s="18">
        <f t="shared" si="4"/>
        <v>385.6801122229335</v>
      </c>
    </row>
    <row r="54" spans="1:12" ht="12.75">
      <c r="A54" s="6">
        <v>1981</v>
      </c>
      <c r="B54" s="1">
        <v>1.072940863049656</v>
      </c>
      <c r="C54" s="1">
        <v>0.4153271436944117</v>
      </c>
      <c r="D54" s="1">
        <v>0.10473732426134975</v>
      </c>
      <c r="E54" s="1">
        <v>0.008489199999999999</v>
      </c>
      <c r="F54" s="1">
        <v>0.1863492341095162</v>
      </c>
      <c r="H54" s="8">
        <f t="shared" si="1"/>
        <v>1.6014945310054176</v>
      </c>
      <c r="I54" s="8">
        <f t="shared" si="2"/>
        <v>1.7878437651149337</v>
      </c>
      <c r="K54" s="18">
        <f t="shared" si="3"/>
        <v>375.01494774944507</v>
      </c>
      <c r="L54" s="18">
        <f t="shared" si="4"/>
        <v>388.3074871358656</v>
      </c>
    </row>
    <row r="55" spans="1:12" ht="12.75">
      <c r="A55" s="6">
        <v>1982</v>
      </c>
      <c r="B55" s="1">
        <v>1.09154301600451</v>
      </c>
      <c r="C55" s="1">
        <v>0.42339491348204106</v>
      </c>
      <c r="D55" s="1">
        <v>0.11232055271200644</v>
      </c>
      <c r="E55" s="1">
        <v>0.0087446</v>
      </c>
      <c r="F55" s="1">
        <v>0.19655419048245615</v>
      </c>
      <c r="H55" s="8">
        <f t="shared" si="1"/>
        <v>1.6360030821985574</v>
      </c>
      <c r="I55" s="8">
        <f t="shared" si="2"/>
        <v>1.8325572726810135</v>
      </c>
      <c r="K55" s="18">
        <f t="shared" si="3"/>
        <v>377.4416859023752</v>
      </c>
      <c r="L55" s="18">
        <f t="shared" si="4"/>
        <v>391.56643062600824</v>
      </c>
    </row>
    <row r="56" spans="1:12" ht="12.75">
      <c r="A56" s="6">
        <v>1983</v>
      </c>
      <c r="B56" s="1">
        <v>1.115733667197559</v>
      </c>
      <c r="C56" s="1">
        <v>0.43140940237201086</v>
      </c>
      <c r="D56" s="1">
        <v>0.11303546939666459</v>
      </c>
      <c r="E56" s="1">
        <v>0.009023399999999999</v>
      </c>
      <c r="F56" s="1">
        <v>0.20659041217105262</v>
      </c>
      <c r="H56" s="8">
        <f t="shared" si="1"/>
        <v>1.6692019389662345</v>
      </c>
      <c r="I56" s="8">
        <f t="shared" si="2"/>
        <v>1.8757923511372872</v>
      </c>
      <c r="K56" s="18">
        <f t="shared" si="3"/>
        <v>379.7911423074417</v>
      </c>
      <c r="L56" s="18">
        <f t="shared" si="4"/>
        <v>394.7436261380126</v>
      </c>
    </row>
    <row r="57" spans="1:12" ht="12.75">
      <c r="A57" s="6">
        <v>1984</v>
      </c>
      <c r="B57" s="1">
        <v>1.1417201950829698</v>
      </c>
      <c r="C57" s="1">
        <v>0.43937163401547347</v>
      </c>
      <c r="D57" s="1">
        <v>0.11382184488005209</v>
      </c>
      <c r="E57" s="1">
        <v>0.0093048</v>
      </c>
      <c r="F57" s="1">
        <v>0.2155640450443767</v>
      </c>
      <c r="H57" s="8">
        <f t="shared" si="1"/>
        <v>1.7042184739784954</v>
      </c>
      <c r="I57" s="8">
        <f t="shared" si="2"/>
        <v>1.9197825190228721</v>
      </c>
      <c r="K57" s="18">
        <f t="shared" si="3"/>
        <v>382.2850837643199</v>
      </c>
      <c r="L57" s="18">
        <f t="shared" si="4"/>
        <v>398.0027710564548</v>
      </c>
    </row>
    <row r="58" spans="1:12" ht="12.75">
      <c r="A58" s="6">
        <v>1985</v>
      </c>
      <c r="B58" s="1">
        <v>1.1625118338411582</v>
      </c>
      <c r="C58" s="1">
        <v>0.4472825996650668</v>
      </c>
      <c r="D58" s="1">
        <v>0.11549775324008757</v>
      </c>
      <c r="E58" s="1">
        <v>0.0095756</v>
      </c>
      <c r="F58" s="1">
        <v>0.22667739377103696</v>
      </c>
      <c r="H58" s="8">
        <f t="shared" si="1"/>
        <v>1.7348677867463127</v>
      </c>
      <c r="I58" s="8">
        <f t="shared" si="2"/>
        <v>1.9615451805173496</v>
      </c>
      <c r="K58" s="18">
        <f t="shared" si="3"/>
        <v>384.4814204122099</v>
      </c>
      <c r="L58" s="18">
        <f t="shared" si="4"/>
        <v>401.121780277141</v>
      </c>
    </row>
    <row r="59" spans="1:12" ht="12.75">
      <c r="A59" s="6">
        <v>1986</v>
      </c>
      <c r="B59" s="1">
        <v>1.1843412658449115</v>
      </c>
      <c r="C59" s="1">
        <v>0.45514325958541973</v>
      </c>
      <c r="D59" s="1">
        <v>0.1182094240062598</v>
      </c>
      <c r="E59" s="1">
        <v>0.0098464</v>
      </c>
      <c r="F59" s="1">
        <v>0.23834393223684214</v>
      </c>
      <c r="H59" s="8">
        <f t="shared" si="1"/>
        <v>1.767540349436591</v>
      </c>
      <c r="I59" s="8">
        <f t="shared" si="2"/>
        <v>2.005884281673433</v>
      </c>
      <c r="K59" s="18">
        <f t="shared" si="3"/>
        <v>386.83664091588093</v>
      </c>
      <c r="L59" s="18">
        <f t="shared" si="4"/>
        <v>404.4599640158106</v>
      </c>
    </row>
    <row r="60" spans="1:12" ht="12.75">
      <c r="A60" s="6">
        <v>1987</v>
      </c>
      <c r="B60" s="1">
        <v>1.2086158608610353</v>
      </c>
      <c r="C60" s="1">
        <v>0.45942889533367814</v>
      </c>
      <c r="D60" s="1">
        <v>0.11878941845267638</v>
      </c>
      <c r="E60" s="1">
        <v>0.010169800000000001</v>
      </c>
      <c r="F60" s="1">
        <v>0.2513896676988874</v>
      </c>
      <c r="H60" s="8">
        <f t="shared" si="1"/>
        <v>1.7970039746473898</v>
      </c>
      <c r="I60" s="8">
        <f t="shared" si="2"/>
        <v>2.0483936423462774</v>
      </c>
      <c r="K60" s="18">
        <f t="shared" si="3"/>
        <v>388.9729123307407</v>
      </c>
      <c r="L60" s="18">
        <f t="shared" si="4"/>
        <v>407.6864728166276</v>
      </c>
    </row>
    <row r="61" spans="1:12" ht="12.75">
      <c r="A61" s="6">
        <v>1988</v>
      </c>
      <c r="B61" s="1">
        <v>1.2462900527541765</v>
      </c>
      <c r="C61" s="1">
        <v>0.4663651997771259</v>
      </c>
      <c r="D61" s="1">
        <v>0.12182047563058514</v>
      </c>
      <c r="E61" s="1">
        <v>0.0104906</v>
      </c>
      <c r="F61" s="1">
        <v>0.2646440576594896</v>
      </c>
      <c r="H61" s="8">
        <f t="shared" si="1"/>
        <v>1.8449663281618875</v>
      </c>
      <c r="I61" s="8">
        <f t="shared" si="2"/>
        <v>2.109610385821377</v>
      </c>
      <c r="K61" s="18">
        <f t="shared" si="3"/>
        <v>392.4757033342183</v>
      </c>
      <c r="L61" s="18">
        <f t="shared" si="4"/>
        <v>412.37816805269864</v>
      </c>
    </row>
    <row r="62" spans="1:12" ht="12.75">
      <c r="A62" s="6">
        <v>1989</v>
      </c>
      <c r="B62" s="1">
        <v>1.271234304682707</v>
      </c>
      <c r="C62" s="1">
        <v>0.4708065117371173</v>
      </c>
      <c r="D62" s="1">
        <v>0.12502462811367396</v>
      </c>
      <c r="E62" s="1">
        <v>0.010801</v>
      </c>
      <c r="F62" s="1">
        <v>0.2768544494617225</v>
      </c>
      <c r="H62" s="8">
        <f t="shared" si="1"/>
        <v>1.8778664445334985</v>
      </c>
      <c r="I62" s="8">
        <f t="shared" si="2"/>
        <v>2.154720893995221</v>
      </c>
      <c r="K62" s="18">
        <f t="shared" si="3"/>
        <v>394.89669041328625</v>
      </c>
      <c r="L62" s="18">
        <f t="shared" si="4"/>
        <v>415.8699880390563</v>
      </c>
    </row>
    <row r="63" spans="1:12" ht="12.75">
      <c r="A63" s="6">
        <f>A58+5</f>
        <v>1990</v>
      </c>
      <c r="B63" s="1">
        <v>1.2887322141904005</v>
      </c>
      <c r="C63" s="1">
        <v>0.4703545250024449</v>
      </c>
      <c r="D63" s="1">
        <v>0.12920053517640157</v>
      </c>
      <c r="E63" s="1">
        <v>0.011108799999999999</v>
      </c>
      <c r="F63" s="1">
        <v>0.287470026612197</v>
      </c>
      <c r="H63" s="8">
        <f t="shared" si="1"/>
        <v>1.899396074369247</v>
      </c>
      <c r="I63" s="8">
        <f t="shared" si="2"/>
        <v>2.186866100981444</v>
      </c>
      <c r="K63" s="18">
        <f t="shared" si="3"/>
        <v>396.48904732891293</v>
      </c>
      <c r="L63" s="18">
        <f t="shared" si="4"/>
        <v>418.37624384502516</v>
      </c>
    </row>
    <row r="64" spans="1:12" ht="12.75">
      <c r="A64" s="6">
        <v>1991</v>
      </c>
      <c r="B64" s="1">
        <v>1.3102796411033704</v>
      </c>
      <c r="C64" s="1">
        <v>0.4778242250705174</v>
      </c>
      <c r="D64" s="1">
        <v>0.13175884818692957</v>
      </c>
      <c r="E64" s="1">
        <v>0.011429600000000002</v>
      </c>
      <c r="F64" s="1">
        <v>0.29550767036711206</v>
      </c>
      <c r="H64" s="8">
        <f t="shared" si="1"/>
        <v>1.9312923143608174</v>
      </c>
      <c r="I64" s="8">
        <f t="shared" si="2"/>
        <v>2.2267999847279296</v>
      </c>
      <c r="K64" s="18">
        <f t="shared" si="3"/>
        <v>398.8599414485918</v>
      </c>
      <c r="L64" s="18">
        <f t="shared" si="4"/>
        <v>421.5108042201712</v>
      </c>
    </row>
    <row r="65" spans="1:12" ht="12.75">
      <c r="A65" s="6">
        <v>1992</v>
      </c>
      <c r="B65" s="1">
        <v>1.3215658508033667</v>
      </c>
      <c r="C65" s="1">
        <v>0.4785723757614705</v>
      </c>
      <c r="D65" s="1">
        <v>0.1331551778434358</v>
      </c>
      <c r="E65" s="1">
        <v>0.011760950000000001</v>
      </c>
      <c r="F65" s="1">
        <v>0.30218802107011966</v>
      </c>
      <c r="H65" s="8">
        <f t="shared" si="1"/>
        <v>1.945054354408273</v>
      </c>
      <c r="I65" s="8">
        <f t="shared" si="2"/>
        <v>2.247242375478393</v>
      </c>
      <c r="K65" s="18">
        <f t="shared" si="3"/>
        <v>399.88726715057254</v>
      </c>
      <c r="L65" s="18">
        <f t="shared" si="4"/>
        <v>423.1244811863756</v>
      </c>
    </row>
    <row r="66" spans="1:12" ht="12.75">
      <c r="A66" s="6">
        <v>1993</v>
      </c>
      <c r="B66" s="1">
        <v>1.3324907727601947</v>
      </c>
      <c r="C66" s="1">
        <v>0.4803066396622354</v>
      </c>
      <c r="D66" s="1">
        <v>0.13394890391790118</v>
      </c>
      <c r="E66" s="1">
        <v>0.0121586</v>
      </c>
      <c r="F66" s="1">
        <v>0.30624896037722105</v>
      </c>
      <c r="H66" s="8">
        <f t="shared" si="1"/>
        <v>1.9589049163403314</v>
      </c>
      <c r="I66" s="8">
        <f t="shared" si="2"/>
        <v>2.2651538767175525</v>
      </c>
      <c r="K66" s="18">
        <f t="shared" si="3"/>
        <v>400.9238725797024</v>
      </c>
      <c r="L66" s="18">
        <f t="shared" si="4"/>
        <v>424.5434523134263</v>
      </c>
    </row>
    <row r="67" spans="1:12" ht="12.75">
      <c r="A67" s="6">
        <v>1994</v>
      </c>
      <c r="B67" s="1">
        <v>1.3560665112574621</v>
      </c>
      <c r="C67" s="1">
        <v>0.48256686602915294</v>
      </c>
      <c r="D67" s="1">
        <v>0.13627732611477839</v>
      </c>
      <c r="E67" s="1">
        <v>0.0126356947</v>
      </c>
      <c r="F67" s="1">
        <v>0.3100675157774513</v>
      </c>
      <c r="H67" s="8">
        <f t="shared" si="1"/>
        <v>1.9875463981013934</v>
      </c>
      <c r="I67" s="8">
        <f t="shared" si="2"/>
        <v>2.2976139138788447</v>
      </c>
      <c r="K67" s="18">
        <f t="shared" si="3"/>
        <v>403.07599337389996</v>
      </c>
      <c r="L67" s="18">
        <f t="shared" si="4"/>
        <v>427.1271133793362</v>
      </c>
    </row>
    <row r="68" spans="1:12" ht="12.75">
      <c r="A68" s="6">
        <v>1995</v>
      </c>
      <c r="B68" s="1">
        <v>1.3862634449696842</v>
      </c>
      <c r="C68" s="1">
        <v>0.48460956550757445</v>
      </c>
      <c r="D68" s="1">
        <v>0.1388508423651634</v>
      </c>
      <c r="E68" s="1">
        <v>0.0130363375</v>
      </c>
      <c r="F68" s="1">
        <v>0.3123503490726101</v>
      </c>
      <c r="H68" s="8">
        <f t="shared" si="1"/>
        <v>2.022760190342422</v>
      </c>
      <c r="I68" s="8">
        <f t="shared" si="2"/>
        <v>2.3351105394150324</v>
      </c>
      <c r="K68" s="18">
        <f t="shared" si="3"/>
        <v>405.7377969205066</v>
      </c>
      <c r="L68" s="18">
        <f t="shared" si="4"/>
        <v>430.1312408479315</v>
      </c>
    </row>
    <row r="69" spans="1:12" ht="12.75">
      <c r="A69" s="6">
        <v>1996</v>
      </c>
      <c r="B69" s="1">
        <v>1.4144445008442192</v>
      </c>
      <c r="C69" s="1">
        <v>0.4857477108687057</v>
      </c>
      <c r="D69" s="1">
        <v>0.1424027838920766</v>
      </c>
      <c r="E69" s="1">
        <v>0.013522570000000003</v>
      </c>
      <c r="F69" s="1">
        <v>0.3151319113144599</v>
      </c>
      <c r="H69" s="8">
        <f t="shared" si="1"/>
        <v>2.056117565605002</v>
      </c>
      <c r="I69" s="8">
        <f t="shared" si="2"/>
        <v>2.371249476919462</v>
      </c>
      <c r="K69" s="18">
        <f t="shared" si="3"/>
        <v>408.2754846340751</v>
      </c>
      <c r="L69" s="18">
        <f t="shared" si="4"/>
        <v>433.0465876690599</v>
      </c>
    </row>
    <row r="70" spans="1:12" ht="12.75">
      <c r="A70" s="6">
        <v>1997</v>
      </c>
      <c r="B70" s="1">
        <v>1.4305972934771942</v>
      </c>
      <c r="C70" s="1">
        <v>0.48720965805794</v>
      </c>
      <c r="D70" s="1">
        <v>0.1444895850283728</v>
      </c>
      <c r="E70" s="1">
        <v>0.014231605000000001</v>
      </c>
      <c r="F70" s="1">
        <v>0.3163525565950533</v>
      </c>
      <c r="H70" s="8">
        <f aca="true" t="shared" si="5" ref="H70:H80">SUM(B70:E70)</f>
        <v>2.076528141563507</v>
      </c>
      <c r="I70" s="8">
        <f aca="true" t="shared" si="6" ref="I70:I80">SUM(B70:F70)</f>
        <v>2.39288069815856</v>
      </c>
      <c r="K70" s="18">
        <f aca="true" t="shared" si="7" ref="K70:K80">$K$1*EXP(H70/5.35)</f>
        <v>409.8360554264076</v>
      </c>
      <c r="L70" s="18">
        <f aca="true" t="shared" si="8" ref="L70:L80">$K$1*EXP(I70/5.35)</f>
        <v>434.8010342426572</v>
      </c>
    </row>
    <row r="71" spans="1:12" ht="12.75">
      <c r="A71" s="6">
        <v>1998</v>
      </c>
      <c r="B71" s="1">
        <v>1.4664162751121093</v>
      </c>
      <c r="C71" s="1">
        <v>0.49057091633711836</v>
      </c>
      <c r="D71" s="1">
        <v>0.14643524336507108</v>
      </c>
      <c r="E71" s="1">
        <v>0.0149494604</v>
      </c>
      <c r="F71" s="1">
        <v>0.31789837275757576</v>
      </c>
      <c r="H71" s="8">
        <f t="shared" si="5"/>
        <v>2.1183718952142985</v>
      </c>
      <c r="I71" s="8">
        <f t="shared" si="6"/>
        <v>2.4362702679718744</v>
      </c>
      <c r="K71" s="18">
        <f t="shared" si="7"/>
        <v>413.0540587622436</v>
      </c>
      <c r="L71" s="18">
        <f t="shared" si="8"/>
        <v>438.3416959051136</v>
      </c>
    </row>
    <row r="72" spans="1:12" ht="12.75">
      <c r="A72" s="6">
        <v>1999</v>
      </c>
      <c r="B72" s="1">
        <v>1.4952708842509177</v>
      </c>
      <c r="C72" s="1">
        <v>0.4940627285550372</v>
      </c>
      <c r="D72" s="1">
        <v>0.1490170871774023</v>
      </c>
      <c r="E72" s="1">
        <v>0.015746931792799998</v>
      </c>
      <c r="F72" s="1">
        <v>0.3190188375219298</v>
      </c>
      <c r="H72" s="8">
        <f t="shared" si="5"/>
        <v>2.154097631776157</v>
      </c>
      <c r="I72" s="8">
        <f t="shared" si="6"/>
        <v>2.4731164692980867</v>
      </c>
      <c r="K72" s="18">
        <f t="shared" si="7"/>
        <v>415.8215430008669</v>
      </c>
      <c r="L72" s="18">
        <f t="shared" si="8"/>
        <v>441.3710364961392</v>
      </c>
    </row>
    <row r="73" spans="1:12" ht="12.75">
      <c r="A73" s="6">
        <v>2000</v>
      </c>
      <c r="B73" s="1">
        <v>1.511979772342904</v>
      </c>
      <c r="C73" s="1">
        <v>0.49482539077781673</v>
      </c>
      <c r="D73" s="1">
        <v>0.15231331133463027</v>
      </c>
      <c r="E73" s="1">
        <v>0.016557548901517602</v>
      </c>
      <c r="F73" s="1">
        <v>0.3203467487938596</v>
      </c>
      <c r="H73" s="8">
        <f t="shared" si="5"/>
        <v>2.175676023356869</v>
      </c>
      <c r="I73" s="8">
        <f t="shared" si="6"/>
        <v>2.4960227721507287</v>
      </c>
      <c r="K73" s="18">
        <f t="shared" si="7"/>
        <v>417.50208123452535</v>
      </c>
      <c r="L73" s="18">
        <f t="shared" si="8"/>
        <v>443.2648408292867</v>
      </c>
    </row>
    <row r="74" spans="1:12" ht="12.75">
      <c r="A74" s="6">
        <v>2001</v>
      </c>
      <c r="B74" s="1">
        <v>1.5354654348659602</v>
      </c>
      <c r="C74" s="1">
        <v>0.4941559010547105</v>
      </c>
      <c r="D74" s="1">
        <v>0.15474862272839085</v>
      </c>
      <c r="E74" s="1">
        <v>0.017402054126228354</v>
      </c>
      <c r="F74" s="1">
        <v>0.3211598988574562</v>
      </c>
      <c r="H74" s="8">
        <f t="shared" si="5"/>
        <v>2.2017720127752898</v>
      </c>
      <c r="I74" s="8">
        <f t="shared" si="6"/>
        <v>2.522931911632746</v>
      </c>
      <c r="K74" s="18">
        <f t="shared" si="7"/>
        <v>419.5435289051514</v>
      </c>
      <c r="L74" s="18">
        <f t="shared" si="8"/>
        <v>445.4999666003693</v>
      </c>
    </row>
    <row r="75" spans="1:12" ht="12.75">
      <c r="A75" s="6">
        <v>2002</v>
      </c>
      <c r="B75" s="1">
        <v>1.5652797535106584</v>
      </c>
      <c r="C75" s="1">
        <v>0.49446991062257395</v>
      </c>
      <c r="D75" s="1">
        <v>0.15673137160976622</v>
      </c>
      <c r="E75" s="1">
        <v>0.018312319351751094</v>
      </c>
      <c r="F75" s="1">
        <v>0.3215758097127193</v>
      </c>
      <c r="H75" s="8">
        <f t="shared" si="5"/>
        <v>2.23479335509475</v>
      </c>
      <c r="I75" s="8">
        <f t="shared" si="6"/>
        <v>2.556369164807469</v>
      </c>
      <c r="K75" s="18">
        <f t="shared" si="7"/>
        <v>422.141049123905</v>
      </c>
      <c r="L75" s="18">
        <f t="shared" si="8"/>
        <v>448.2930400363904</v>
      </c>
    </row>
    <row r="76" spans="1:12" ht="12.75">
      <c r="A76" s="6">
        <v>2003</v>
      </c>
      <c r="B76" s="1">
        <v>1.597820494922082</v>
      </c>
      <c r="C76" s="1">
        <v>0.4958489297875644</v>
      </c>
      <c r="D76" s="1">
        <v>0.15891794239738743</v>
      </c>
      <c r="E76" s="1">
        <v>0.019328683407764807</v>
      </c>
      <c r="F76" s="1">
        <v>0.32191076952631587</v>
      </c>
      <c r="H76" s="8">
        <f t="shared" si="5"/>
        <v>2.2719160505147986</v>
      </c>
      <c r="I76" s="8">
        <f t="shared" si="6"/>
        <v>2.5938268200411145</v>
      </c>
      <c r="K76" s="18">
        <f t="shared" si="7"/>
        <v>425.08039655299956</v>
      </c>
      <c r="L76" s="18">
        <f t="shared" si="8"/>
        <v>451.44274613055404</v>
      </c>
    </row>
    <row r="77" spans="1:12" ht="12.75">
      <c r="A77" s="6">
        <v>2004</v>
      </c>
      <c r="B77" s="1">
        <v>1.6241659328937728</v>
      </c>
      <c r="C77" s="1">
        <v>0.49514192785701944</v>
      </c>
      <c r="D77" s="1">
        <v>0.16069306039781595</v>
      </c>
      <c r="E77" s="1">
        <v>0.020449379567646087</v>
      </c>
      <c r="F77" s="1">
        <v>0.32240869533991223</v>
      </c>
      <c r="H77" s="8">
        <f t="shared" si="5"/>
        <v>2.300450300716254</v>
      </c>
      <c r="I77" s="8">
        <f t="shared" si="6"/>
        <v>2.622858996056166</v>
      </c>
      <c r="K77" s="18">
        <f t="shared" si="7"/>
        <v>427.3536215898706</v>
      </c>
      <c r="L77" s="18">
        <f t="shared" si="8"/>
        <v>453.89919304941793</v>
      </c>
    </row>
    <row r="78" spans="1:12" ht="12.75">
      <c r="A78" s="6">
        <v>2005</v>
      </c>
      <c r="B78" s="1">
        <v>1.658716211443726</v>
      </c>
      <c r="C78" s="1">
        <v>0.49485625697192787</v>
      </c>
      <c r="D78" s="1">
        <v>0.1630769584311732</v>
      </c>
      <c r="E78" s="1">
        <v>0.021531202775447067</v>
      </c>
      <c r="F78" s="1">
        <v>0.3235500150458699</v>
      </c>
      <c r="H78" s="8">
        <f t="shared" si="5"/>
        <v>2.3381806296222742</v>
      </c>
      <c r="I78" s="8">
        <f t="shared" si="6"/>
        <v>2.661730644668144</v>
      </c>
      <c r="K78" s="18">
        <f t="shared" si="7"/>
        <v>430.3781419093096</v>
      </c>
      <c r="L78" s="18">
        <f t="shared" si="8"/>
        <v>457.2091113721492</v>
      </c>
    </row>
    <row r="79" spans="1:12" ht="12.75">
      <c r="A79" s="7">
        <v>2006</v>
      </c>
      <c r="B79" s="1">
        <v>1.6834999315976347</v>
      </c>
      <c r="C79" s="1">
        <v>0.49518495907458476</v>
      </c>
      <c r="D79" s="1">
        <v>0.16500818555020627</v>
      </c>
      <c r="E79" s="1">
        <v>0.02257656582831361</v>
      </c>
      <c r="F79" s="1">
        <v>0.3238579100504387</v>
      </c>
      <c r="H79" s="8">
        <f t="shared" si="5"/>
        <v>2.366269642050739</v>
      </c>
      <c r="I79" s="8">
        <f t="shared" si="6"/>
        <v>2.690127552101178</v>
      </c>
      <c r="K79" s="18">
        <f t="shared" si="7"/>
        <v>432.64369100326644</v>
      </c>
      <c r="L79" s="18">
        <f t="shared" si="8"/>
        <v>459.6423529644066</v>
      </c>
    </row>
    <row r="80" spans="1:12" ht="12.75">
      <c r="A80" s="24">
        <v>2007</v>
      </c>
      <c r="B80" s="1">
        <v>1.7138999296001174</v>
      </c>
      <c r="C80" s="1">
        <v>0.4975136227582387</v>
      </c>
      <c r="D80" s="1">
        <v>0.16744751248919643</v>
      </c>
      <c r="E80" s="1">
        <v>0.023695918711341232</v>
      </c>
      <c r="F80" s="1">
        <v>0.32395605476272793</v>
      </c>
      <c r="H80" s="8">
        <f t="shared" si="5"/>
        <v>2.402556983558894</v>
      </c>
      <c r="I80" s="8">
        <f t="shared" si="6"/>
        <v>2.726513038321622</v>
      </c>
      <c r="K80" s="18">
        <f t="shared" si="7"/>
        <v>435.5881493692091</v>
      </c>
      <c r="L80" s="18">
        <f t="shared" si="8"/>
        <v>462.7790465864554</v>
      </c>
    </row>
    <row r="82" spans="1:5" ht="12.75">
      <c r="A82" t="s">
        <v>55</v>
      </c>
      <c r="B82">
        <f>100*B80/B71</f>
        <v>116.876766760454</v>
      </c>
      <c r="E82">
        <f>100*E80/E71</f>
        <v>158.50684959399092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7"/>
  <sheetViews>
    <sheetView workbookViewId="0" topLeftCell="C1">
      <selection activeCell="J15" sqref="J15"/>
    </sheetView>
  </sheetViews>
  <sheetFormatPr defaultColWidth="9.33203125" defaultRowHeight="12.75"/>
  <cols>
    <col min="3" max="4" width="25.16015625" style="0" customWidth="1"/>
    <col min="5" max="6" width="18.83203125" style="0" customWidth="1"/>
    <col min="7" max="7" width="25.5" style="0" customWidth="1"/>
    <col min="8" max="8" width="14.5" style="0" customWidth="1"/>
    <col min="9" max="9" width="17.5" style="0" customWidth="1"/>
    <col min="10" max="11" width="13.33203125" style="0" customWidth="1"/>
  </cols>
  <sheetData>
    <row r="1" spans="7:8" ht="12.75">
      <c r="G1" s="3" t="s">
        <v>46</v>
      </c>
      <c r="H1">
        <v>278</v>
      </c>
    </row>
    <row r="2" ht="12.75">
      <c r="C2" s="2" t="s">
        <v>0</v>
      </c>
    </row>
    <row r="3" ht="12.75">
      <c r="C3" t="s">
        <v>44</v>
      </c>
    </row>
    <row r="5" spans="4:10" ht="12.75">
      <c r="D5" t="s">
        <v>11</v>
      </c>
      <c r="E5" t="s">
        <v>4</v>
      </c>
      <c r="F5" t="s">
        <v>52</v>
      </c>
      <c r="G5" t="s">
        <v>10</v>
      </c>
      <c r="H5" t="s">
        <v>16</v>
      </c>
      <c r="I5" t="s">
        <v>15</v>
      </c>
      <c r="J5" t="s">
        <v>54</v>
      </c>
    </row>
    <row r="6" spans="3:9" ht="12.75">
      <c r="C6" t="s">
        <v>1</v>
      </c>
      <c r="D6" s="1">
        <f>'1900-12007perGas'!B78</f>
        <v>1.658716211443726</v>
      </c>
      <c r="E6" s="1">
        <f>'1900-12007perGas'!B79</f>
        <v>1.6834999315976347</v>
      </c>
      <c r="F6" s="1">
        <f>'1900-12007perGas'!B80</f>
        <v>1.7138999296001174</v>
      </c>
      <c r="G6" t="s">
        <v>45</v>
      </c>
      <c r="H6" s="1"/>
      <c r="I6" s="1"/>
    </row>
    <row r="7" spans="3:7" ht="12.75">
      <c r="C7" t="s">
        <v>2</v>
      </c>
      <c r="D7" s="1">
        <f>'1900-12007perGas'!C78</f>
        <v>0.49485625697192787</v>
      </c>
      <c r="E7" s="1">
        <f>'1900-12007perGas'!C79</f>
        <v>0.49518495907458476</v>
      </c>
      <c r="F7" s="1">
        <f>'1900-12007perGas'!C80</f>
        <v>0.4975136227582387</v>
      </c>
      <c r="G7" t="s">
        <v>45</v>
      </c>
    </row>
    <row r="8" spans="3:7" ht="12.75">
      <c r="C8" t="s">
        <v>3</v>
      </c>
      <c r="D8" s="1">
        <f>'1900-12007perGas'!D78</f>
        <v>0.1630769584311732</v>
      </c>
      <c r="E8" s="1">
        <f>'1900-12007perGas'!D79</f>
        <v>0.16500818555020627</v>
      </c>
      <c r="F8" s="1">
        <f>'1900-12007perGas'!D80</f>
        <v>0.16744751248919643</v>
      </c>
      <c r="G8" t="s">
        <v>45</v>
      </c>
    </row>
    <row r="9" spans="3:7" ht="12.75">
      <c r="C9" t="s">
        <v>5</v>
      </c>
      <c r="D9" s="1">
        <f>'1900-12007perGas'!E78</f>
        <v>0.021531202775447067</v>
      </c>
      <c r="E9" s="1">
        <f>'1900-12007perGas'!E79</f>
        <v>0.02257656582831361</v>
      </c>
      <c r="F9" s="1">
        <f>'1900-12007perGas'!E80</f>
        <v>0.023695918711341232</v>
      </c>
      <c r="G9" t="s">
        <v>45</v>
      </c>
    </row>
    <row r="10" spans="3:7" ht="12.75">
      <c r="C10" t="s">
        <v>6</v>
      </c>
      <c r="D10" s="1">
        <f>'1900-12007perGas'!F78</f>
        <v>0.3235500150458699</v>
      </c>
      <c r="E10" s="1">
        <f>'1900-12007perGas'!F79</f>
        <v>0.3238579100504387</v>
      </c>
      <c r="F10" s="1">
        <f>'1900-12007perGas'!F80</f>
        <v>0.32395605476272793</v>
      </c>
      <c r="G10" t="s">
        <v>45</v>
      </c>
    </row>
    <row r="11" spans="3:7" ht="12.75">
      <c r="C11" t="s">
        <v>7</v>
      </c>
      <c r="D11">
        <v>0.3</v>
      </c>
      <c r="E11">
        <v>0.3</v>
      </c>
      <c r="F11">
        <v>0.3</v>
      </c>
      <c r="G11" t="s">
        <v>53</v>
      </c>
    </row>
    <row r="12" spans="3:7" ht="12.75">
      <c r="C12" t="s">
        <v>8</v>
      </c>
      <c r="D12">
        <v>0.07</v>
      </c>
      <c r="E12">
        <v>0.07</v>
      </c>
      <c r="F12">
        <v>0.07</v>
      </c>
      <c r="G12" t="s">
        <v>53</v>
      </c>
    </row>
    <row r="13" spans="3:7" ht="12.75">
      <c r="C13" t="s">
        <v>9</v>
      </c>
      <c r="D13">
        <v>-1.21</v>
      </c>
      <c r="E13">
        <v>-1.21</v>
      </c>
      <c r="F13">
        <v>-1.21</v>
      </c>
      <c r="G13" t="s">
        <v>53</v>
      </c>
    </row>
    <row r="15" spans="3:10" ht="12.75">
      <c r="C15" t="s">
        <v>14</v>
      </c>
      <c r="D15">
        <f>SUM(D6:D9)</f>
        <v>2.3381806296222742</v>
      </c>
      <c r="E15" s="1">
        <f>SUM(E6:E9)</f>
        <v>2.366269642050739</v>
      </c>
      <c r="F15" s="1">
        <f>SUM(F6:F9)</f>
        <v>2.402556983558894</v>
      </c>
      <c r="H15" s="1">
        <f>$H$1*EXP(D15/5.35)</f>
        <v>430.3781419093096</v>
      </c>
      <c r="I15" s="1">
        <f aca="true" t="shared" si="0" ref="H15:J17">$H$1*EXP(E15/5.35)</f>
        <v>432.64369100326644</v>
      </c>
      <c r="J15" s="1">
        <f t="shared" si="0"/>
        <v>435.5881493692091</v>
      </c>
    </row>
    <row r="16" spans="3:10" ht="12.75">
      <c r="C16" t="s">
        <v>12</v>
      </c>
      <c r="D16">
        <f>SUM(D6:D10)</f>
        <v>2.661730644668144</v>
      </c>
      <c r="E16" s="1">
        <f>SUM(E6:E10)</f>
        <v>2.690127552101178</v>
      </c>
      <c r="F16" s="1">
        <f>SUM(F6:F10)</f>
        <v>2.726513038321622</v>
      </c>
      <c r="H16" s="1">
        <f t="shared" si="0"/>
        <v>457.2091113721492</v>
      </c>
      <c r="I16" s="1">
        <f t="shared" si="0"/>
        <v>459.6423529644066</v>
      </c>
      <c r="J16" s="1">
        <f t="shared" si="0"/>
        <v>462.7790465864554</v>
      </c>
    </row>
    <row r="17" spans="3:10" ht="12.75">
      <c r="C17" t="s">
        <v>13</v>
      </c>
      <c r="D17">
        <f>SUM(D6:D13)</f>
        <v>1.8217306446681438</v>
      </c>
      <c r="E17" s="1">
        <f>SUM(E6:E13)</f>
        <v>1.8501275521011777</v>
      </c>
      <c r="F17" s="1">
        <f>SUM(F6:F13)</f>
        <v>1.8865130383216218</v>
      </c>
      <c r="H17" s="1">
        <f t="shared" si="0"/>
        <v>390.7748310999117</v>
      </c>
      <c r="I17" s="1">
        <f t="shared" si="0"/>
        <v>392.8545131285267</v>
      </c>
      <c r="J17" s="1">
        <f t="shared" si="0"/>
        <v>395.53543284311786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abSelected="1" workbookViewId="0" topLeftCell="G43">
      <selection activeCell="H64" sqref="H64"/>
    </sheetView>
  </sheetViews>
  <sheetFormatPr defaultColWidth="9.33203125" defaultRowHeight="12.75"/>
  <cols>
    <col min="2" max="2" width="9.33203125" style="18" customWidth="1"/>
    <col min="3" max="3" width="10.83203125" style="0" customWidth="1"/>
    <col min="4" max="4" width="10" style="0" customWidth="1"/>
  </cols>
  <sheetData>
    <row r="1" spans="1:26" ht="12.75">
      <c r="A1" s="2" t="s">
        <v>32</v>
      </c>
      <c r="R1" t="s">
        <v>34</v>
      </c>
      <c r="Z1" t="s">
        <v>35</v>
      </c>
    </row>
    <row r="2" spans="1:2" ht="12.75">
      <c r="A2" s="2"/>
      <c r="B2" s="19" t="s">
        <v>33</v>
      </c>
    </row>
    <row r="3" spans="1:27" ht="12.75">
      <c r="A3" t="s">
        <v>47</v>
      </c>
      <c r="B3" t="s">
        <v>45</v>
      </c>
      <c r="I3" s="19" t="s">
        <v>40</v>
      </c>
      <c r="R3" t="s">
        <v>36</v>
      </c>
      <c r="V3">
        <v>278</v>
      </c>
      <c r="Z3">
        <v>1750</v>
      </c>
      <c r="AA3">
        <v>550</v>
      </c>
    </row>
    <row r="4" spans="1:27" ht="12.75">
      <c r="A4" t="s">
        <v>17</v>
      </c>
      <c r="B4" t="s">
        <v>19</v>
      </c>
      <c r="C4" t="s">
        <v>18</v>
      </c>
      <c r="D4" t="s">
        <v>41</v>
      </c>
      <c r="R4" t="s">
        <v>37</v>
      </c>
      <c r="V4">
        <v>5.35</v>
      </c>
      <c r="Z4">
        <v>2100</v>
      </c>
      <c r="AA4">
        <v>550</v>
      </c>
    </row>
    <row r="5" spans="1:18" ht="12.75">
      <c r="A5" s="4">
        <v>1750</v>
      </c>
      <c r="B5" s="8">
        <v>278</v>
      </c>
      <c r="C5" s="1">
        <f>'1900-12007perGas'!K5</f>
        <v>278</v>
      </c>
      <c r="M5" t="s">
        <v>29</v>
      </c>
      <c r="R5" t="s">
        <v>38</v>
      </c>
    </row>
    <row r="6" spans="1:18" ht="12.75">
      <c r="A6" s="4">
        <f aca="true" t="shared" si="0" ref="A6:A50">A5+5</f>
        <v>1755</v>
      </c>
      <c r="B6" s="8">
        <v>278</v>
      </c>
      <c r="C6" s="1">
        <f>'1900-12007perGas'!K6</f>
        <v>278.12335179112455</v>
      </c>
      <c r="I6" s="2" t="s">
        <v>31</v>
      </c>
      <c r="M6">
        <v>278</v>
      </c>
      <c r="N6" t="s">
        <v>30</v>
      </c>
      <c r="R6" s="2" t="s">
        <v>39</v>
      </c>
    </row>
    <row r="7" spans="1:9" ht="13.5" thickBot="1">
      <c r="A7" s="4">
        <f t="shared" si="0"/>
        <v>1760</v>
      </c>
      <c r="B7" s="8">
        <v>278</v>
      </c>
      <c r="C7" s="1">
        <f>'1900-12007perGas'!K7</f>
        <v>278.246613586082</v>
      </c>
      <c r="I7" t="s">
        <v>27</v>
      </c>
    </row>
    <row r="8" spans="1:19" ht="12.75">
      <c r="A8" s="4">
        <f t="shared" si="0"/>
        <v>1765</v>
      </c>
      <c r="B8" s="8">
        <v>278</v>
      </c>
      <c r="C8" s="1">
        <f>'1900-12007perGas'!K8</f>
        <v>278.4258771987743</v>
      </c>
      <c r="I8" s="10" t="s">
        <v>17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2" t="s">
        <v>26</v>
      </c>
      <c r="Q8" s="20"/>
      <c r="S8" t="s">
        <v>34</v>
      </c>
    </row>
    <row r="9" spans="1:24" ht="12.75">
      <c r="A9" s="4">
        <f t="shared" si="0"/>
        <v>1770</v>
      </c>
      <c r="B9" s="8">
        <v>278.6</v>
      </c>
      <c r="C9" s="1">
        <f>'1900-12007perGas'!K9</f>
        <v>279.20616166942955</v>
      </c>
      <c r="I9" s="25"/>
      <c r="J9" s="26"/>
      <c r="K9" s="26"/>
      <c r="L9" s="26"/>
      <c r="M9" s="26"/>
      <c r="N9" s="26"/>
      <c r="O9" s="26"/>
      <c r="P9" s="27"/>
      <c r="Q9" s="20"/>
      <c r="R9" s="2" t="s">
        <v>17</v>
      </c>
      <c r="S9" s="2" t="s">
        <v>20</v>
      </c>
      <c r="T9" s="2" t="s">
        <v>21</v>
      </c>
      <c r="U9" s="2" t="s">
        <v>22</v>
      </c>
      <c r="V9" s="2" t="s">
        <v>23</v>
      </c>
      <c r="W9" s="2" t="s">
        <v>24</v>
      </c>
      <c r="X9" s="2" t="s">
        <v>25</v>
      </c>
    </row>
    <row r="10" spans="1:24" ht="12.75">
      <c r="A10" s="4">
        <f t="shared" si="0"/>
        <v>1775</v>
      </c>
      <c r="B10" s="8">
        <v>279.3</v>
      </c>
      <c r="C10" s="1">
        <f>'1900-12007perGas'!K10</f>
        <v>280.1257472904505</v>
      </c>
      <c r="I10" s="13">
        <v>1990</v>
      </c>
      <c r="J10" s="9">
        <v>1.03</v>
      </c>
      <c r="K10" s="9">
        <v>1.03</v>
      </c>
      <c r="L10" s="9">
        <v>1.03</v>
      </c>
      <c r="M10" s="9">
        <v>1.03</v>
      </c>
      <c r="N10" s="9">
        <v>1.03</v>
      </c>
      <c r="O10" s="9">
        <v>1.03</v>
      </c>
      <c r="P10" s="14">
        <v>1.03</v>
      </c>
      <c r="Q10" s="20"/>
      <c r="R10" s="2">
        <v>2000</v>
      </c>
      <c r="S10" s="8">
        <v>414.80479230463146</v>
      </c>
      <c r="T10" s="8">
        <v>414.80479230463146</v>
      </c>
      <c r="U10" s="8">
        <v>414.80479230463146</v>
      </c>
      <c r="V10" s="8">
        <v>414.80479230463146</v>
      </c>
      <c r="W10" s="8">
        <v>414.80479230463146</v>
      </c>
      <c r="X10" s="8">
        <v>414.80479230463146</v>
      </c>
    </row>
    <row r="11" spans="1:24" ht="12.75">
      <c r="A11" s="4">
        <f t="shared" si="0"/>
        <v>1780</v>
      </c>
      <c r="B11" s="8">
        <v>280.1</v>
      </c>
      <c r="C11" s="1">
        <f>'1900-12007perGas'!K11</f>
        <v>281.1463142221405</v>
      </c>
      <c r="I11" s="13">
        <v>2000</v>
      </c>
      <c r="J11" s="9">
        <v>1.33</v>
      </c>
      <c r="K11" s="9">
        <v>1.33</v>
      </c>
      <c r="L11" s="9">
        <v>1.33</v>
      </c>
      <c r="M11" s="9">
        <v>1.33</v>
      </c>
      <c r="N11" s="9">
        <v>1.33</v>
      </c>
      <c r="O11" s="9">
        <v>1.33</v>
      </c>
      <c r="P11" s="14">
        <v>1.31</v>
      </c>
      <c r="Q11" s="20"/>
      <c r="R11" s="2">
        <v>2010</v>
      </c>
      <c r="S11" s="8">
        <v>444.8399575995975</v>
      </c>
      <c r="T11" s="8">
        <v>441.5264537402818</v>
      </c>
      <c r="U11" s="8">
        <v>442.3525086047744</v>
      </c>
      <c r="V11" s="8">
        <v>443.097279278758</v>
      </c>
      <c r="W11" s="8">
        <v>441.443933143617</v>
      </c>
      <c r="X11" s="8">
        <v>439.79675620330164</v>
      </c>
    </row>
    <row r="12" spans="1:24" ht="12.75">
      <c r="A12" s="4">
        <f t="shared" si="0"/>
        <v>1785</v>
      </c>
      <c r="B12" s="8">
        <v>280.8</v>
      </c>
      <c r="C12" s="1">
        <f>'1900-12007perGas'!K12</f>
        <v>282.08818562207745</v>
      </c>
      <c r="I12" s="13">
        <v>2010</v>
      </c>
      <c r="J12" s="9">
        <v>1.65</v>
      </c>
      <c r="K12" s="9">
        <v>1.85</v>
      </c>
      <c r="L12" s="9">
        <v>1.69</v>
      </c>
      <c r="M12" s="9">
        <v>1.74</v>
      </c>
      <c r="N12" s="9">
        <v>1.73</v>
      </c>
      <c r="O12" s="9">
        <v>1.82</v>
      </c>
      <c r="P12" s="14">
        <v>1.63</v>
      </c>
      <c r="Q12" s="20"/>
      <c r="R12" s="2">
        <v>2020</v>
      </c>
      <c r="S12" s="8">
        <v>488.6010693080633</v>
      </c>
      <c r="T12" s="8">
        <v>477.76378695223235</v>
      </c>
      <c r="U12" s="8">
        <v>483.96550671300685</v>
      </c>
      <c r="V12" s="8">
        <v>483.7846188411781</v>
      </c>
      <c r="W12" s="8">
        <v>475.44757698169076</v>
      </c>
      <c r="X12" s="8">
        <v>470.2331287413457</v>
      </c>
    </row>
    <row r="13" spans="1:24" ht="12.75">
      <c r="A13" s="4">
        <f t="shared" si="0"/>
        <v>1790</v>
      </c>
      <c r="B13" s="8">
        <v>281.6</v>
      </c>
      <c r="C13" s="1">
        <f>'1900-12007perGas'!K13</f>
        <v>283.1311839770116</v>
      </c>
      <c r="I13" s="13">
        <v>2020</v>
      </c>
      <c r="J13" s="9">
        <v>2.16</v>
      </c>
      <c r="K13" s="9">
        <v>2.48</v>
      </c>
      <c r="L13" s="9">
        <v>2.17</v>
      </c>
      <c r="M13" s="9">
        <v>2.04</v>
      </c>
      <c r="N13" s="9">
        <v>2.15</v>
      </c>
      <c r="O13" s="9">
        <v>2.36</v>
      </c>
      <c r="P13" s="14">
        <v>2</v>
      </c>
      <c r="Q13" s="20"/>
      <c r="R13" s="2">
        <v>2030</v>
      </c>
      <c r="S13" s="8">
        <v>533.5665101334496</v>
      </c>
      <c r="T13" s="8">
        <v>517.845631136566</v>
      </c>
      <c r="U13" s="8">
        <v>537.5707428935749</v>
      </c>
      <c r="V13" s="8">
        <v>529.2952196335812</v>
      </c>
      <c r="W13" s="8">
        <v>505.5085938074777</v>
      </c>
      <c r="X13" s="8">
        <v>500.43192773327735</v>
      </c>
    </row>
    <row r="14" spans="1:24" ht="12.75">
      <c r="A14" s="4">
        <f t="shared" si="0"/>
        <v>1795</v>
      </c>
      <c r="B14" s="8">
        <v>282.3</v>
      </c>
      <c r="C14" s="1">
        <f>'1900-12007perGas'!K14</f>
        <v>283.99391073538</v>
      </c>
      <c r="I14" s="13">
        <v>2030</v>
      </c>
      <c r="J14" s="9">
        <v>2.84</v>
      </c>
      <c r="K14" s="9">
        <v>3.07</v>
      </c>
      <c r="L14" s="9">
        <v>2.78</v>
      </c>
      <c r="M14" s="9">
        <v>2.56</v>
      </c>
      <c r="N14" s="9">
        <v>2.56</v>
      </c>
      <c r="O14" s="9">
        <v>2.81</v>
      </c>
      <c r="P14" s="14">
        <v>2.4</v>
      </c>
      <c r="Q14" s="20"/>
      <c r="R14" s="2">
        <v>2040</v>
      </c>
      <c r="S14" s="8">
        <v>588.0311908736911</v>
      </c>
      <c r="T14" s="8">
        <v>565.3967266189509</v>
      </c>
      <c r="U14" s="8">
        <v>610.3156326240401</v>
      </c>
      <c r="V14" s="8">
        <v>587.7015461896943</v>
      </c>
      <c r="W14" s="8">
        <v>538.5764876760547</v>
      </c>
      <c r="X14" s="8">
        <v>534.664691355582</v>
      </c>
    </row>
    <row r="15" spans="1:24" ht="12.75">
      <c r="A15" s="4">
        <f t="shared" si="0"/>
        <v>1800</v>
      </c>
      <c r="B15" s="8">
        <v>282.9</v>
      </c>
      <c r="C15" s="1">
        <f>'1900-12007perGas'!K15</f>
        <v>284.75658194440706</v>
      </c>
      <c r="I15" s="13">
        <v>2040</v>
      </c>
      <c r="J15" s="9">
        <v>3.61</v>
      </c>
      <c r="K15" s="9">
        <v>3.76</v>
      </c>
      <c r="L15" s="9">
        <v>3.67</v>
      </c>
      <c r="M15" s="9">
        <v>3.22</v>
      </c>
      <c r="N15" s="9">
        <v>2.93</v>
      </c>
      <c r="O15" s="9">
        <v>3.26</v>
      </c>
      <c r="P15" s="14">
        <v>2.82</v>
      </c>
      <c r="Q15" s="20"/>
      <c r="R15" s="2">
        <v>2050</v>
      </c>
      <c r="S15" s="8">
        <v>645.1547900444629</v>
      </c>
      <c r="T15" s="8">
        <v>613.2888713613902</v>
      </c>
      <c r="U15" s="8">
        <v>706.5057876292359</v>
      </c>
      <c r="V15" s="8">
        <v>652.918876394685</v>
      </c>
      <c r="W15" s="8">
        <v>571.025688809651</v>
      </c>
      <c r="X15" s="8">
        <v>574.7736170973548</v>
      </c>
    </row>
    <row r="16" spans="1:24" ht="12.75">
      <c r="A16" s="4">
        <f t="shared" si="0"/>
        <v>1805</v>
      </c>
      <c r="B16" s="8">
        <v>283.4</v>
      </c>
      <c r="C16" s="1">
        <f>'1900-12007perGas'!K16</f>
        <v>285.4469215417314</v>
      </c>
      <c r="I16" s="13">
        <v>2050</v>
      </c>
      <c r="J16" s="9">
        <v>4.16</v>
      </c>
      <c r="K16" s="9">
        <v>4.31</v>
      </c>
      <c r="L16" s="9">
        <v>4.83</v>
      </c>
      <c r="M16" s="9">
        <v>3.89</v>
      </c>
      <c r="N16" s="9">
        <v>3.3</v>
      </c>
      <c r="O16" s="9">
        <v>3.7</v>
      </c>
      <c r="P16" s="14">
        <v>3.25</v>
      </c>
      <c r="Q16" s="20"/>
      <c r="R16" s="2">
        <v>2060</v>
      </c>
      <c r="S16" s="8">
        <v>705.8458102950659</v>
      </c>
      <c r="T16" s="8">
        <v>656.2223097595728</v>
      </c>
      <c r="U16" s="8">
        <v>818.3149458799517</v>
      </c>
      <c r="V16" s="8">
        <v>728.7709108943255</v>
      </c>
      <c r="W16" s="8">
        <v>599.1257929427984</v>
      </c>
      <c r="X16" s="8">
        <v>616.9681336783742</v>
      </c>
    </row>
    <row r="17" spans="1:24" ht="12.75">
      <c r="A17" s="4">
        <f t="shared" si="0"/>
        <v>1810</v>
      </c>
      <c r="B17" s="8">
        <v>283.8</v>
      </c>
      <c r="C17" s="1">
        <f>'1900-12007perGas'!K17</f>
        <v>286.03677796319545</v>
      </c>
      <c r="I17" s="13">
        <v>2060</v>
      </c>
      <c r="J17" s="9">
        <v>4.79</v>
      </c>
      <c r="K17" s="9">
        <v>4.73</v>
      </c>
      <c r="L17" s="9">
        <v>5.99</v>
      </c>
      <c r="M17" s="9">
        <v>4.71</v>
      </c>
      <c r="N17" s="9">
        <v>3.65</v>
      </c>
      <c r="O17" s="9">
        <v>4.11</v>
      </c>
      <c r="P17" s="14">
        <v>3.76</v>
      </c>
      <c r="Q17" s="20"/>
      <c r="R17" s="2">
        <v>2070</v>
      </c>
      <c r="S17" s="8">
        <v>754.2711772032987</v>
      </c>
      <c r="T17" s="8">
        <v>687.6146575999094</v>
      </c>
      <c r="U17" s="8">
        <v>944.8116539803261</v>
      </c>
      <c r="V17" s="8">
        <v>815.5663630931462</v>
      </c>
      <c r="W17" s="8">
        <v>617.5450089366728</v>
      </c>
      <c r="X17" s="8">
        <v>657.8188075277501</v>
      </c>
    </row>
    <row r="18" spans="1:24" ht="12.75">
      <c r="A18" s="4">
        <f t="shared" si="0"/>
        <v>1815</v>
      </c>
      <c r="B18" s="8">
        <v>284</v>
      </c>
      <c r="C18" s="1">
        <f>'1900-12007perGas'!K18</f>
        <v>286.4297500245444</v>
      </c>
      <c r="I18" s="13">
        <v>2070</v>
      </c>
      <c r="J18" s="9">
        <v>5.28</v>
      </c>
      <c r="K18" s="9">
        <v>4.97</v>
      </c>
      <c r="L18" s="9">
        <v>7.02</v>
      </c>
      <c r="M18" s="9">
        <v>5.56</v>
      </c>
      <c r="N18" s="9">
        <v>3.92</v>
      </c>
      <c r="O18" s="9">
        <v>4.52</v>
      </c>
      <c r="P18" s="14">
        <v>4.24</v>
      </c>
      <c r="Q18" s="20"/>
      <c r="R18" s="2">
        <v>2080</v>
      </c>
      <c r="S18" s="8">
        <v>801.6615683872172</v>
      </c>
      <c r="T18" s="8">
        <v>713.8063934211563</v>
      </c>
      <c r="U18" s="8">
        <v>1078.4952356729966</v>
      </c>
      <c r="V18" s="8">
        <v>922.1302976666075</v>
      </c>
      <c r="W18" s="8">
        <v>631.3169469740212</v>
      </c>
      <c r="X18" s="8">
        <v>703.8695750681188</v>
      </c>
    </row>
    <row r="19" spans="1:24" ht="12.75">
      <c r="A19" s="4">
        <f t="shared" si="0"/>
        <v>1820</v>
      </c>
      <c r="B19" s="8">
        <v>284.2</v>
      </c>
      <c r="C19" s="1">
        <f>'1900-12007perGas'!K19</f>
        <v>286.82261945357925</v>
      </c>
      <c r="I19" s="13">
        <v>2080</v>
      </c>
      <c r="J19" s="9">
        <v>5.62</v>
      </c>
      <c r="K19" s="9">
        <v>5.11</v>
      </c>
      <c r="L19" s="9">
        <v>7.89</v>
      </c>
      <c r="M19" s="9">
        <v>6.4</v>
      </c>
      <c r="N19" s="9">
        <v>4.09</v>
      </c>
      <c r="O19" s="9">
        <v>4.92</v>
      </c>
      <c r="P19" s="14">
        <v>4.74</v>
      </c>
      <c r="Q19" s="20"/>
      <c r="R19" s="2">
        <v>2090</v>
      </c>
      <c r="S19" s="8">
        <v>843.7881766156246</v>
      </c>
      <c r="T19" s="8">
        <v>721.8567566136336</v>
      </c>
      <c r="U19" s="8">
        <v>1219.6420615114791</v>
      </c>
      <c r="V19" s="8">
        <v>1047.697403063293</v>
      </c>
      <c r="W19" s="8">
        <v>639.0339368564278</v>
      </c>
      <c r="X19" s="8">
        <v>750.6144529624868</v>
      </c>
    </row>
    <row r="20" spans="1:24" ht="12.75">
      <c r="A20" s="4">
        <f t="shared" si="0"/>
        <v>1825</v>
      </c>
      <c r="B20" s="8">
        <v>284.3</v>
      </c>
      <c r="C20" s="1">
        <f>'1900-12007perGas'!K20</f>
        <v>287.11439921689373</v>
      </c>
      <c r="I20" s="13">
        <v>2090</v>
      </c>
      <c r="J20" s="9">
        <v>5.86</v>
      </c>
      <c r="K20" s="9">
        <v>5.12</v>
      </c>
      <c r="L20" s="9">
        <v>8.59</v>
      </c>
      <c r="M20" s="9">
        <v>7.22</v>
      </c>
      <c r="N20" s="9">
        <v>4.18</v>
      </c>
      <c r="O20" s="9">
        <v>5.32</v>
      </c>
      <c r="P20" s="14">
        <v>5.26</v>
      </c>
      <c r="Q20" s="20"/>
      <c r="R20" s="2">
        <v>2100</v>
      </c>
      <c r="S20" s="8">
        <v>877.4034388453475</v>
      </c>
      <c r="T20" s="8">
        <v>722.1266600528581</v>
      </c>
      <c r="U20" s="8">
        <v>1360.0607748107682</v>
      </c>
      <c r="V20" s="8">
        <v>1196.385690269752</v>
      </c>
      <c r="W20" s="8">
        <v>637.9598302028604</v>
      </c>
      <c r="X20" s="8">
        <v>800.3141125247791</v>
      </c>
    </row>
    <row r="21" spans="1:17" ht="13.5" thickBot="1">
      <c r="A21" s="4">
        <f t="shared" si="0"/>
        <v>1830</v>
      </c>
      <c r="B21" s="8">
        <v>284.4</v>
      </c>
      <c r="C21" s="1">
        <f>'1900-12007perGas'!K21</f>
        <v>287.4059481053202</v>
      </c>
      <c r="I21" s="15">
        <v>2100</v>
      </c>
      <c r="J21" s="16">
        <v>6.05</v>
      </c>
      <c r="K21" s="16">
        <v>5.07</v>
      </c>
      <c r="L21" s="16">
        <v>9.14</v>
      </c>
      <c r="M21" s="16">
        <v>8.07</v>
      </c>
      <c r="N21" s="16">
        <v>4.19</v>
      </c>
      <c r="O21" s="16">
        <v>5.71</v>
      </c>
      <c r="P21" s="17">
        <v>5.79</v>
      </c>
      <c r="Q21" s="20"/>
    </row>
    <row r="22" spans="1:3" ht="12.75">
      <c r="A22" s="4">
        <f t="shared" si="0"/>
        <v>1835</v>
      </c>
      <c r="B22" s="8">
        <v>283.8</v>
      </c>
      <c r="C22" s="1">
        <f>'1900-12007perGas'!K22</f>
        <v>286.99093510949575</v>
      </c>
    </row>
    <row r="23" spans="1:3" ht="12.75">
      <c r="A23" s="4">
        <f t="shared" si="0"/>
        <v>1840</v>
      </c>
      <c r="B23" s="8">
        <v>283.4</v>
      </c>
      <c r="C23" s="1">
        <f>'1900-12007perGas'!K23</f>
        <v>286.7771321682989</v>
      </c>
    </row>
    <row r="24" spans="1:9" ht="13.5" thickBot="1">
      <c r="A24" s="4">
        <f t="shared" si="0"/>
        <v>1845</v>
      </c>
      <c r="B24" s="8">
        <v>283.9</v>
      </c>
      <c r="C24" s="1">
        <f>'1900-12007perGas'!K24</f>
        <v>287.5134039067972</v>
      </c>
      <c r="I24" t="s">
        <v>28</v>
      </c>
    </row>
    <row r="25" spans="1:15" ht="12.75">
      <c r="A25" s="4">
        <f t="shared" si="0"/>
        <v>1850</v>
      </c>
      <c r="B25" s="8">
        <v>284.7</v>
      </c>
      <c r="C25" s="1">
        <f>'1900-12007perGas'!K25</f>
        <v>288.5539626381114</v>
      </c>
      <c r="I25" s="10" t="s">
        <v>17</v>
      </c>
      <c r="J25" s="11" t="s">
        <v>20</v>
      </c>
      <c r="K25" s="11" t="s">
        <v>21</v>
      </c>
      <c r="L25" s="11" t="s">
        <v>22</v>
      </c>
      <c r="M25" s="11" t="s">
        <v>23</v>
      </c>
      <c r="N25" s="11" t="s">
        <v>24</v>
      </c>
      <c r="O25" s="11" t="s">
        <v>25</v>
      </c>
    </row>
    <row r="26" spans="1:25" ht="12.75">
      <c r="A26" s="4">
        <f t="shared" si="0"/>
        <v>1855</v>
      </c>
      <c r="B26" s="8">
        <v>285.4</v>
      </c>
      <c r="C26" s="1">
        <f>'1900-12007perGas'!K26</f>
        <v>289.56921978418853</v>
      </c>
      <c r="I26" s="13">
        <v>2000</v>
      </c>
      <c r="J26">
        <f aca="true" t="shared" si="1" ref="J26:O34">$V$3*EXP(J11/5.35)</f>
        <v>356.4590065245701</v>
      </c>
      <c r="K26">
        <f t="shared" si="1"/>
        <v>356.4590065245701</v>
      </c>
      <c r="L26">
        <f t="shared" si="1"/>
        <v>356.4590065245701</v>
      </c>
      <c r="M26">
        <f t="shared" si="1"/>
        <v>356.4590065245701</v>
      </c>
      <c r="N26">
        <f t="shared" si="1"/>
        <v>356.4590065245701</v>
      </c>
      <c r="O26">
        <f t="shared" si="1"/>
        <v>356.4590065245701</v>
      </c>
      <c r="T26" s="23" t="s">
        <v>20</v>
      </c>
      <c r="U26" s="23" t="s">
        <v>21</v>
      </c>
      <c r="V26" s="23" t="s">
        <v>22</v>
      </c>
      <c r="W26" s="23" t="s">
        <v>23</v>
      </c>
      <c r="X26" s="23" t="s">
        <v>24</v>
      </c>
      <c r="Y26" s="23" t="s">
        <v>25</v>
      </c>
    </row>
    <row r="27" spans="1:25" ht="12.75">
      <c r="A27" s="4">
        <f t="shared" si="0"/>
        <v>1860</v>
      </c>
      <c r="B27" s="8">
        <v>286.2</v>
      </c>
      <c r="C27" s="1">
        <f>'1900-12007perGas'!K27</f>
        <v>290.6868116027113</v>
      </c>
      <c r="I27" s="13">
        <v>2010</v>
      </c>
      <c r="J27">
        <f>$V$3*EXP(J12/5.35)</f>
        <v>378.4304591966406</v>
      </c>
      <c r="K27">
        <f t="shared" si="1"/>
        <v>392.84514699371005</v>
      </c>
      <c r="L27">
        <f t="shared" si="1"/>
        <v>381.27044936349995</v>
      </c>
      <c r="M27">
        <f t="shared" si="1"/>
        <v>384.85042740314947</v>
      </c>
      <c r="N27">
        <f t="shared" si="1"/>
        <v>384.1317526777338</v>
      </c>
      <c r="O27">
        <f t="shared" si="1"/>
        <v>390.64844175328244</v>
      </c>
      <c r="R27" t="s">
        <v>42</v>
      </c>
      <c r="S27">
        <v>2020</v>
      </c>
      <c r="T27" s="22">
        <v>488.6010693080633</v>
      </c>
      <c r="U27" s="22">
        <v>477.76378695223235</v>
      </c>
      <c r="V27" s="22">
        <v>483.96550671300685</v>
      </c>
      <c r="W27" s="22">
        <v>483.7846188411781</v>
      </c>
      <c r="X27" s="22">
        <v>475.44757698169076</v>
      </c>
      <c r="Y27" s="22">
        <v>470.2331287413457</v>
      </c>
    </row>
    <row r="28" spans="1:25" ht="12.75">
      <c r="A28" s="4">
        <f t="shared" si="0"/>
        <v>1865</v>
      </c>
      <c r="B28" s="8">
        <v>286.9</v>
      </c>
      <c r="C28" s="1">
        <f>'1900-12007perGas'!K28</f>
        <v>291.72498282205373</v>
      </c>
      <c r="I28" s="13">
        <v>2020</v>
      </c>
      <c r="J28">
        <f t="shared" si="1"/>
        <v>416.2805497721958</v>
      </c>
      <c r="K28">
        <f t="shared" si="1"/>
        <v>441.93928816906913</v>
      </c>
      <c r="L28">
        <f t="shared" si="1"/>
        <v>417.0593719021497</v>
      </c>
      <c r="M28">
        <f t="shared" si="1"/>
        <v>407.04735291589213</v>
      </c>
      <c r="N28">
        <f t="shared" si="1"/>
        <v>415.5031820248813</v>
      </c>
      <c r="O28">
        <f t="shared" si="1"/>
        <v>432.1369746849711</v>
      </c>
      <c r="S28">
        <v>2050</v>
      </c>
      <c r="T28" s="22">
        <v>645.1547900444629</v>
      </c>
      <c r="U28" s="22">
        <v>613.2888713613902</v>
      </c>
      <c r="V28" s="22">
        <v>706.5057876292359</v>
      </c>
      <c r="W28" s="22">
        <v>652.918876394685</v>
      </c>
      <c r="X28" s="22">
        <v>571.025688809651</v>
      </c>
      <c r="Y28" s="22">
        <v>574.7736170973548</v>
      </c>
    </row>
    <row r="29" spans="1:25" ht="12.75">
      <c r="A29" s="4">
        <f t="shared" si="0"/>
        <v>1870</v>
      </c>
      <c r="B29" s="8">
        <v>287.5</v>
      </c>
      <c r="C29" s="1">
        <f>'1900-12007perGas'!K29</f>
        <v>292.6620858709323</v>
      </c>
      <c r="I29" s="13">
        <v>2030</v>
      </c>
      <c r="J29">
        <f t="shared" si="1"/>
        <v>472.7006132751257</v>
      </c>
      <c r="K29">
        <f t="shared" si="1"/>
        <v>493.4654712686433</v>
      </c>
      <c r="L29">
        <f t="shared" si="1"/>
        <v>467.4289141695807</v>
      </c>
      <c r="M29">
        <f t="shared" si="1"/>
        <v>448.59738220311215</v>
      </c>
      <c r="N29">
        <f t="shared" si="1"/>
        <v>448.59738220311215</v>
      </c>
      <c r="O29">
        <f t="shared" si="1"/>
        <v>470.05737350932696</v>
      </c>
      <c r="S29">
        <v>2100</v>
      </c>
      <c r="T29" s="22">
        <v>877.4034388453475</v>
      </c>
      <c r="U29" s="22">
        <v>722.1266600528581</v>
      </c>
      <c r="V29" s="22">
        <v>1360.0607748107682</v>
      </c>
      <c r="W29" s="22">
        <v>1196.385690269752</v>
      </c>
      <c r="X29" s="22">
        <v>637.9598302028604</v>
      </c>
      <c r="Y29" s="22">
        <v>800.3141125247791</v>
      </c>
    </row>
    <row r="30" spans="1:15" ht="12.75">
      <c r="A30" s="4">
        <f t="shared" si="0"/>
        <v>1875</v>
      </c>
      <c r="B30" s="8">
        <v>288.7</v>
      </c>
      <c r="C30" s="1">
        <f>'1900-12007perGas'!K30</f>
        <v>294.203072546444</v>
      </c>
      <c r="I30" s="13">
        <v>2040</v>
      </c>
      <c r="J30">
        <f t="shared" si="1"/>
        <v>545.8736118553409</v>
      </c>
      <c r="K30">
        <f t="shared" si="1"/>
        <v>561.3950530102519</v>
      </c>
      <c r="L30">
        <f t="shared" si="1"/>
        <v>552.0300162713381</v>
      </c>
      <c r="M30">
        <f t="shared" si="1"/>
        <v>507.4967325495172</v>
      </c>
      <c r="N30">
        <f t="shared" si="1"/>
        <v>480.7198486053522</v>
      </c>
      <c r="O30">
        <f t="shared" si="1"/>
        <v>511.30532061405495</v>
      </c>
    </row>
    <row r="31" spans="1:25" ht="12.75">
      <c r="A31" s="4">
        <f t="shared" si="0"/>
        <v>1880</v>
      </c>
      <c r="B31" s="8">
        <v>290.7</v>
      </c>
      <c r="C31" s="1">
        <f>'1900-12007perGas'!K31</f>
        <v>296.5619049130525</v>
      </c>
      <c r="I31" s="13">
        <v>2050</v>
      </c>
      <c r="J31">
        <f t="shared" si="1"/>
        <v>604.9774636359848</v>
      </c>
      <c r="K31">
        <f t="shared" si="1"/>
        <v>622.1794713863826</v>
      </c>
      <c r="L31">
        <f t="shared" si="1"/>
        <v>685.6894661641963</v>
      </c>
      <c r="M31">
        <f t="shared" si="1"/>
        <v>575.2035150706627</v>
      </c>
      <c r="N31">
        <f t="shared" si="1"/>
        <v>515.1424908193535</v>
      </c>
      <c r="O31">
        <f t="shared" si="1"/>
        <v>555.1342068939196</v>
      </c>
      <c r="R31" t="s">
        <v>43</v>
      </c>
      <c r="S31">
        <v>2020</v>
      </c>
      <c r="T31" s="22">
        <v>416.2805497721958</v>
      </c>
      <c r="U31" s="22">
        <v>441.93928816906913</v>
      </c>
      <c r="V31" s="22">
        <v>417.0593719021497</v>
      </c>
      <c r="W31" s="22">
        <v>407.04735291589213</v>
      </c>
      <c r="X31" s="22">
        <v>415.5031820248813</v>
      </c>
      <c r="Y31" s="22">
        <v>432.1369746849711</v>
      </c>
    </row>
    <row r="32" spans="1:25" ht="12.75">
      <c r="A32" s="4">
        <f t="shared" si="0"/>
        <v>1885</v>
      </c>
      <c r="B32" s="8">
        <v>293</v>
      </c>
      <c r="C32" s="1">
        <f>'1900-12007perGas'!K32</f>
        <v>299.3014889538432</v>
      </c>
      <c r="I32" s="13">
        <v>2060</v>
      </c>
      <c r="J32">
        <f t="shared" si="1"/>
        <v>680.5819333232005</v>
      </c>
      <c r="K32">
        <f t="shared" si="1"/>
        <v>672.9918793474047</v>
      </c>
      <c r="L32">
        <f t="shared" si="1"/>
        <v>851.7110123545148</v>
      </c>
      <c r="M32">
        <f t="shared" si="1"/>
        <v>670.4807185374998</v>
      </c>
      <c r="N32">
        <f t="shared" si="1"/>
        <v>549.9702051721374</v>
      </c>
      <c r="O32">
        <f t="shared" si="1"/>
        <v>599.3498070710335</v>
      </c>
      <c r="S32">
        <v>2050</v>
      </c>
      <c r="T32" s="22">
        <v>604.9774636359848</v>
      </c>
      <c r="U32" s="22">
        <v>622.1794713863826</v>
      </c>
      <c r="V32" s="22">
        <v>685.6894661641963</v>
      </c>
      <c r="W32" s="22">
        <v>575.2035150706627</v>
      </c>
      <c r="X32" s="22">
        <v>515.1424908193535</v>
      </c>
      <c r="Y32" s="22">
        <v>555.1342068939196</v>
      </c>
    </row>
    <row r="33" spans="1:25" ht="12.75">
      <c r="A33" s="4">
        <f t="shared" si="0"/>
        <v>1890</v>
      </c>
      <c r="B33" s="8">
        <v>294.2</v>
      </c>
      <c r="C33" s="1">
        <f>'1900-12007perGas'!K33</f>
        <v>300.9016838847935</v>
      </c>
      <c r="I33" s="13">
        <v>2070</v>
      </c>
      <c r="J33">
        <f t="shared" si="1"/>
        <v>745.8593186642312</v>
      </c>
      <c r="K33">
        <f t="shared" si="1"/>
        <v>703.8695750681187</v>
      </c>
      <c r="L33">
        <f t="shared" si="1"/>
        <v>1032.5333725559394</v>
      </c>
      <c r="M33">
        <f t="shared" si="1"/>
        <v>785.9344956897601</v>
      </c>
      <c r="N33">
        <f t="shared" si="1"/>
        <v>578.4380155596369</v>
      </c>
      <c r="O33">
        <f t="shared" si="1"/>
        <v>647.0871129451555</v>
      </c>
      <c r="S33">
        <v>2100</v>
      </c>
      <c r="T33" s="22">
        <v>861.3166744047298</v>
      </c>
      <c r="U33" s="22">
        <v>717.1497427958368</v>
      </c>
      <c r="V33" s="22">
        <v>1534.6111855872325</v>
      </c>
      <c r="W33" s="22">
        <v>1256.4333716577294</v>
      </c>
      <c r="X33" s="22">
        <v>608.3793898250291</v>
      </c>
      <c r="Y33" s="22">
        <v>808.2818591847664</v>
      </c>
    </row>
    <row r="34" spans="1:15" ht="12.75">
      <c r="A34" s="4">
        <f t="shared" si="0"/>
        <v>1895</v>
      </c>
      <c r="B34" s="8">
        <v>294.8</v>
      </c>
      <c r="C34" s="1">
        <f>'1900-12007perGas'!K34</f>
        <v>301.93933247949417</v>
      </c>
      <c r="I34" s="13">
        <v>2080</v>
      </c>
      <c r="J34">
        <f t="shared" si="1"/>
        <v>794.7983251456365</v>
      </c>
      <c r="K34">
        <f t="shared" si="1"/>
        <v>722.5317044435053</v>
      </c>
      <c r="L34">
        <f t="shared" si="1"/>
        <v>1214.8640649680724</v>
      </c>
      <c r="M34">
        <f t="shared" si="1"/>
        <v>919.5485066415645</v>
      </c>
      <c r="N34">
        <f t="shared" si="1"/>
        <v>597.1134297934944</v>
      </c>
      <c r="O34">
        <f t="shared" si="1"/>
        <v>697.3219985498222</v>
      </c>
    </row>
    <row r="35" spans="1:15" ht="12.75">
      <c r="A35" s="4">
        <f t="shared" si="0"/>
        <v>1900</v>
      </c>
      <c r="B35" s="8">
        <v>295.8</v>
      </c>
      <c r="C35" s="1">
        <f>'1900-12007perGas'!K35</f>
        <v>303.36793418823163</v>
      </c>
      <c r="I35" s="13">
        <v>2090</v>
      </c>
      <c r="J35">
        <f aca="true" t="shared" si="2" ref="J35:O35">$V$3*EXP(J20/5.35)</f>
        <v>831.2646505149378</v>
      </c>
      <c r="K35">
        <f t="shared" si="2"/>
        <v>723.8834939549822</v>
      </c>
      <c r="L35">
        <f t="shared" si="2"/>
        <v>1384.6858784382027</v>
      </c>
      <c r="M35">
        <f t="shared" si="2"/>
        <v>1071.863309784156</v>
      </c>
      <c r="N35">
        <f t="shared" si="2"/>
        <v>607.2432941894302</v>
      </c>
      <c r="O35">
        <f t="shared" si="2"/>
        <v>751.4567357837824</v>
      </c>
    </row>
    <row r="36" spans="1:15" ht="13.5" thickBot="1">
      <c r="A36" s="4">
        <f t="shared" si="0"/>
        <v>1905</v>
      </c>
      <c r="B36" s="8">
        <v>297.6</v>
      </c>
      <c r="C36" s="1">
        <f>'1900-12007perGas'!K36</f>
        <v>305.9636018421263</v>
      </c>
      <c r="I36" s="15">
        <v>2100</v>
      </c>
      <c r="J36">
        <f aca="true" t="shared" si="3" ref="J36:O36">$V$3*EXP(J21/5.35)</f>
        <v>861.3166744047298</v>
      </c>
      <c r="K36">
        <f t="shared" si="3"/>
        <v>717.1497427958368</v>
      </c>
      <c r="L36">
        <f t="shared" si="3"/>
        <v>1534.6111855872325</v>
      </c>
      <c r="M36">
        <f t="shared" si="3"/>
        <v>1256.4333716577294</v>
      </c>
      <c r="N36">
        <f t="shared" si="3"/>
        <v>608.3793898250291</v>
      </c>
      <c r="O36">
        <f t="shared" si="3"/>
        <v>808.2818591847664</v>
      </c>
    </row>
    <row r="37" spans="1:3" ht="12.75">
      <c r="A37" s="4">
        <f t="shared" si="0"/>
        <v>1910</v>
      </c>
      <c r="B37" s="8">
        <v>299.7</v>
      </c>
      <c r="C37" s="1">
        <f>'1900-12007perGas'!K37</f>
        <v>308.9584220125385</v>
      </c>
    </row>
    <row r="38" spans="1:3" ht="12.75">
      <c r="A38" s="4">
        <f t="shared" si="0"/>
        <v>1915</v>
      </c>
      <c r="B38" s="8">
        <v>301.4</v>
      </c>
      <c r="C38" s="1">
        <f>'1900-12007perGas'!K38</f>
        <v>311.6420725028171</v>
      </c>
    </row>
    <row r="39" spans="1:3" ht="12.75">
      <c r="A39" s="4">
        <f t="shared" si="0"/>
        <v>1920</v>
      </c>
      <c r="B39" s="8">
        <v>303</v>
      </c>
      <c r="C39" s="1">
        <f>'1900-12007perGas'!K39</f>
        <v>314.3639761440504</v>
      </c>
    </row>
    <row r="40" spans="1:9" ht="12.75">
      <c r="A40" s="4">
        <f t="shared" si="0"/>
        <v>1925</v>
      </c>
      <c r="B40" s="8">
        <v>305</v>
      </c>
      <c r="C40" s="1">
        <f>'1900-12007perGas'!K40</f>
        <v>317.53948326895437</v>
      </c>
      <c r="I40" s="21"/>
    </row>
    <row r="41" spans="1:3" ht="12.75">
      <c r="A41" s="4">
        <f t="shared" si="0"/>
        <v>1930</v>
      </c>
      <c r="B41" s="8">
        <v>307.2</v>
      </c>
      <c r="C41" s="1">
        <f>'1900-12007perGas'!K41</f>
        <v>320.87578159759556</v>
      </c>
    </row>
    <row r="42" spans="1:3" ht="12.75">
      <c r="A42" s="4">
        <f t="shared" si="0"/>
        <v>1935</v>
      </c>
      <c r="B42" s="8">
        <v>309.4</v>
      </c>
      <c r="C42" s="1">
        <f>'1900-12007perGas'!K42</f>
        <v>324.15810484483933</v>
      </c>
    </row>
    <row r="43" spans="1:3" ht="12.75">
      <c r="A43" s="4">
        <f t="shared" si="0"/>
        <v>1940</v>
      </c>
      <c r="B43" s="8">
        <v>310.4</v>
      </c>
      <c r="C43" s="1">
        <f>'1900-12007perGas'!K43</f>
        <v>326.11838301036704</v>
      </c>
    </row>
    <row r="44" spans="1:3" ht="12.75">
      <c r="A44" s="5">
        <f t="shared" si="0"/>
        <v>1945</v>
      </c>
      <c r="B44" s="8">
        <v>310.1</v>
      </c>
      <c r="C44" s="1">
        <f>'1900-12007perGas'!K44</f>
        <v>326.7852425660008</v>
      </c>
    </row>
    <row r="45" spans="1:3" ht="12.75">
      <c r="A45" s="6">
        <f t="shared" si="0"/>
        <v>1950</v>
      </c>
      <c r="B45" s="8">
        <v>310.7</v>
      </c>
      <c r="C45" s="1">
        <f>'1900-12007perGas'!K45</f>
        <v>328.59875244895755</v>
      </c>
    </row>
    <row r="46" spans="1:3" ht="12.75">
      <c r="A46" s="6">
        <f>A45+5</f>
        <v>1955</v>
      </c>
      <c r="B46" s="8">
        <v>313</v>
      </c>
      <c r="C46" s="1">
        <f>'1900-12007perGas'!K46</f>
        <v>332.5393210519781</v>
      </c>
    </row>
    <row r="47" spans="1:3" ht="12.75">
      <c r="A47" s="6">
        <f t="shared" si="0"/>
        <v>1960</v>
      </c>
      <c r="B47" s="8">
        <v>316.9</v>
      </c>
      <c r="C47" s="1">
        <f>'1900-12007perGas'!K47</f>
        <v>338.530191178278</v>
      </c>
    </row>
    <row r="48" spans="1:3" ht="12.75">
      <c r="A48" s="6">
        <f t="shared" si="0"/>
        <v>1965</v>
      </c>
      <c r="B48" s="8">
        <v>320</v>
      </c>
      <c r="C48" s="1">
        <f>'1900-12007perGas'!K48</f>
        <v>343.98781145975767</v>
      </c>
    </row>
    <row r="49" spans="1:3" ht="12.75">
      <c r="A49" s="6">
        <f t="shared" si="0"/>
        <v>1970</v>
      </c>
      <c r="B49" s="8">
        <v>325</v>
      </c>
      <c r="C49" s="1">
        <f>'1900-12007perGas'!K49</f>
        <v>351.86973904727944</v>
      </c>
    </row>
    <row r="50" spans="1:3" ht="12.75">
      <c r="A50" s="6">
        <f t="shared" si="0"/>
        <v>1975</v>
      </c>
      <c r="B50" s="8">
        <v>331.3</v>
      </c>
      <c r="C50" s="1">
        <f>'1900-12007perGas'!K50</f>
        <v>361.4716686333465</v>
      </c>
    </row>
    <row r="51" spans="1:3" ht="12.75">
      <c r="A51" s="6">
        <v>1978</v>
      </c>
      <c r="B51" s="8">
        <v>334.6</v>
      </c>
      <c r="C51" s="1">
        <f>'1900-12007perGas'!K51</f>
        <v>366.74426814058205</v>
      </c>
    </row>
    <row r="52" spans="1:3" ht="12.75">
      <c r="A52" s="6">
        <v>1979</v>
      </c>
      <c r="B52" s="8">
        <v>336.74</v>
      </c>
      <c r="C52" s="1">
        <f>'1900-12007perGas'!K52</f>
        <v>369.82790316312185</v>
      </c>
    </row>
    <row r="53" spans="1:3" ht="12.75">
      <c r="A53" s="6">
        <f>A50+5</f>
        <v>1980</v>
      </c>
      <c r="B53" s="8">
        <v>338.7</v>
      </c>
      <c r="C53" s="1">
        <f>'1900-12007perGas'!K53</f>
        <v>373.15313271702325</v>
      </c>
    </row>
    <row r="54" spans="1:3" ht="12.75">
      <c r="A54" s="6">
        <v>1981</v>
      </c>
      <c r="B54" s="8">
        <v>339.7366666666667</v>
      </c>
      <c r="C54" s="1">
        <f>'1900-12007perGas'!K54</f>
        <v>375.01494774944507</v>
      </c>
    </row>
    <row r="55" spans="1:3" ht="12.75">
      <c r="A55" s="6">
        <v>1982</v>
      </c>
      <c r="B55" s="8">
        <v>340.92</v>
      </c>
      <c r="C55" s="1">
        <f>'1900-12007perGas'!K55</f>
        <v>377.4416859023752</v>
      </c>
    </row>
    <row r="56" spans="1:3" ht="12.75">
      <c r="A56" s="6">
        <v>1983</v>
      </c>
      <c r="B56" s="8">
        <v>342.465</v>
      </c>
      <c r="C56" s="1">
        <f>'1900-12007perGas'!K56</f>
        <v>379.7911423074417</v>
      </c>
    </row>
    <row r="57" spans="1:3" ht="12.75">
      <c r="A57" s="6">
        <v>1984</v>
      </c>
      <c r="B57" s="8">
        <v>344.1325</v>
      </c>
      <c r="C57" s="1">
        <f>'1900-12007perGas'!K57</f>
        <v>382.2850837643199</v>
      </c>
    </row>
    <row r="58" spans="1:3" ht="12.75">
      <c r="A58" s="6">
        <v>1985</v>
      </c>
      <c r="B58" s="8">
        <v>345.4725</v>
      </c>
      <c r="C58" s="1">
        <f>'1900-12007perGas'!K58</f>
        <v>384.4814204122099</v>
      </c>
    </row>
    <row r="59" spans="1:3" ht="12.75">
      <c r="A59" s="6">
        <v>1986</v>
      </c>
      <c r="B59" s="8">
        <v>346.885</v>
      </c>
      <c r="C59" s="1">
        <f>'1900-12007perGas'!K59</f>
        <v>386.83664091588093</v>
      </c>
    </row>
    <row r="60" spans="1:3" ht="12.75">
      <c r="A60" s="6">
        <v>1987</v>
      </c>
      <c r="B60" s="8">
        <v>348.4625</v>
      </c>
      <c r="C60" s="1">
        <f>'1900-12007perGas'!K60</f>
        <v>388.9729123307407</v>
      </c>
    </row>
    <row r="61" spans="1:3" ht="12.75">
      <c r="A61" s="6">
        <v>1988</v>
      </c>
      <c r="B61" s="8">
        <v>350.925</v>
      </c>
      <c r="C61" s="1">
        <f>'1900-12007perGas'!K61</f>
        <v>392.4757033342183</v>
      </c>
    </row>
    <row r="62" spans="1:8" ht="18.75">
      <c r="A62" s="6">
        <v>1989</v>
      </c>
      <c r="B62" s="8">
        <v>352.565</v>
      </c>
      <c r="C62" s="1">
        <f>'1900-12007perGas'!K62</f>
        <v>394.89669041328625</v>
      </c>
      <c r="H62" s="29" t="s">
        <v>56</v>
      </c>
    </row>
    <row r="63" spans="1:3" ht="12.75">
      <c r="A63" s="6">
        <f>A58+5</f>
        <v>1990</v>
      </c>
      <c r="B63" s="8">
        <v>353.72</v>
      </c>
      <c r="C63" s="1">
        <f>'1900-12007perGas'!K63</f>
        <v>396.48904732891293</v>
      </c>
    </row>
    <row r="64" spans="1:8" ht="15.75">
      <c r="A64" s="6">
        <v>1991</v>
      </c>
      <c r="B64" s="8">
        <v>355.1475</v>
      </c>
      <c r="C64" s="1">
        <f>'1900-12007perGas'!K64</f>
        <v>398.8599414485918</v>
      </c>
      <c r="H64" s="28" t="s">
        <v>57</v>
      </c>
    </row>
    <row r="65" spans="1:3" ht="12.75">
      <c r="A65" s="6">
        <v>1992</v>
      </c>
      <c r="B65" s="8">
        <v>355.8975</v>
      </c>
      <c r="C65" s="1">
        <f>'1900-12007perGas'!K65</f>
        <v>399.88726715057254</v>
      </c>
    </row>
    <row r="66" spans="1:3" ht="12.75">
      <c r="A66" s="6">
        <v>1993</v>
      </c>
      <c r="B66" s="8">
        <v>356.625</v>
      </c>
      <c r="C66" s="1">
        <f>'1900-12007perGas'!K66</f>
        <v>400.9238725797024</v>
      </c>
    </row>
    <row r="67" spans="1:3" ht="12.75">
      <c r="A67" s="6">
        <v>1994</v>
      </c>
      <c r="B67" s="8">
        <v>358.2</v>
      </c>
      <c r="C67" s="1">
        <f>'1900-12007perGas'!K67</f>
        <v>403.07599337389996</v>
      </c>
    </row>
    <row r="68" spans="1:3" ht="12.75">
      <c r="A68" s="6">
        <v>1995</v>
      </c>
      <c r="B68" s="8">
        <v>360.2275</v>
      </c>
      <c r="C68" s="1">
        <f>'1900-12007perGas'!K68</f>
        <v>405.7377969205066</v>
      </c>
    </row>
    <row r="69" spans="1:3" ht="12.75">
      <c r="A69" s="6">
        <v>1996</v>
      </c>
      <c r="B69" s="8">
        <v>362.13</v>
      </c>
      <c r="C69" s="1">
        <f>'1900-12007perGas'!K69</f>
        <v>408.2754846340751</v>
      </c>
    </row>
    <row r="70" spans="1:3" ht="12.75">
      <c r="A70" s="6">
        <v>1997</v>
      </c>
      <c r="B70" s="8">
        <v>363.225</v>
      </c>
      <c r="C70" s="1">
        <f>'1900-12007perGas'!K70</f>
        <v>409.8360554264076</v>
      </c>
    </row>
    <row r="71" spans="1:3" ht="12.75">
      <c r="A71" s="6">
        <v>1998</v>
      </c>
      <c r="B71" s="8">
        <v>365.665</v>
      </c>
      <c r="C71" s="1">
        <f>'1900-12007perGas'!K71</f>
        <v>413.0540587622436</v>
      </c>
    </row>
    <row r="72" spans="1:3" ht="12.75">
      <c r="A72" s="6">
        <v>1999</v>
      </c>
      <c r="B72" s="8">
        <v>367.6425</v>
      </c>
      <c r="C72" s="1">
        <f>'1900-12007perGas'!K72</f>
        <v>415.8215430008669</v>
      </c>
    </row>
    <row r="73" spans="1:3" ht="12.75">
      <c r="A73" s="6">
        <v>2000</v>
      </c>
      <c r="B73" s="8">
        <v>368.7925</v>
      </c>
      <c r="C73" s="1">
        <f>'1900-12007perGas'!K73</f>
        <v>417.50208123452535</v>
      </c>
    </row>
    <row r="74" spans="1:3" ht="12.75">
      <c r="A74" s="6">
        <v>2001</v>
      </c>
      <c r="B74" s="8">
        <v>370.415</v>
      </c>
      <c r="C74" s="1">
        <f>'1900-12007perGas'!K74</f>
        <v>419.5435289051514</v>
      </c>
    </row>
    <row r="75" spans="1:3" ht="12.75">
      <c r="A75" s="6">
        <v>2002</v>
      </c>
      <c r="B75" s="8">
        <v>372.485</v>
      </c>
      <c r="C75" s="1">
        <f>'1900-12007perGas'!K75</f>
        <v>422.141049123905</v>
      </c>
    </row>
    <row r="76" spans="1:3" ht="12.75">
      <c r="A76" s="6">
        <v>2003</v>
      </c>
      <c r="B76" s="8">
        <v>374.7575</v>
      </c>
      <c r="C76" s="1">
        <f>'1900-12007perGas'!K76</f>
        <v>425.08039655299956</v>
      </c>
    </row>
    <row r="77" spans="1:3" ht="12.75">
      <c r="A77" s="6">
        <v>2004</v>
      </c>
      <c r="B77" s="8">
        <v>376.6075</v>
      </c>
      <c r="C77" s="1">
        <f>'1900-12007perGas'!K77</f>
        <v>427.3536215898706</v>
      </c>
    </row>
    <row r="78" spans="1:4" ht="12.75">
      <c r="A78" s="6">
        <v>2005</v>
      </c>
      <c r="B78" s="8">
        <v>379.0475</v>
      </c>
      <c r="C78" s="1">
        <f>'1900-12007perGas'!K78</f>
        <v>430.3781419093096</v>
      </c>
      <c r="D78">
        <f>'2005 -2007'!H17</f>
        <v>390.7748310999117</v>
      </c>
    </row>
    <row r="79" spans="1:4" ht="12.75">
      <c r="A79" s="7">
        <v>2006</v>
      </c>
      <c r="B79" s="8">
        <v>380.8075</v>
      </c>
      <c r="C79" s="1">
        <f>'1900-12007perGas'!K79</f>
        <v>432.64369100326644</v>
      </c>
      <c r="D79">
        <f>'2005 -2007'!I17</f>
        <v>392.8545131285267</v>
      </c>
    </row>
    <row r="80" spans="1:4" ht="12.75">
      <c r="A80" s="24">
        <v>2007</v>
      </c>
      <c r="B80" s="8">
        <v>382.9775</v>
      </c>
      <c r="C80" s="1">
        <f>'1900-12007perGas'!K80</f>
        <v>435.5881493692091</v>
      </c>
      <c r="D80">
        <f>'2005 -2007'!J17</f>
        <v>395.53543284311786</v>
      </c>
    </row>
    <row r="81" spans="1:2" ht="12.75">
      <c r="A81" s="24">
        <v>2008</v>
      </c>
      <c r="B81" s="18">
        <v>385.1475</v>
      </c>
    </row>
    <row r="83" ht="12.75">
      <c r="B83" s="18">
        <f>100*B81/B5</f>
        <v>138.54226618705036</v>
      </c>
    </row>
  </sheetData>
  <mergeCells count="1">
    <mergeCell ref="I9:P9"/>
  </mergeCells>
  <printOptions/>
  <pageMargins left="0.16" right="0.16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minnenvj</dc:creator>
  <cp:keywords/>
  <dc:description/>
  <cp:lastModifiedBy>Ricardo</cp:lastModifiedBy>
  <dcterms:created xsi:type="dcterms:W3CDTF">2007-12-19T11:36:54Z</dcterms:created>
  <dcterms:modified xsi:type="dcterms:W3CDTF">2009-03-11T09:39:50Z</dcterms:modified>
  <cp:category/>
  <cp:version/>
  <cp:contentType/>
  <cp:contentStatus/>
</cp:coreProperties>
</file>