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35" windowHeight="15000" activeTab="0"/>
  </bookViews>
  <sheets>
    <sheet name="Total energy consumption" sheetId="1" r:id="rId1"/>
  </sheets>
  <externalReferences>
    <externalReference r:id="rId4"/>
    <externalReference r:id="rId5"/>
    <externalReference r:id="rId6"/>
    <externalReference r:id="rId7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0">'Total energy consumption'!$B$1:$U$519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<sst xmlns="http://schemas.openxmlformats.org/spreadsheetml/2006/main" count="683" uniqueCount="170">
  <si>
    <t>Supply, transformation, consumption - all products - annual data</t>
  </si>
  <si>
    <t>Date of extraction: Mon, 10 Sep 07 11:59:44</t>
  </si>
  <si>
    <t>Last update: Wed Aug 22 15:25:09 MEST 2007</t>
  </si>
  <si>
    <t>unit</t>
  </si>
  <si>
    <t>indic_en</t>
  </si>
  <si>
    <t>product</t>
  </si>
  <si>
    <t>&lt;&gt;</t>
  </si>
  <si>
    <t>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</si>
  <si>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</si>
  <si>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</si>
  <si>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</si>
  <si>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</si>
  <si>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</si>
  <si>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</si>
  <si>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</si>
  <si>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</si>
  <si>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</si>
  <si>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</si>
  <si>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</si>
  <si>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</si>
  <si>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</si>
  <si>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</si>
  <si>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</si>
  <si>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</si>
  <si>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geo</t>
  </si>
  <si>
    <t>EEA</t>
  </si>
  <si>
    <t>EU-27</t>
  </si>
  <si>
    <t>EU-15</t>
  </si>
  <si>
    <t>Date of extraction: Mon, 10 Sep 07 12:02:05</t>
  </si>
  <si>
    <t>Date of extraction: Mon, 10 Sep 07 12:03:20</t>
  </si>
  <si>
    <t>Last update: Wed Aug 22 15:27:11 MEST 2007</t>
  </si>
  <si>
    <t>Date of extraction: Mon, 10 Sep 07 12:04:38</t>
  </si>
  <si>
    <t>Last update: Wed Aug 22 15:27:15 MEST 2007</t>
  </si>
  <si>
    <t>Date of extraction: Mon, 10 Sep 07 12:05:41</t>
  </si>
  <si>
    <t>Last update: Tue Jun 05 14:21:08 MEST 2007</t>
  </si>
  <si>
    <t>Date of extraction: Mon, 10 Sep 07 12:07:29</t>
  </si>
  <si>
    <t>Last update: Wed Aug 22 15:27:21 MEST 2007</t>
  </si>
  <si>
    <t>Date of extraction: Mon, 10 Sep 07 12:09:02</t>
  </si>
  <si>
    <t>Last update: Wed Aug 22 15:27:17 MEST 2007</t>
  </si>
  <si>
    <t>Date of extraction: Mon, 10 Sep 07 12:10:34</t>
  </si>
  <si>
    <t>Last update: Wed Aug 22 15:27:10 MEST 2007</t>
  </si>
  <si>
    <t>RESIDUAL CHECK</t>
  </si>
  <si>
    <t>million toe</t>
  </si>
  <si>
    <t>Coal and lignite</t>
  </si>
  <si>
    <t>Oil</t>
  </si>
  <si>
    <t>Gas</t>
  </si>
  <si>
    <t>Nuclear</t>
  </si>
  <si>
    <t>Renewables</t>
  </si>
  <si>
    <t>Other (industrial waste, net electricity imports)</t>
  </si>
  <si>
    <t>Total (as reported)</t>
  </si>
  <si>
    <t>Total (for shares)</t>
  </si>
  <si>
    <t>Sum check</t>
  </si>
  <si>
    <t>Shares in %</t>
  </si>
  <si>
    <t>Million TOE and shares (%) in 2005</t>
  </si>
  <si>
    <t>Industrial waste</t>
  </si>
  <si>
    <t>Imports-exports of electricity</t>
  </si>
  <si>
    <t>Total</t>
  </si>
  <si>
    <t>Sum</t>
  </si>
  <si>
    <t>Residual</t>
  </si>
  <si>
    <t>Check</t>
  </si>
  <si>
    <t>be Belgium</t>
  </si>
  <si>
    <t>bg Bulgaria</t>
  </si>
  <si>
    <t>cz Czech Republic</t>
  </si>
  <si>
    <t>dk Denmark</t>
  </si>
  <si>
    <t>de Germany</t>
  </si>
  <si>
    <t>ee Estonia</t>
  </si>
  <si>
    <t>ie Ireland</t>
  </si>
  <si>
    <t>gr Greece</t>
  </si>
  <si>
    <t>es Spain</t>
  </si>
  <si>
    <t>fr France</t>
  </si>
  <si>
    <t>it Italy</t>
  </si>
  <si>
    <t>cy Cyprus</t>
  </si>
  <si>
    <t>lv Latvia</t>
  </si>
  <si>
    <t>lt Lithuania</t>
  </si>
  <si>
    <t>lu Luxembourg</t>
  </si>
  <si>
    <t>hu Hungary</t>
  </si>
  <si>
    <t>mt Malta</t>
  </si>
  <si>
    <t>nl Netherlands</t>
  </si>
  <si>
    <t>at Austria</t>
  </si>
  <si>
    <t>pl Poland</t>
  </si>
  <si>
    <t>pt Portugal</t>
  </si>
  <si>
    <t>ro Romania</t>
  </si>
  <si>
    <t>si Slovenia</t>
  </si>
  <si>
    <t>sk Slovakia</t>
  </si>
  <si>
    <t>fi Finland</t>
  </si>
  <si>
    <t>se Sweden</t>
  </si>
  <si>
    <t>uk United Kingdom</t>
  </si>
  <si>
    <t>tr Turkey</t>
  </si>
  <si>
    <t>is Iceland</t>
  </si>
  <si>
    <t>no Norway</t>
  </si>
  <si>
    <t>One table and one chart for indicator (see below)</t>
  </si>
  <si>
    <t xml:space="preserve">EEA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</si>
  <si>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</si>
  <si>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</si>
  <si>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</si>
  <si>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</si>
  <si>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</si>
  <si>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</si>
  <si>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</si>
  <si>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</si>
  <si>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</si>
  <si>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</si>
  <si>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</si>
  <si>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</si>
  <si>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</si>
  <si>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</si>
  <si>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</si>
  <si>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</si>
  <si>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</si>
  <si>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</si>
  <si>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</si>
  <si>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</si>
  <si>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</si>
  <si>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</si>
  <si>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</si>
  <si>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</si>
  <si>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Source: EEA, Eurostat.</t>
  </si>
  <si>
    <t>Finland</t>
  </si>
  <si>
    <t>Sweden</t>
  </si>
  <si>
    <t>United Kingdom</t>
  </si>
  <si>
    <t>Turkey</t>
  </si>
  <si>
    <t>Iceland</t>
  </si>
  <si>
    <t>Norway</t>
  </si>
  <si>
    <t>Note: TOE refers to tonnes of oil equivalents.</t>
  </si>
  <si>
    <r>
      <t>1000toe</t>
    </r>
    <r>
      <rPr>
        <b/>
        <sz val="8"/>
        <color indexed="8"/>
        <rFont val="Arial"/>
        <family val="2"/>
      </rPr>
      <t> Thousands tons of oil equivalent (TOE)</t>
    </r>
  </si>
  <si>
    <r>
      <t>100900</t>
    </r>
    <r>
      <rPr>
        <b/>
        <sz val="8"/>
        <color indexed="8"/>
        <rFont val="Arial"/>
        <family val="2"/>
      </rPr>
      <t> Gross inland consumption</t>
    </r>
  </si>
  <si>
    <r>
      <t>0000</t>
    </r>
    <r>
      <rPr>
        <b/>
        <sz val="8"/>
        <color indexed="8"/>
        <rFont val="Arial"/>
        <family val="2"/>
      </rPr>
      <t> All Products</t>
    </r>
  </si>
  <si>
    <r>
      <t>be</t>
    </r>
    <r>
      <rPr>
        <b/>
        <sz val="8"/>
        <color indexed="8"/>
        <rFont val="Arial"/>
        <family val="2"/>
      </rPr>
      <t> Belgium</t>
    </r>
  </si>
  <si>
    <r>
      <t>bg</t>
    </r>
    <r>
      <rPr>
        <b/>
        <sz val="8"/>
        <color indexed="8"/>
        <rFont val="Arial"/>
        <family val="2"/>
      </rPr>
      <t> Bulgaria</t>
    </r>
  </si>
  <si>
    <r>
      <t>cz</t>
    </r>
    <r>
      <rPr>
        <b/>
        <sz val="8"/>
        <color indexed="8"/>
        <rFont val="Arial"/>
        <family val="2"/>
      </rPr>
      <t> Czech Republic</t>
    </r>
  </si>
  <si>
    <r>
      <t>dk</t>
    </r>
    <r>
      <rPr>
        <b/>
        <sz val="8"/>
        <color indexed="8"/>
        <rFont val="Arial"/>
        <family val="2"/>
      </rPr>
      <t> Denmark</t>
    </r>
  </si>
  <si>
    <r>
      <t>de</t>
    </r>
    <r>
      <rPr>
        <b/>
        <sz val="8"/>
        <color indexed="8"/>
        <rFont val="Arial"/>
        <family val="2"/>
      </rPr>
      <t> Germany</t>
    </r>
  </si>
  <si>
    <r>
      <t>ee</t>
    </r>
    <r>
      <rPr>
        <b/>
        <sz val="8"/>
        <color indexed="8"/>
        <rFont val="Arial"/>
        <family val="2"/>
      </rPr>
      <t> Estonia</t>
    </r>
  </si>
  <si>
    <r>
      <t>ie</t>
    </r>
    <r>
      <rPr>
        <b/>
        <sz val="8"/>
        <color indexed="8"/>
        <rFont val="Arial"/>
        <family val="2"/>
      </rPr>
      <t> Ireland</t>
    </r>
  </si>
  <si>
    <r>
      <t>gr</t>
    </r>
    <r>
      <rPr>
        <b/>
        <sz val="8"/>
        <color indexed="8"/>
        <rFont val="Arial"/>
        <family val="2"/>
      </rPr>
      <t> Greece</t>
    </r>
  </si>
  <si>
    <r>
      <t>es</t>
    </r>
    <r>
      <rPr>
        <b/>
        <sz val="8"/>
        <color indexed="8"/>
        <rFont val="Arial"/>
        <family val="2"/>
      </rPr>
      <t> Spain</t>
    </r>
  </si>
  <si>
    <r>
      <t>fr</t>
    </r>
    <r>
      <rPr>
        <b/>
        <sz val="8"/>
        <color indexed="8"/>
        <rFont val="Arial"/>
        <family val="2"/>
      </rPr>
      <t> France</t>
    </r>
  </si>
  <si>
    <r>
      <t>it</t>
    </r>
    <r>
      <rPr>
        <b/>
        <sz val="8"/>
        <color indexed="8"/>
        <rFont val="Arial"/>
        <family val="2"/>
      </rPr>
      <t> Italy</t>
    </r>
  </si>
  <si>
    <r>
      <t>cy</t>
    </r>
    <r>
      <rPr>
        <b/>
        <sz val="8"/>
        <color indexed="8"/>
        <rFont val="Arial"/>
        <family val="2"/>
      </rPr>
      <t> Cyprus</t>
    </r>
  </si>
  <si>
    <r>
      <t>lv</t>
    </r>
    <r>
      <rPr>
        <b/>
        <sz val="8"/>
        <color indexed="8"/>
        <rFont val="Arial"/>
        <family val="2"/>
      </rPr>
      <t> Latvia</t>
    </r>
  </si>
  <si>
    <r>
      <t>lt</t>
    </r>
    <r>
      <rPr>
        <b/>
        <sz val="8"/>
        <color indexed="8"/>
        <rFont val="Arial"/>
        <family val="2"/>
      </rPr>
      <t> Lithuania</t>
    </r>
  </si>
  <si>
    <r>
      <t>lu</t>
    </r>
    <r>
      <rPr>
        <b/>
        <sz val="8"/>
        <color indexed="8"/>
        <rFont val="Arial"/>
        <family val="2"/>
      </rPr>
      <t> Luxembourg</t>
    </r>
  </si>
  <si>
    <r>
      <t>hu</t>
    </r>
    <r>
      <rPr>
        <b/>
        <sz val="8"/>
        <color indexed="8"/>
        <rFont val="Arial"/>
        <family val="2"/>
      </rPr>
      <t> Hungary</t>
    </r>
  </si>
  <si>
    <r>
      <t>mt</t>
    </r>
    <r>
      <rPr>
        <b/>
        <sz val="8"/>
        <color indexed="8"/>
        <rFont val="Arial"/>
        <family val="2"/>
      </rPr>
      <t> Malta</t>
    </r>
  </si>
  <si>
    <r>
      <t>nl</t>
    </r>
    <r>
      <rPr>
        <b/>
        <sz val="8"/>
        <color indexed="8"/>
        <rFont val="Arial"/>
        <family val="2"/>
      </rPr>
      <t> Netherlands</t>
    </r>
  </si>
  <si>
    <r>
      <t>at</t>
    </r>
    <r>
      <rPr>
        <b/>
        <sz val="8"/>
        <color indexed="8"/>
        <rFont val="Arial"/>
        <family val="2"/>
      </rPr>
      <t> Austria</t>
    </r>
  </si>
  <si>
    <r>
      <t>pl</t>
    </r>
    <r>
      <rPr>
        <b/>
        <sz val="8"/>
        <color indexed="8"/>
        <rFont val="Arial"/>
        <family val="2"/>
      </rPr>
      <t> Poland</t>
    </r>
  </si>
  <si>
    <r>
      <t>pt</t>
    </r>
    <r>
      <rPr>
        <b/>
        <sz val="8"/>
        <color indexed="8"/>
        <rFont val="Arial"/>
        <family val="2"/>
      </rPr>
      <t> Portugal</t>
    </r>
  </si>
  <si>
    <r>
      <t>ro</t>
    </r>
    <r>
      <rPr>
        <b/>
        <sz val="8"/>
        <color indexed="8"/>
        <rFont val="Arial"/>
        <family val="2"/>
      </rPr>
      <t> Romania</t>
    </r>
  </si>
  <si>
    <r>
      <t>si</t>
    </r>
    <r>
      <rPr>
        <b/>
        <sz val="8"/>
        <color indexed="8"/>
        <rFont val="Arial"/>
        <family val="2"/>
      </rPr>
      <t> Slovenia</t>
    </r>
  </si>
  <si>
    <r>
      <t>sk</t>
    </r>
    <r>
      <rPr>
        <b/>
        <sz val="8"/>
        <color indexed="8"/>
        <rFont val="Arial"/>
        <family val="2"/>
      </rPr>
      <t> Slovakia</t>
    </r>
  </si>
  <si>
    <r>
      <t>fi</t>
    </r>
    <r>
      <rPr>
        <b/>
        <sz val="8"/>
        <color indexed="8"/>
        <rFont val="Arial"/>
        <family val="2"/>
      </rPr>
      <t> Finland</t>
    </r>
  </si>
  <si>
    <r>
      <t>se</t>
    </r>
    <r>
      <rPr>
        <b/>
        <sz val="8"/>
        <color indexed="8"/>
        <rFont val="Arial"/>
        <family val="2"/>
      </rPr>
      <t> Sweden</t>
    </r>
  </si>
  <si>
    <r>
      <t>uk</t>
    </r>
    <r>
      <rPr>
        <b/>
        <sz val="8"/>
        <color indexed="8"/>
        <rFont val="Arial"/>
        <family val="2"/>
      </rPr>
      <t> United Kingdom</t>
    </r>
  </si>
  <si>
    <r>
      <t>tr</t>
    </r>
    <r>
      <rPr>
        <b/>
        <sz val="8"/>
        <color indexed="8"/>
        <rFont val="Arial"/>
        <family val="2"/>
      </rPr>
      <t> Turkey</t>
    </r>
  </si>
  <si>
    <r>
      <t>is</t>
    </r>
    <r>
      <rPr>
        <b/>
        <sz val="8"/>
        <color indexed="8"/>
        <rFont val="Arial"/>
        <family val="2"/>
      </rPr>
      <t> Iceland</t>
    </r>
  </si>
  <si>
    <r>
      <t>no</t>
    </r>
    <r>
      <rPr>
        <b/>
        <sz val="8"/>
        <color indexed="8"/>
        <rFont val="Arial"/>
        <family val="2"/>
      </rPr>
      <t> Norway</t>
    </r>
  </si>
  <si>
    <r>
      <t>2000</t>
    </r>
    <r>
      <rPr>
        <b/>
        <sz val="8"/>
        <color indexed="8"/>
        <rFont val="Arial"/>
        <family val="2"/>
      </rPr>
      <t> Solid Fuels</t>
    </r>
  </si>
  <si>
    <r>
      <t>de</t>
    </r>
    <r>
      <rPr>
        <b/>
        <sz val="8"/>
        <color indexed="8"/>
        <rFont val="Arial"/>
        <family val="2"/>
      </rPr>
      <t> Germany (including ex-GDR from 1991)</t>
    </r>
  </si>
  <si>
    <r>
      <t>lu</t>
    </r>
    <r>
      <rPr>
        <b/>
        <sz val="8"/>
        <color indexed="8"/>
        <rFont val="Arial"/>
        <family val="2"/>
      </rPr>
      <t> Luxembourg (Grand-Duché)</t>
    </r>
  </si>
  <si>
    <r>
      <t>3000</t>
    </r>
    <r>
      <rPr>
        <b/>
        <sz val="8"/>
        <color indexed="8"/>
        <rFont val="Arial"/>
        <family val="2"/>
      </rPr>
      <t> Crude oil and Petroleum Products</t>
    </r>
  </si>
  <si>
    <r>
      <t>4000</t>
    </r>
    <r>
      <rPr>
        <b/>
        <sz val="8"/>
        <color indexed="8"/>
        <rFont val="Arial"/>
        <family val="2"/>
      </rPr>
      <t> Gas</t>
    </r>
  </si>
  <si>
    <r>
      <t>5100</t>
    </r>
    <r>
      <rPr>
        <b/>
        <sz val="8"/>
        <color indexed="8"/>
        <rFont val="Arial"/>
        <family val="2"/>
      </rPr>
      <t> Nuclear Energy</t>
    </r>
  </si>
  <si>
    <r>
      <t>5500</t>
    </r>
    <r>
      <rPr>
        <b/>
        <sz val="8"/>
        <color indexed="8"/>
        <rFont val="Arial"/>
        <family val="2"/>
      </rPr>
      <t> Renewable Energies</t>
    </r>
  </si>
  <si>
    <r>
      <t>7100</t>
    </r>
    <r>
      <rPr>
        <b/>
        <sz val="8"/>
        <color indexed="8"/>
        <rFont val="Arial"/>
        <family val="2"/>
      </rPr>
      <t> Industrial Wastes</t>
    </r>
  </si>
  <si>
    <r>
      <t>6000</t>
    </r>
    <r>
      <rPr>
        <b/>
        <sz val="8"/>
        <color indexed="8"/>
        <rFont val="Arial"/>
        <family val="2"/>
      </rPr>
      <t> Electrical Energy</t>
    </r>
  </si>
  <si>
    <r>
      <t>5200</t>
    </r>
    <r>
      <rPr>
        <b/>
        <sz val="8"/>
        <color indexed="8"/>
        <rFont val="Arial"/>
        <family val="2"/>
      </rPr>
      <t> Derived Heat</t>
    </r>
  </si>
  <si>
    <t>Primary energy consumption by fuel (%) in 2005</t>
  </si>
  <si>
    <t>Primary energy consumption (thousand TOE)</t>
  </si>
  <si>
    <t>Primary energy consumption by fuel in the EU-27, 1990-2005</t>
  </si>
</sst>
</file>

<file path=xl/styles.xml><?xml version="1.0" encoding="utf-8"?>
<styleSheet xmlns="http://schemas.openxmlformats.org/spreadsheetml/2006/main">
  <numFmts count="3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0.000%"/>
    <numFmt numFmtId="175" formatCode="0.0000"/>
    <numFmt numFmtId="176" formatCode="0.00000"/>
    <numFmt numFmtId="177" formatCode="#,##0.0"/>
    <numFmt numFmtId="178" formatCode="0.000"/>
    <numFmt numFmtId="179" formatCode="0.000000"/>
    <numFmt numFmtId="180" formatCode="0.00000000"/>
    <numFmt numFmtId="181" formatCode="0.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000%"/>
    <numFmt numFmtId="188" formatCode="0.00000%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9.75"/>
      <name val="Arial"/>
      <family val="0"/>
    </font>
    <font>
      <sz val="10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31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ck">
        <color indexed="9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7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7" fillId="3" borderId="5" xfId="0" applyFont="1" applyFill="1" applyBorder="1" applyAlignment="1">
      <alignment horizontal="right" vertical="top" wrapText="1"/>
    </xf>
    <xf numFmtId="0" fontId="7" fillId="3" borderId="0" xfId="0" applyFont="1" applyFill="1" applyAlignment="1">
      <alignment horizontal="right" vertical="top" wrapText="1"/>
    </xf>
    <xf numFmtId="0" fontId="8" fillId="3" borderId="0" xfId="0" applyFont="1" applyFill="1" applyAlignment="1">
      <alignment horizontal="center" vertical="top" wrapText="1"/>
    </xf>
    <xf numFmtId="0" fontId="7" fillId="4" borderId="5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10" fillId="2" borderId="0" xfId="0" applyFont="1" applyFill="1" applyAlignment="1">
      <alignment horizontal="right"/>
    </xf>
    <xf numFmtId="0" fontId="9" fillId="4" borderId="8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/>
    </xf>
    <xf numFmtId="0" fontId="12" fillId="2" borderId="0" xfId="0" applyFont="1" applyFill="1" applyBorder="1" applyAlignment="1">
      <alignment/>
    </xf>
    <xf numFmtId="3" fontId="13" fillId="2" borderId="0" xfId="0" applyNumberFormat="1" applyFont="1" applyFill="1" applyAlignment="1">
      <alignment horizontal="right"/>
    </xf>
    <xf numFmtId="0" fontId="6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top" wrapText="1"/>
    </xf>
    <xf numFmtId="172" fontId="10" fillId="2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5" fillId="5" borderId="0" xfId="0" applyFont="1" applyFill="1" applyAlignment="1">
      <alignment/>
    </xf>
    <xf numFmtId="0" fontId="0" fillId="5" borderId="0" xfId="0" applyFill="1" applyAlignment="1">
      <alignment/>
    </xf>
    <xf numFmtId="0" fontId="12" fillId="5" borderId="0" xfId="0" applyFont="1" applyFill="1" applyAlignment="1">
      <alignment/>
    </xf>
    <xf numFmtId="1" fontId="12" fillId="5" borderId="0" xfId="0" applyNumberFormat="1" applyFont="1" applyFill="1" applyAlignment="1">
      <alignment/>
    </xf>
    <xf numFmtId="178" fontId="12" fillId="5" borderId="0" xfId="0" applyNumberFormat="1" applyFont="1" applyFill="1" applyAlignment="1">
      <alignment/>
    </xf>
    <xf numFmtId="173" fontId="12" fillId="5" borderId="0" xfId="22" applyNumberFormat="1" applyFont="1" applyFill="1" applyAlignment="1">
      <alignment/>
    </xf>
    <xf numFmtId="174" fontId="12" fillId="5" borderId="0" xfId="22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2" fillId="5" borderId="0" xfId="0" applyFont="1" applyFill="1" applyAlignment="1">
      <alignment horizontal="center" wrapText="1"/>
    </xf>
    <xf numFmtId="0" fontId="12" fillId="5" borderId="0" xfId="0" applyFont="1" applyFill="1" applyAlignment="1">
      <alignment horizontal="right" wrapText="1"/>
    </xf>
    <xf numFmtId="3" fontId="12" fillId="0" borderId="0" xfId="0" applyNumberFormat="1" applyFont="1" applyFill="1" applyAlignment="1">
      <alignment/>
    </xf>
    <xf numFmtId="172" fontId="12" fillId="5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/>
    </xf>
    <xf numFmtId="0" fontId="12" fillId="0" borderId="9" xfId="0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0" fontId="17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172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72" fontId="0" fillId="0" borderId="18" xfId="0" applyNumberFormat="1" applyFont="1" applyBorder="1" applyAlignment="1">
      <alignment horizontal="center"/>
    </xf>
    <xf numFmtId="172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11"/>
          <c:w val="0.7065"/>
          <c:h val="0.8705"/>
        </c:manualLayout>
      </c:layout>
      <c:areaChart>
        <c:grouping val="stacked"/>
        <c:varyColors val="0"/>
        <c:ser>
          <c:idx val="1"/>
          <c:order val="0"/>
          <c:tx>
            <c:strRef>
              <c:f>'Total energy consumption'!$B$421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consumption'!$D$419:$S$419</c:f>
              <c:numCache/>
            </c:numRef>
          </c:cat>
          <c:val>
            <c:numRef>
              <c:f>'Total energy consumption'!$D$421:$S$421</c:f>
              <c:numCache/>
            </c:numRef>
          </c:val>
        </c:ser>
        <c:ser>
          <c:idx val="2"/>
          <c:order val="1"/>
          <c:tx>
            <c:strRef>
              <c:f>'Total energy consumption'!$B$422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consumption'!$D$419:$S$419</c:f>
              <c:numCache/>
            </c:numRef>
          </c:cat>
          <c:val>
            <c:numRef>
              <c:f>'Total energy consumption'!$D$422:$S$422</c:f>
              <c:numCache/>
            </c:numRef>
          </c:val>
        </c:ser>
        <c:ser>
          <c:idx val="0"/>
          <c:order val="2"/>
          <c:tx>
            <c:strRef>
              <c:f>'Total energy consumption'!$B$420</c:f>
              <c:strCache>
                <c:ptCount val="1"/>
                <c:pt idx="0">
                  <c:v>Coal and lignite</c:v>
                </c:pt>
              </c:strCache>
            </c:strRef>
          </c:tx>
          <c:spPr>
            <a:solidFill>
              <a:srgbClr val="00CC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consumption'!$D$419:$S$419</c:f>
              <c:numCache/>
            </c:numRef>
          </c:cat>
          <c:val>
            <c:numRef>
              <c:f>'Total energy consumption'!$D$420:$S$420</c:f>
              <c:numCache/>
            </c:numRef>
          </c:val>
        </c:ser>
        <c:ser>
          <c:idx val="3"/>
          <c:order val="3"/>
          <c:tx>
            <c:strRef>
              <c:f>'Total energy consumption'!$B$423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consumption'!$D$419:$S$419</c:f>
              <c:numCache/>
            </c:numRef>
          </c:cat>
          <c:val>
            <c:numRef>
              <c:f>'Total energy consumption'!$D$423:$S$423</c:f>
              <c:numCache/>
            </c:numRef>
          </c:val>
        </c:ser>
        <c:ser>
          <c:idx val="4"/>
          <c:order val="4"/>
          <c:tx>
            <c:strRef>
              <c:f>'Total energy consumption'!$B$424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consumption'!$D$419:$S$419</c:f>
              <c:numCache/>
            </c:numRef>
          </c:cat>
          <c:val>
            <c:numRef>
              <c:f>'Total energy consumption'!$D$424:$S$424</c:f>
              <c:numCache/>
            </c:numRef>
          </c:val>
        </c:ser>
        <c:axId val="18222505"/>
        <c:axId val="20487514"/>
      </c:areaChart>
      <c:catAx>
        <c:axId val="1822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487514"/>
        <c:crosses val="autoZero"/>
        <c:auto val="1"/>
        <c:lblOffset val="100"/>
        <c:noMultiLvlLbl val="0"/>
      </c:catAx>
      <c:valAx>
        <c:axId val="20487514"/>
        <c:scaling>
          <c:orientation val="minMax"/>
          <c:max val="18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tonnes of oil equivalents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22250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12275"/>
          <c:w val="0.25925"/>
          <c:h val="0.7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481</xdr:row>
      <xdr:rowOff>142875</xdr:rowOff>
    </xdr:from>
    <xdr:to>
      <xdr:col>19</xdr:col>
      <xdr:colOff>609600</xdr:colOff>
      <xdr:row>508</xdr:row>
      <xdr:rowOff>28575</xdr:rowOff>
    </xdr:to>
    <xdr:graphicFrame>
      <xdr:nvGraphicFramePr>
        <xdr:cNvPr id="1" name="Chart 1"/>
        <xdr:cNvGraphicFramePr/>
      </xdr:nvGraphicFramePr>
      <xdr:xfrm>
        <a:off x="8924925" y="85753575"/>
        <a:ext cx="6076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ggot\sharedfiles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ggot\sharedfiles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ggot\sharedfiles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ggot\sharedfiles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U519"/>
  <sheetViews>
    <sheetView tabSelected="1" workbookViewId="0" topLeftCell="A477">
      <selection activeCell="J482" sqref="J482"/>
    </sheetView>
  </sheetViews>
  <sheetFormatPr defaultColWidth="9.140625" defaultRowHeight="12.75"/>
  <cols>
    <col min="2" max="2" width="33.28125" style="0" customWidth="1"/>
    <col min="3" max="3" width="9.57421875" style="0" customWidth="1"/>
    <col min="4" max="4" width="9.8515625" style="0" customWidth="1"/>
    <col min="5" max="6" width="9.421875" style="0" bestFit="1" customWidth="1"/>
    <col min="7" max="7" width="12.7109375" style="0" customWidth="1"/>
    <col min="8" max="8" width="9.421875" style="0" bestFit="1" customWidth="1"/>
    <col min="9" max="9" width="10.7109375" style="0" customWidth="1"/>
    <col min="10" max="10" width="11.421875" style="0" bestFit="1" customWidth="1"/>
    <col min="17" max="17" width="11.421875" style="0" customWidth="1"/>
    <col min="18" max="18" width="11.28125" style="0" customWidth="1"/>
    <col min="19" max="19" width="13.28125" style="0" customWidth="1"/>
    <col min="20" max="20" width="23.140625" style="3" customWidth="1"/>
  </cols>
  <sheetData>
    <row r="1" spans="2:19" ht="18.75" thickTop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3.5" thickBo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2:19" ht="13.5" thickTop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2:19" ht="12.75">
      <c r="B4" s="8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3.5" thickBot="1">
      <c r="B5" s="9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2:19" ht="13.5" thickTop="1">
      <c r="B6" s="11"/>
      <c r="C6" s="12" t="s">
        <v>3</v>
      </c>
      <c r="D6" s="13" t="s">
        <v>124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6"/>
      <c r="C7" s="14" t="s">
        <v>4</v>
      </c>
      <c r="D7" s="15" t="s">
        <v>125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19" ht="12.75">
      <c r="B8" s="6"/>
      <c r="C8" s="14" t="s">
        <v>5</v>
      </c>
      <c r="D8" s="15" t="s">
        <v>126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2:19" ht="12.75"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2:19" ht="12.75">
      <c r="B10" s="16" t="s">
        <v>6</v>
      </c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8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</row>
    <row r="11" spans="2:19" ht="13.5" thickBot="1">
      <c r="B11" s="19" t="s">
        <v>24</v>
      </c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2:19" ht="14.25" thickBot="1" thickTop="1">
      <c r="B12" s="22" t="s">
        <v>127</v>
      </c>
      <c r="C12" s="21"/>
      <c r="D12" s="21">
        <v>47258</v>
      </c>
      <c r="E12" s="21">
        <v>49493</v>
      </c>
      <c r="F12" s="21">
        <v>50259</v>
      </c>
      <c r="G12" s="21">
        <v>48888</v>
      </c>
      <c r="H12" s="21">
        <v>49758</v>
      </c>
      <c r="I12" s="21">
        <v>50459</v>
      </c>
      <c r="J12" s="21">
        <v>53981</v>
      </c>
      <c r="K12" s="21">
        <v>55120</v>
      </c>
      <c r="L12" s="21">
        <v>56210</v>
      </c>
      <c r="M12" s="21">
        <v>56876</v>
      </c>
      <c r="N12" s="21">
        <v>57168</v>
      </c>
      <c r="O12" s="21">
        <v>55656</v>
      </c>
      <c r="P12" s="21">
        <v>52552</v>
      </c>
      <c r="Q12" s="21">
        <v>55801</v>
      </c>
      <c r="R12" s="21">
        <v>54826</v>
      </c>
      <c r="S12" s="21">
        <v>54952</v>
      </c>
    </row>
    <row r="13" spans="2:19" ht="14.25" thickBot="1" thickTop="1">
      <c r="B13" s="22" t="s">
        <v>128</v>
      </c>
      <c r="C13" s="21"/>
      <c r="D13" s="21">
        <v>27964</v>
      </c>
      <c r="E13" s="21">
        <v>22444</v>
      </c>
      <c r="F13" s="21">
        <v>20724</v>
      </c>
      <c r="G13" s="21">
        <v>22056</v>
      </c>
      <c r="H13" s="21">
        <v>21352</v>
      </c>
      <c r="I13" s="21">
        <v>23304</v>
      </c>
      <c r="J13" s="21">
        <v>23091</v>
      </c>
      <c r="K13" s="21">
        <v>20263</v>
      </c>
      <c r="L13" s="21">
        <v>20084</v>
      </c>
      <c r="M13" s="21">
        <v>18145</v>
      </c>
      <c r="N13" s="21">
        <v>18610</v>
      </c>
      <c r="O13" s="21">
        <v>19337</v>
      </c>
      <c r="P13" s="21">
        <v>18962</v>
      </c>
      <c r="Q13" s="21">
        <v>19420</v>
      </c>
      <c r="R13" s="21">
        <v>18867</v>
      </c>
      <c r="S13" s="21">
        <v>19884</v>
      </c>
    </row>
    <row r="14" spans="2:19" ht="14.25" thickBot="1" thickTop="1">
      <c r="B14" s="22" t="s">
        <v>129</v>
      </c>
      <c r="C14" s="21"/>
      <c r="D14" s="21">
        <v>47380</v>
      </c>
      <c r="E14" s="21">
        <v>43222</v>
      </c>
      <c r="F14" s="21">
        <v>43349</v>
      </c>
      <c r="G14" s="21">
        <v>41902</v>
      </c>
      <c r="H14" s="21">
        <v>40267</v>
      </c>
      <c r="I14" s="21">
        <v>40800</v>
      </c>
      <c r="J14" s="21">
        <v>42236</v>
      </c>
      <c r="K14" s="21">
        <v>42503</v>
      </c>
      <c r="L14" s="21">
        <v>40897</v>
      </c>
      <c r="M14" s="21">
        <v>37944</v>
      </c>
      <c r="N14" s="21">
        <v>40304</v>
      </c>
      <c r="O14" s="21">
        <v>41158</v>
      </c>
      <c r="P14" s="21">
        <v>41391</v>
      </c>
      <c r="Q14" s="21">
        <v>43884</v>
      </c>
      <c r="R14" s="21">
        <v>44846</v>
      </c>
      <c r="S14" s="21">
        <v>44795</v>
      </c>
    </row>
    <row r="15" spans="2:19" ht="14.25" thickBot="1" thickTop="1">
      <c r="B15" s="22" t="s">
        <v>130</v>
      </c>
      <c r="C15" s="21"/>
      <c r="D15" s="21">
        <v>17857</v>
      </c>
      <c r="E15" s="21">
        <v>19766</v>
      </c>
      <c r="F15" s="21">
        <v>18903</v>
      </c>
      <c r="G15" s="21">
        <v>19547</v>
      </c>
      <c r="H15" s="21">
        <v>20258</v>
      </c>
      <c r="I15" s="21">
        <v>20248</v>
      </c>
      <c r="J15" s="21">
        <v>22838</v>
      </c>
      <c r="K15" s="21">
        <v>21310</v>
      </c>
      <c r="L15" s="21">
        <v>20967</v>
      </c>
      <c r="M15" s="21">
        <v>20216</v>
      </c>
      <c r="N15" s="21">
        <v>19662</v>
      </c>
      <c r="O15" s="21">
        <v>20218</v>
      </c>
      <c r="P15" s="21">
        <v>19838</v>
      </c>
      <c r="Q15" s="21">
        <v>20684</v>
      </c>
      <c r="R15" s="21">
        <v>20124</v>
      </c>
      <c r="S15" s="21">
        <v>19538</v>
      </c>
    </row>
    <row r="16" spans="2:19" ht="14.25" thickBot="1" thickTop="1">
      <c r="B16" s="22" t="s">
        <v>131</v>
      </c>
      <c r="C16" s="21"/>
      <c r="D16" s="21">
        <v>354803</v>
      </c>
      <c r="E16" s="21">
        <v>347184</v>
      </c>
      <c r="F16" s="21">
        <v>340134</v>
      </c>
      <c r="G16" s="21">
        <v>338433</v>
      </c>
      <c r="H16" s="21">
        <v>335671</v>
      </c>
      <c r="I16" s="21">
        <v>338250</v>
      </c>
      <c r="J16" s="21">
        <v>349335</v>
      </c>
      <c r="K16" s="21">
        <v>345513</v>
      </c>
      <c r="L16" s="21">
        <v>344490</v>
      </c>
      <c r="M16" s="21">
        <v>338468</v>
      </c>
      <c r="N16" s="21">
        <v>340143</v>
      </c>
      <c r="O16" s="21">
        <v>352203</v>
      </c>
      <c r="P16" s="21">
        <v>344908</v>
      </c>
      <c r="Q16" s="21">
        <v>346909</v>
      </c>
      <c r="R16" s="21">
        <v>347994</v>
      </c>
      <c r="S16" s="21">
        <v>345451</v>
      </c>
    </row>
    <row r="17" spans="2:19" ht="14.25" thickBot="1" thickTop="1">
      <c r="B17" s="22" t="s">
        <v>132</v>
      </c>
      <c r="C17" s="21"/>
      <c r="D17" s="21">
        <v>10259</v>
      </c>
      <c r="E17" s="21">
        <v>9608</v>
      </c>
      <c r="F17" s="21">
        <v>7073</v>
      </c>
      <c r="G17" s="21">
        <v>5469</v>
      </c>
      <c r="H17" s="21">
        <v>5695</v>
      </c>
      <c r="I17" s="21">
        <v>5481</v>
      </c>
      <c r="J17" s="21">
        <v>5804</v>
      </c>
      <c r="K17" s="21">
        <v>5716</v>
      </c>
      <c r="L17" s="21">
        <v>5321</v>
      </c>
      <c r="M17" s="21">
        <v>4967</v>
      </c>
      <c r="N17" s="21">
        <v>4635</v>
      </c>
      <c r="O17" s="21">
        <v>5192</v>
      </c>
      <c r="P17" s="21">
        <v>5060</v>
      </c>
      <c r="Q17" s="21">
        <v>5507</v>
      </c>
      <c r="R17" s="21">
        <v>5709</v>
      </c>
      <c r="S17" s="21">
        <v>5563</v>
      </c>
    </row>
    <row r="18" spans="2:19" ht="14.25" thickBot="1" thickTop="1">
      <c r="B18" s="22" t="s">
        <v>133</v>
      </c>
      <c r="C18" s="21"/>
      <c r="D18" s="21">
        <v>10225</v>
      </c>
      <c r="E18" s="21">
        <v>10215</v>
      </c>
      <c r="F18" s="21">
        <v>9892</v>
      </c>
      <c r="G18" s="21">
        <v>10278</v>
      </c>
      <c r="H18" s="21">
        <v>10757</v>
      </c>
      <c r="I18" s="21">
        <v>10844</v>
      </c>
      <c r="J18" s="21">
        <v>11610</v>
      </c>
      <c r="K18" s="21">
        <v>12106</v>
      </c>
      <c r="L18" s="21">
        <v>12940</v>
      </c>
      <c r="M18" s="21">
        <v>13715</v>
      </c>
      <c r="N18" s="21">
        <v>14319</v>
      </c>
      <c r="O18" s="21">
        <v>14950</v>
      </c>
      <c r="P18" s="21">
        <v>15259</v>
      </c>
      <c r="Q18" s="21">
        <v>14991</v>
      </c>
      <c r="R18" s="21">
        <v>15815</v>
      </c>
      <c r="S18" s="21">
        <v>15121</v>
      </c>
    </row>
    <row r="19" spans="2:19" ht="14.25" thickBot="1" thickTop="1">
      <c r="B19" s="22" t="s">
        <v>134</v>
      </c>
      <c r="C19" s="21"/>
      <c r="D19" s="21">
        <v>22278</v>
      </c>
      <c r="E19" s="21">
        <v>22414</v>
      </c>
      <c r="F19" s="21">
        <v>23077</v>
      </c>
      <c r="G19" s="21">
        <v>22635</v>
      </c>
      <c r="H19" s="21">
        <v>23659</v>
      </c>
      <c r="I19" s="21">
        <v>24174</v>
      </c>
      <c r="J19" s="21">
        <v>25445</v>
      </c>
      <c r="K19" s="21">
        <v>25627</v>
      </c>
      <c r="L19" s="21">
        <v>26921</v>
      </c>
      <c r="M19" s="21">
        <v>26801</v>
      </c>
      <c r="N19" s="21">
        <v>28140</v>
      </c>
      <c r="O19" s="21">
        <v>28975</v>
      </c>
      <c r="P19" s="21">
        <v>29753</v>
      </c>
      <c r="Q19" s="21">
        <v>30187</v>
      </c>
      <c r="R19" s="21">
        <v>30660</v>
      </c>
      <c r="S19" s="21">
        <v>31240</v>
      </c>
    </row>
    <row r="20" spans="2:19" ht="14.25" thickBot="1" thickTop="1">
      <c r="B20" s="22" t="s">
        <v>135</v>
      </c>
      <c r="C20" s="21"/>
      <c r="D20" s="21">
        <v>89401</v>
      </c>
      <c r="E20" s="21">
        <v>94160</v>
      </c>
      <c r="F20" s="21">
        <v>95158</v>
      </c>
      <c r="G20" s="21">
        <v>91395</v>
      </c>
      <c r="H20" s="21">
        <v>97110</v>
      </c>
      <c r="I20" s="21">
        <v>102207</v>
      </c>
      <c r="J20" s="21">
        <v>100825</v>
      </c>
      <c r="K20" s="21">
        <v>106054</v>
      </c>
      <c r="L20" s="21">
        <v>111830</v>
      </c>
      <c r="M20" s="21">
        <v>117567</v>
      </c>
      <c r="N20" s="21">
        <v>122698</v>
      </c>
      <c r="O20" s="21">
        <v>126247</v>
      </c>
      <c r="P20" s="21">
        <v>129887</v>
      </c>
      <c r="Q20" s="21">
        <v>134003</v>
      </c>
      <c r="R20" s="21">
        <v>140452</v>
      </c>
      <c r="S20" s="21">
        <v>143486</v>
      </c>
    </row>
    <row r="21" spans="2:19" ht="14.25" thickBot="1" thickTop="1">
      <c r="B21" s="22" t="s">
        <v>136</v>
      </c>
      <c r="C21" s="21"/>
      <c r="D21" s="21">
        <v>226550</v>
      </c>
      <c r="E21" s="21">
        <v>238878</v>
      </c>
      <c r="F21" s="21">
        <v>237682</v>
      </c>
      <c r="G21" s="21">
        <v>240320</v>
      </c>
      <c r="H21" s="21">
        <v>230785</v>
      </c>
      <c r="I21" s="21">
        <v>239896</v>
      </c>
      <c r="J21" s="21">
        <v>254087</v>
      </c>
      <c r="K21" s="21">
        <v>246958</v>
      </c>
      <c r="L21" s="21">
        <v>254548</v>
      </c>
      <c r="M21" s="21">
        <v>254244</v>
      </c>
      <c r="N21" s="21">
        <v>258985</v>
      </c>
      <c r="O21" s="21">
        <v>266750</v>
      </c>
      <c r="P21" s="21">
        <v>266786</v>
      </c>
      <c r="Q21" s="21">
        <v>270566</v>
      </c>
      <c r="R21" s="21">
        <v>274397</v>
      </c>
      <c r="S21" s="21">
        <v>275438</v>
      </c>
    </row>
    <row r="22" spans="2:19" ht="14.25" thickBot="1" thickTop="1">
      <c r="B22" s="22" t="s">
        <v>137</v>
      </c>
      <c r="C22" s="21"/>
      <c r="D22" s="21">
        <v>153098</v>
      </c>
      <c r="E22" s="21">
        <v>156898</v>
      </c>
      <c r="F22" s="21">
        <v>154328</v>
      </c>
      <c r="G22" s="21">
        <v>153543</v>
      </c>
      <c r="H22" s="21">
        <v>152733</v>
      </c>
      <c r="I22" s="21">
        <v>161262</v>
      </c>
      <c r="J22" s="21">
        <v>161137</v>
      </c>
      <c r="K22" s="21">
        <v>163575</v>
      </c>
      <c r="L22" s="21">
        <v>168260</v>
      </c>
      <c r="M22" s="21">
        <v>171156</v>
      </c>
      <c r="N22" s="21">
        <v>172537</v>
      </c>
      <c r="O22" s="21">
        <v>173143</v>
      </c>
      <c r="P22" s="21">
        <v>173400</v>
      </c>
      <c r="Q22" s="21">
        <v>182871</v>
      </c>
      <c r="R22" s="21">
        <v>184789</v>
      </c>
      <c r="S22" s="21">
        <v>186766</v>
      </c>
    </row>
    <row r="23" spans="2:19" ht="14.25" thickBot="1" thickTop="1">
      <c r="B23" s="22" t="s">
        <v>138</v>
      </c>
      <c r="C23" s="21"/>
      <c r="D23" s="21">
        <v>1507</v>
      </c>
      <c r="E23" s="21">
        <v>1583</v>
      </c>
      <c r="F23" s="21">
        <v>1786</v>
      </c>
      <c r="G23" s="21">
        <v>1850</v>
      </c>
      <c r="H23" s="21">
        <v>2136</v>
      </c>
      <c r="I23" s="21">
        <v>1970</v>
      </c>
      <c r="J23" s="21">
        <v>2115</v>
      </c>
      <c r="K23" s="21">
        <v>2065</v>
      </c>
      <c r="L23" s="21">
        <v>2213</v>
      </c>
      <c r="M23" s="21">
        <v>2265</v>
      </c>
      <c r="N23" s="21">
        <v>2381</v>
      </c>
      <c r="O23" s="21">
        <v>2410</v>
      </c>
      <c r="P23" s="21">
        <v>2424</v>
      </c>
      <c r="Q23" s="21">
        <v>2639</v>
      </c>
      <c r="R23" s="21">
        <v>2440</v>
      </c>
      <c r="S23" s="21">
        <v>2461</v>
      </c>
    </row>
    <row r="24" spans="2:19" ht="14.25" thickBot="1" thickTop="1">
      <c r="B24" s="22" t="s">
        <v>139</v>
      </c>
      <c r="C24" s="21"/>
      <c r="D24" s="21">
        <v>7981</v>
      </c>
      <c r="E24" s="21">
        <v>7450</v>
      </c>
      <c r="F24" s="21">
        <v>5929</v>
      </c>
      <c r="G24" s="21">
        <v>5049</v>
      </c>
      <c r="H24" s="21">
        <v>4943</v>
      </c>
      <c r="I24" s="21">
        <v>4763</v>
      </c>
      <c r="J24" s="21">
        <v>4732</v>
      </c>
      <c r="K24" s="21">
        <v>4603</v>
      </c>
      <c r="L24" s="21">
        <v>4512</v>
      </c>
      <c r="M24" s="21">
        <v>4135</v>
      </c>
      <c r="N24" s="21">
        <v>3947</v>
      </c>
      <c r="O24" s="21">
        <v>4265</v>
      </c>
      <c r="P24" s="21">
        <v>4225</v>
      </c>
      <c r="Q24" s="21">
        <v>4432</v>
      </c>
      <c r="R24" s="21">
        <v>4580</v>
      </c>
      <c r="S24" s="21">
        <v>4718</v>
      </c>
    </row>
    <row r="25" spans="2:19" ht="14.25" thickBot="1" thickTop="1">
      <c r="B25" s="22" t="s">
        <v>140</v>
      </c>
      <c r="C25" s="21"/>
      <c r="D25" s="21">
        <v>16054</v>
      </c>
      <c r="E25" s="21">
        <v>16829</v>
      </c>
      <c r="F25" s="21">
        <v>10855</v>
      </c>
      <c r="G25" s="21">
        <v>8990</v>
      </c>
      <c r="H25" s="21">
        <v>8056</v>
      </c>
      <c r="I25" s="21">
        <v>8686</v>
      </c>
      <c r="J25" s="21">
        <v>9365</v>
      </c>
      <c r="K25" s="21">
        <v>8885</v>
      </c>
      <c r="L25" s="21">
        <v>9333</v>
      </c>
      <c r="M25" s="21">
        <v>7902</v>
      </c>
      <c r="N25" s="21">
        <v>7069</v>
      </c>
      <c r="O25" s="21">
        <v>8132</v>
      </c>
      <c r="P25" s="21">
        <v>8636</v>
      </c>
      <c r="Q25" s="21">
        <v>8985</v>
      </c>
      <c r="R25" s="21">
        <v>9142</v>
      </c>
      <c r="S25" s="21">
        <v>8592</v>
      </c>
    </row>
    <row r="26" spans="2:19" ht="14.25" thickBot="1" thickTop="1">
      <c r="B26" s="22" t="s">
        <v>141</v>
      </c>
      <c r="C26" s="21"/>
      <c r="D26" s="21">
        <v>3556</v>
      </c>
      <c r="E26" s="21">
        <v>3777</v>
      </c>
      <c r="F26" s="21">
        <v>3794</v>
      </c>
      <c r="G26" s="21">
        <v>3843</v>
      </c>
      <c r="H26" s="21">
        <v>3755</v>
      </c>
      <c r="I26" s="21">
        <v>3335</v>
      </c>
      <c r="J26" s="21">
        <v>3401</v>
      </c>
      <c r="K26" s="21">
        <v>3351</v>
      </c>
      <c r="L26" s="21">
        <v>3274</v>
      </c>
      <c r="M26" s="21">
        <v>3440</v>
      </c>
      <c r="N26" s="21">
        <v>3628</v>
      </c>
      <c r="O26" s="21">
        <v>3765</v>
      </c>
      <c r="P26" s="21">
        <v>3980</v>
      </c>
      <c r="Q26" s="21">
        <v>4196</v>
      </c>
      <c r="R26" s="21">
        <v>4606</v>
      </c>
      <c r="S26" s="21">
        <v>4698</v>
      </c>
    </row>
    <row r="27" spans="2:19" ht="14.25" thickBot="1" thickTop="1">
      <c r="B27" s="22" t="s">
        <v>142</v>
      </c>
      <c r="C27" s="21"/>
      <c r="D27" s="21">
        <v>28641</v>
      </c>
      <c r="E27" s="21">
        <v>27542</v>
      </c>
      <c r="F27" s="21">
        <v>25172</v>
      </c>
      <c r="G27" s="21">
        <v>25339</v>
      </c>
      <c r="H27" s="21">
        <v>25054</v>
      </c>
      <c r="I27" s="21">
        <v>25864</v>
      </c>
      <c r="J27" s="21">
        <v>26292</v>
      </c>
      <c r="K27" s="21">
        <v>25750</v>
      </c>
      <c r="L27" s="21">
        <v>25550</v>
      </c>
      <c r="M27" s="21">
        <v>25462</v>
      </c>
      <c r="N27" s="21">
        <v>25000</v>
      </c>
      <c r="O27" s="21">
        <v>25471</v>
      </c>
      <c r="P27" s="21">
        <v>25863</v>
      </c>
      <c r="Q27" s="21">
        <v>26756</v>
      </c>
      <c r="R27" s="21">
        <v>26293</v>
      </c>
      <c r="S27" s="21">
        <v>27920</v>
      </c>
    </row>
    <row r="28" spans="2:19" ht="14.25" thickBot="1" thickTop="1">
      <c r="B28" s="22" t="s">
        <v>143</v>
      </c>
      <c r="C28" s="21"/>
      <c r="D28" s="21">
        <v>581</v>
      </c>
      <c r="E28" s="21">
        <v>603</v>
      </c>
      <c r="F28" s="21">
        <v>618</v>
      </c>
      <c r="G28" s="21">
        <v>745</v>
      </c>
      <c r="H28" s="21">
        <v>725</v>
      </c>
      <c r="I28" s="21">
        <v>808</v>
      </c>
      <c r="J28" s="21">
        <v>774</v>
      </c>
      <c r="K28" s="21">
        <v>937</v>
      </c>
      <c r="L28" s="21">
        <v>825</v>
      </c>
      <c r="M28" s="21">
        <v>852</v>
      </c>
      <c r="N28" s="21">
        <v>769</v>
      </c>
      <c r="O28" s="21">
        <v>724</v>
      </c>
      <c r="P28" s="21">
        <v>875</v>
      </c>
      <c r="Q28" s="21">
        <v>875</v>
      </c>
      <c r="R28" s="21">
        <v>895</v>
      </c>
      <c r="S28" s="21">
        <v>953</v>
      </c>
    </row>
    <row r="29" spans="2:19" ht="14.25" thickBot="1" thickTop="1">
      <c r="B29" s="22" t="s">
        <v>144</v>
      </c>
      <c r="C29" s="21"/>
      <c r="D29" s="21">
        <v>67065</v>
      </c>
      <c r="E29" s="21">
        <v>70111</v>
      </c>
      <c r="F29" s="21">
        <v>70264</v>
      </c>
      <c r="G29" s="21">
        <v>71066</v>
      </c>
      <c r="H29" s="21">
        <v>70861</v>
      </c>
      <c r="I29" s="21">
        <v>73630</v>
      </c>
      <c r="J29" s="21">
        <v>76475</v>
      </c>
      <c r="K29" s="21">
        <v>75315</v>
      </c>
      <c r="L29" s="21">
        <v>75225</v>
      </c>
      <c r="M29" s="21">
        <v>74683</v>
      </c>
      <c r="N29" s="21">
        <v>75921</v>
      </c>
      <c r="O29" s="21">
        <v>77963</v>
      </c>
      <c r="P29" s="21">
        <v>78616</v>
      </c>
      <c r="Q29" s="21">
        <v>80588</v>
      </c>
      <c r="R29" s="21">
        <v>82374</v>
      </c>
      <c r="S29" s="21">
        <v>80969</v>
      </c>
    </row>
    <row r="30" spans="2:19" ht="14.25" thickBot="1" thickTop="1">
      <c r="B30" s="22" t="s">
        <v>145</v>
      </c>
      <c r="C30" s="21"/>
      <c r="D30" s="21">
        <v>24986</v>
      </c>
      <c r="E30" s="21">
        <v>26604</v>
      </c>
      <c r="F30" s="21">
        <v>25509</v>
      </c>
      <c r="G30" s="21">
        <v>25667</v>
      </c>
      <c r="H30" s="21">
        <v>25619</v>
      </c>
      <c r="I30" s="21">
        <v>26721</v>
      </c>
      <c r="J30" s="21">
        <v>28408</v>
      </c>
      <c r="K30" s="21">
        <v>28391</v>
      </c>
      <c r="L30" s="21">
        <v>28729</v>
      </c>
      <c r="M30" s="21">
        <v>28769</v>
      </c>
      <c r="N30" s="21">
        <v>28735</v>
      </c>
      <c r="O30" s="21">
        <v>30686</v>
      </c>
      <c r="P30" s="21">
        <v>30544</v>
      </c>
      <c r="Q30" s="21">
        <v>32573</v>
      </c>
      <c r="R30" s="21">
        <v>32802</v>
      </c>
      <c r="S30" s="21">
        <v>33980</v>
      </c>
    </row>
    <row r="31" spans="2:19" ht="14.25" thickBot="1" thickTop="1">
      <c r="B31" s="22" t="s">
        <v>146</v>
      </c>
      <c r="C31" s="21"/>
      <c r="D31" s="21">
        <v>100021</v>
      </c>
      <c r="E31" s="21">
        <v>98791</v>
      </c>
      <c r="F31" s="21">
        <v>97398</v>
      </c>
      <c r="G31" s="21">
        <v>101530</v>
      </c>
      <c r="H31" s="21">
        <v>96765</v>
      </c>
      <c r="I31" s="21">
        <v>100019</v>
      </c>
      <c r="J31" s="21">
        <v>103669</v>
      </c>
      <c r="K31" s="21">
        <v>102483</v>
      </c>
      <c r="L31" s="21">
        <v>96159</v>
      </c>
      <c r="M31" s="21">
        <v>93742</v>
      </c>
      <c r="N31" s="21">
        <v>90777</v>
      </c>
      <c r="O31" s="21">
        <v>90798</v>
      </c>
      <c r="P31" s="21">
        <v>89396</v>
      </c>
      <c r="Q31" s="21">
        <v>91786</v>
      </c>
      <c r="R31" s="21">
        <v>92522</v>
      </c>
      <c r="S31" s="21">
        <v>93935</v>
      </c>
    </row>
    <row r="32" spans="2:19" ht="14.25" thickBot="1" thickTop="1">
      <c r="B32" s="22" t="s">
        <v>147</v>
      </c>
      <c r="C32" s="21"/>
      <c r="D32" s="21">
        <v>17478</v>
      </c>
      <c r="E32" s="21">
        <v>17795</v>
      </c>
      <c r="F32" s="21">
        <v>18987</v>
      </c>
      <c r="G32" s="21">
        <v>18640</v>
      </c>
      <c r="H32" s="21">
        <v>19261</v>
      </c>
      <c r="I32" s="21">
        <v>20330</v>
      </c>
      <c r="J32" s="21">
        <v>20198</v>
      </c>
      <c r="K32" s="21">
        <v>21449</v>
      </c>
      <c r="L32" s="21">
        <v>22944</v>
      </c>
      <c r="M32" s="21">
        <v>24605</v>
      </c>
      <c r="N32" s="21">
        <v>24825</v>
      </c>
      <c r="O32" s="21">
        <v>24760</v>
      </c>
      <c r="P32" s="21">
        <v>25966</v>
      </c>
      <c r="Q32" s="21">
        <v>25371</v>
      </c>
      <c r="R32" s="21">
        <v>26172</v>
      </c>
      <c r="S32" s="21">
        <v>26677</v>
      </c>
    </row>
    <row r="33" spans="2:19" ht="14.25" thickBot="1" thickTop="1">
      <c r="B33" s="22" t="s">
        <v>148</v>
      </c>
      <c r="C33" s="21"/>
      <c r="D33" s="21">
        <v>61492</v>
      </c>
      <c r="E33" s="21">
        <v>52822</v>
      </c>
      <c r="F33" s="21">
        <v>46124</v>
      </c>
      <c r="G33" s="21">
        <v>46163</v>
      </c>
      <c r="H33" s="21">
        <v>43616</v>
      </c>
      <c r="I33" s="21">
        <v>47108</v>
      </c>
      <c r="J33" s="21">
        <v>48130</v>
      </c>
      <c r="K33" s="21">
        <v>45443</v>
      </c>
      <c r="L33" s="21">
        <v>41269</v>
      </c>
      <c r="M33" s="21">
        <v>36892</v>
      </c>
      <c r="N33" s="21">
        <v>37067</v>
      </c>
      <c r="O33" s="21">
        <v>36815</v>
      </c>
      <c r="P33" s="21">
        <v>38420</v>
      </c>
      <c r="Q33" s="21">
        <v>40089</v>
      </c>
      <c r="R33" s="21">
        <v>39588</v>
      </c>
      <c r="S33" s="21">
        <v>39146</v>
      </c>
    </row>
    <row r="34" spans="2:19" ht="14.25" thickBot="1" thickTop="1">
      <c r="B34" s="22" t="s">
        <v>149</v>
      </c>
      <c r="C34" s="21"/>
      <c r="D34" s="21">
        <v>5517</v>
      </c>
      <c r="E34" s="21">
        <v>5402</v>
      </c>
      <c r="F34" s="21">
        <v>5273</v>
      </c>
      <c r="G34" s="21">
        <v>5492</v>
      </c>
      <c r="H34" s="21">
        <v>5700</v>
      </c>
      <c r="I34" s="21">
        <v>6103</v>
      </c>
      <c r="J34" s="21">
        <v>6409</v>
      </c>
      <c r="K34" s="21">
        <v>6500</v>
      </c>
      <c r="L34" s="21">
        <v>6433</v>
      </c>
      <c r="M34" s="21">
        <v>6424</v>
      </c>
      <c r="N34" s="21">
        <v>6415</v>
      </c>
      <c r="O34" s="21">
        <v>6732</v>
      </c>
      <c r="P34" s="21">
        <v>6866</v>
      </c>
      <c r="Q34" s="21">
        <v>6909</v>
      </c>
      <c r="R34" s="21">
        <v>7115</v>
      </c>
      <c r="S34" s="21">
        <v>7305</v>
      </c>
    </row>
    <row r="35" spans="2:19" ht="14.25" thickBot="1" thickTop="1">
      <c r="B35" s="22" t="s">
        <v>150</v>
      </c>
      <c r="C35" s="21"/>
      <c r="D35" s="21">
        <v>20967</v>
      </c>
      <c r="E35" s="21">
        <v>18897</v>
      </c>
      <c r="F35" s="21">
        <v>17719</v>
      </c>
      <c r="G35" s="21">
        <v>17398</v>
      </c>
      <c r="H35" s="21">
        <v>17142</v>
      </c>
      <c r="I35" s="21">
        <v>17692</v>
      </c>
      <c r="J35" s="21">
        <v>17835</v>
      </c>
      <c r="K35" s="21">
        <v>17771</v>
      </c>
      <c r="L35" s="21">
        <v>17569</v>
      </c>
      <c r="M35" s="21">
        <v>17366</v>
      </c>
      <c r="N35" s="21">
        <v>17483</v>
      </c>
      <c r="O35" s="21">
        <v>19337</v>
      </c>
      <c r="P35" s="21">
        <v>19379</v>
      </c>
      <c r="Q35" s="21">
        <v>19294</v>
      </c>
      <c r="R35" s="21">
        <v>19180</v>
      </c>
      <c r="S35" s="21">
        <v>19407</v>
      </c>
    </row>
    <row r="36" spans="2:19" ht="14.25" thickBot="1" thickTop="1">
      <c r="B36" s="22" t="s">
        <v>151</v>
      </c>
      <c r="C36" s="21"/>
      <c r="D36" s="21">
        <v>28956</v>
      </c>
      <c r="E36" s="21">
        <v>29070</v>
      </c>
      <c r="F36" s="21">
        <v>27908</v>
      </c>
      <c r="G36" s="21">
        <v>28824</v>
      </c>
      <c r="H36" s="21">
        <v>30567</v>
      </c>
      <c r="I36" s="21">
        <v>28959</v>
      </c>
      <c r="J36" s="21">
        <v>30941</v>
      </c>
      <c r="K36" s="21">
        <v>32775</v>
      </c>
      <c r="L36" s="21">
        <v>33245</v>
      </c>
      <c r="M36" s="21">
        <v>32823</v>
      </c>
      <c r="N36" s="21">
        <v>32483</v>
      </c>
      <c r="O36" s="21">
        <v>33103</v>
      </c>
      <c r="P36" s="21">
        <v>35124</v>
      </c>
      <c r="Q36" s="21">
        <v>37142</v>
      </c>
      <c r="R36" s="21">
        <v>37351</v>
      </c>
      <c r="S36" s="21">
        <v>34515</v>
      </c>
    </row>
    <row r="37" spans="2:19" ht="14.25" thickBot="1" thickTop="1">
      <c r="B37" s="22" t="s">
        <v>152</v>
      </c>
      <c r="C37" s="21"/>
      <c r="D37" s="21">
        <v>47166</v>
      </c>
      <c r="E37" s="21">
        <v>48803</v>
      </c>
      <c r="F37" s="21">
        <v>46401</v>
      </c>
      <c r="G37" s="21">
        <v>46631</v>
      </c>
      <c r="H37" s="21">
        <v>49636</v>
      </c>
      <c r="I37" s="21">
        <v>50372</v>
      </c>
      <c r="J37" s="21">
        <v>51579</v>
      </c>
      <c r="K37" s="21">
        <v>50268</v>
      </c>
      <c r="L37" s="21">
        <v>50703</v>
      </c>
      <c r="M37" s="21">
        <v>50373</v>
      </c>
      <c r="N37" s="21">
        <v>47849</v>
      </c>
      <c r="O37" s="21">
        <v>51281</v>
      </c>
      <c r="P37" s="21">
        <v>51009</v>
      </c>
      <c r="Q37" s="21">
        <v>50447</v>
      </c>
      <c r="R37" s="21">
        <v>52635</v>
      </c>
      <c r="S37" s="21">
        <v>51555</v>
      </c>
    </row>
    <row r="38" spans="2:19" ht="14.25" thickBot="1" thickTop="1">
      <c r="B38" s="22" t="s">
        <v>153</v>
      </c>
      <c r="C38" s="21"/>
      <c r="D38" s="21">
        <v>211082</v>
      </c>
      <c r="E38" s="21">
        <v>215311</v>
      </c>
      <c r="F38" s="21">
        <v>215390</v>
      </c>
      <c r="G38" s="21">
        <v>217851</v>
      </c>
      <c r="H38" s="21">
        <v>218866</v>
      </c>
      <c r="I38" s="21">
        <v>218011</v>
      </c>
      <c r="J38" s="21">
        <v>228248</v>
      </c>
      <c r="K38" s="21">
        <v>222734</v>
      </c>
      <c r="L38" s="21">
        <v>230340</v>
      </c>
      <c r="M38" s="21">
        <v>228754</v>
      </c>
      <c r="N38" s="21">
        <v>231368</v>
      </c>
      <c r="O38" s="21">
        <v>232289</v>
      </c>
      <c r="P38" s="21">
        <v>226416</v>
      </c>
      <c r="Q38" s="21">
        <v>230158</v>
      </c>
      <c r="R38" s="21">
        <v>231866</v>
      </c>
      <c r="S38" s="21">
        <v>232259</v>
      </c>
    </row>
    <row r="39" spans="2:19" ht="14.25" thickBot="1" thickTop="1">
      <c r="B39" s="22" t="s">
        <v>154</v>
      </c>
      <c r="C39" s="21"/>
      <c r="D39" s="21">
        <v>52281</v>
      </c>
      <c r="E39" s="21">
        <v>53125</v>
      </c>
      <c r="F39" s="21">
        <v>54668</v>
      </c>
      <c r="G39" s="21">
        <v>57851</v>
      </c>
      <c r="H39" s="21">
        <v>56736</v>
      </c>
      <c r="I39" s="21">
        <v>62027</v>
      </c>
      <c r="J39" s="21">
        <v>67424</v>
      </c>
      <c r="K39" s="21">
        <v>71034</v>
      </c>
      <c r="L39" s="21">
        <v>72312</v>
      </c>
      <c r="M39" s="21">
        <v>71042</v>
      </c>
      <c r="N39" s="21">
        <v>77374</v>
      </c>
      <c r="O39" s="21">
        <v>71370</v>
      </c>
      <c r="P39" s="21">
        <v>75341</v>
      </c>
      <c r="Q39" s="21">
        <v>79278</v>
      </c>
      <c r="R39" s="21">
        <v>81859</v>
      </c>
      <c r="S39" s="21">
        <v>85159</v>
      </c>
    </row>
    <row r="40" spans="2:19" ht="14.25" thickBot="1" thickTop="1">
      <c r="B40" s="22" t="s">
        <v>155</v>
      </c>
      <c r="C40" s="21"/>
      <c r="D40" s="21">
        <v>2158</v>
      </c>
      <c r="E40" s="21">
        <v>2112</v>
      </c>
      <c r="F40" s="21">
        <v>2097</v>
      </c>
      <c r="G40" s="21">
        <v>2241</v>
      </c>
      <c r="H40" s="21">
        <v>2250</v>
      </c>
      <c r="I40" s="21">
        <v>2317</v>
      </c>
      <c r="J40" s="21">
        <v>2468</v>
      </c>
      <c r="K40" s="21">
        <v>2517</v>
      </c>
      <c r="L40" s="21">
        <v>2685</v>
      </c>
      <c r="M40" s="21">
        <v>3074</v>
      </c>
      <c r="N40" s="21">
        <v>3230</v>
      </c>
      <c r="O40" s="21">
        <v>3349</v>
      </c>
      <c r="P40" s="21">
        <v>3382</v>
      </c>
      <c r="Q40" s="21">
        <v>3373</v>
      </c>
      <c r="R40" s="21">
        <v>3483</v>
      </c>
      <c r="S40" s="21">
        <v>3610</v>
      </c>
    </row>
    <row r="41" spans="2:19" ht="13.5" thickTop="1">
      <c r="B41" s="22" t="s">
        <v>156</v>
      </c>
      <c r="C41" s="21"/>
      <c r="D41" s="21">
        <v>21573</v>
      </c>
      <c r="E41" s="21">
        <v>22007</v>
      </c>
      <c r="F41" s="21">
        <v>22430</v>
      </c>
      <c r="G41" s="21">
        <v>23803</v>
      </c>
      <c r="H41" s="21">
        <v>23527</v>
      </c>
      <c r="I41" s="21">
        <v>23688</v>
      </c>
      <c r="J41" s="21">
        <v>23212</v>
      </c>
      <c r="K41" s="21">
        <v>24439</v>
      </c>
      <c r="L41" s="21">
        <v>25517</v>
      </c>
      <c r="M41" s="21">
        <v>26702</v>
      </c>
      <c r="N41" s="21">
        <v>26071</v>
      </c>
      <c r="O41" s="21">
        <v>26898</v>
      </c>
      <c r="P41" s="21">
        <v>24296</v>
      </c>
      <c r="Q41" s="21">
        <v>27202</v>
      </c>
      <c r="R41" s="21">
        <v>28249</v>
      </c>
      <c r="S41" s="21">
        <v>32190</v>
      </c>
    </row>
    <row r="42" spans="2:20" ht="12.75">
      <c r="B42" s="23" t="s">
        <v>25</v>
      </c>
      <c r="C42" s="24"/>
      <c r="D42" s="25">
        <f aca="true" t="shared" si="0" ref="D42:S42">SUM(D12:D41)</f>
        <v>1726135</v>
      </c>
      <c r="E42" s="25">
        <f t="shared" si="0"/>
        <v>1732916</v>
      </c>
      <c r="F42" s="25">
        <f t="shared" si="0"/>
        <v>1698901</v>
      </c>
      <c r="G42" s="25">
        <f t="shared" si="0"/>
        <v>1703439</v>
      </c>
      <c r="H42" s="25">
        <f t="shared" si="0"/>
        <v>1693260</v>
      </c>
      <c r="I42" s="25">
        <f t="shared" si="0"/>
        <v>1739328</v>
      </c>
      <c r="J42" s="25">
        <f t="shared" si="0"/>
        <v>1802064</v>
      </c>
      <c r="K42" s="25">
        <f t="shared" si="0"/>
        <v>1791455</v>
      </c>
      <c r="L42" s="25">
        <f t="shared" si="0"/>
        <v>1811305</v>
      </c>
      <c r="M42" s="25">
        <f t="shared" si="0"/>
        <v>1799404</v>
      </c>
      <c r="N42" s="25">
        <f t="shared" si="0"/>
        <v>1819593</v>
      </c>
      <c r="O42" s="25">
        <f t="shared" si="0"/>
        <v>1853977</v>
      </c>
      <c r="P42" s="25">
        <f t="shared" si="0"/>
        <v>1848554</v>
      </c>
      <c r="Q42" s="25">
        <f t="shared" si="0"/>
        <v>1896916</v>
      </c>
      <c r="R42" s="25">
        <f t="shared" si="0"/>
        <v>1921631</v>
      </c>
      <c r="S42" s="25">
        <f t="shared" si="0"/>
        <v>1932283</v>
      </c>
      <c r="T42"/>
    </row>
    <row r="43" spans="2:20" ht="12.75">
      <c r="B43" s="23" t="s">
        <v>26</v>
      </c>
      <c r="C43" s="24"/>
      <c r="D43" s="25">
        <f aca="true" t="shared" si="1" ref="D43:S43">D42-D41-D40-D39</f>
        <v>1650123</v>
      </c>
      <c r="E43" s="25">
        <f t="shared" si="1"/>
        <v>1655672</v>
      </c>
      <c r="F43" s="25">
        <f t="shared" si="1"/>
        <v>1619706</v>
      </c>
      <c r="G43" s="25">
        <f t="shared" si="1"/>
        <v>1619544</v>
      </c>
      <c r="H43" s="25">
        <f t="shared" si="1"/>
        <v>1610747</v>
      </c>
      <c r="I43" s="25">
        <f t="shared" si="1"/>
        <v>1651296</v>
      </c>
      <c r="J43" s="25">
        <f t="shared" si="1"/>
        <v>1708960</v>
      </c>
      <c r="K43" s="25">
        <f t="shared" si="1"/>
        <v>1693465</v>
      </c>
      <c r="L43" s="25">
        <f t="shared" si="1"/>
        <v>1710791</v>
      </c>
      <c r="M43" s="25">
        <f t="shared" si="1"/>
        <v>1698586</v>
      </c>
      <c r="N43" s="25">
        <f t="shared" si="1"/>
        <v>1712918</v>
      </c>
      <c r="O43" s="25">
        <f t="shared" si="1"/>
        <v>1752360</v>
      </c>
      <c r="P43" s="25">
        <f t="shared" si="1"/>
        <v>1745535</v>
      </c>
      <c r="Q43" s="25">
        <f t="shared" si="1"/>
        <v>1787063</v>
      </c>
      <c r="R43" s="25">
        <f t="shared" si="1"/>
        <v>1808040</v>
      </c>
      <c r="S43" s="25">
        <f t="shared" si="1"/>
        <v>1811324</v>
      </c>
      <c r="T43"/>
    </row>
    <row r="44" spans="2:20" ht="12.75">
      <c r="B44" s="23" t="s">
        <v>27</v>
      </c>
      <c r="C44" s="24"/>
      <c r="D44" s="25">
        <f aca="true" t="shared" si="2" ref="D44:S44">D12+D15+D16+D18+D19+D20+D21+D22+D26+D29+D30+D32+D36+D37+D38</f>
        <v>1321759</v>
      </c>
      <c r="E44" s="25">
        <f t="shared" si="2"/>
        <v>1350479</v>
      </c>
      <c r="F44" s="25">
        <f t="shared" si="2"/>
        <v>1337686</v>
      </c>
      <c r="G44" s="25">
        <f t="shared" si="2"/>
        <v>1337561</v>
      </c>
      <c r="H44" s="25">
        <f t="shared" si="2"/>
        <v>1339296</v>
      </c>
      <c r="I44" s="25">
        <f t="shared" si="2"/>
        <v>1368698</v>
      </c>
      <c r="J44" s="25">
        <f t="shared" si="2"/>
        <v>1418508</v>
      </c>
      <c r="K44" s="25">
        <f t="shared" si="2"/>
        <v>1410546</v>
      </c>
      <c r="L44" s="25">
        <f t="shared" si="2"/>
        <v>1440626</v>
      </c>
      <c r="M44" s="25">
        <f t="shared" si="2"/>
        <v>1442490</v>
      </c>
      <c r="N44" s="25">
        <f t="shared" si="2"/>
        <v>1458461</v>
      </c>
      <c r="O44" s="25">
        <f t="shared" si="2"/>
        <v>1491989</v>
      </c>
      <c r="P44" s="25">
        <f t="shared" si="2"/>
        <v>1484038</v>
      </c>
      <c r="Q44" s="25">
        <f t="shared" si="2"/>
        <v>1516487</v>
      </c>
      <c r="R44" s="25">
        <f t="shared" si="2"/>
        <v>1536863</v>
      </c>
      <c r="S44" s="25">
        <f t="shared" si="2"/>
        <v>1536645</v>
      </c>
      <c r="T44"/>
    </row>
    <row r="45" ht="13.5" thickBot="1"/>
    <row r="46" spans="2:19" ht="13.5" thickTop="1">
      <c r="B46" s="26" t="s">
        <v>28</v>
      </c>
      <c r="C46" s="2"/>
      <c r="D46" s="2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2:19" ht="13.5" thickBot="1">
      <c r="B47" s="9" t="s">
        <v>2</v>
      </c>
      <c r="C47" s="10"/>
      <c r="D47" s="1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2:19" ht="13.5" thickTop="1">
      <c r="B48" s="11"/>
      <c r="C48" s="12" t="s">
        <v>3</v>
      </c>
      <c r="D48" s="13" t="s">
        <v>124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2:19" ht="12.75">
      <c r="B49" s="6"/>
      <c r="C49" s="14" t="s">
        <v>4</v>
      </c>
      <c r="D49" s="15" t="s">
        <v>125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2:19" ht="12.75">
      <c r="B50" s="6"/>
      <c r="C50" s="14" t="s">
        <v>5</v>
      </c>
      <c r="D50" s="15" t="s">
        <v>157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2:19" ht="12.75"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</row>
    <row r="52" spans="2:19" ht="12.75">
      <c r="B52" s="16" t="s">
        <v>6</v>
      </c>
      <c r="C52" s="17" t="s">
        <v>7</v>
      </c>
      <c r="D52" s="18" t="s">
        <v>8</v>
      </c>
      <c r="E52" s="18" t="s">
        <v>9</v>
      </c>
      <c r="F52" s="18" t="s">
        <v>10</v>
      </c>
      <c r="G52" s="18" t="s">
        <v>11</v>
      </c>
      <c r="H52" s="18" t="s">
        <v>12</v>
      </c>
      <c r="I52" s="18" t="s">
        <v>13</v>
      </c>
      <c r="J52" s="18" t="s">
        <v>14</v>
      </c>
      <c r="K52" s="18" t="s">
        <v>15</v>
      </c>
      <c r="L52" s="18" t="s">
        <v>16</v>
      </c>
      <c r="M52" s="18" t="s">
        <v>17</v>
      </c>
      <c r="N52" s="18" t="s">
        <v>18</v>
      </c>
      <c r="O52" s="18" t="s">
        <v>19</v>
      </c>
      <c r="P52" s="18" t="s">
        <v>20</v>
      </c>
      <c r="Q52" s="18" t="s">
        <v>21</v>
      </c>
      <c r="R52" s="18" t="s">
        <v>22</v>
      </c>
      <c r="S52" s="18" t="s">
        <v>23</v>
      </c>
    </row>
    <row r="53" spans="2:19" ht="13.5" thickBot="1">
      <c r="B53" s="19" t="s">
        <v>24</v>
      </c>
      <c r="C53" s="20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2:20" ht="14.25" thickBot="1" thickTop="1">
      <c r="B54" s="22" t="s">
        <v>127</v>
      </c>
      <c r="D54" s="21">
        <v>10244</v>
      </c>
      <c r="E54" s="21">
        <v>9973</v>
      </c>
      <c r="F54" s="21">
        <v>9609</v>
      </c>
      <c r="G54" s="21">
        <v>8742</v>
      </c>
      <c r="H54" s="21">
        <v>8888</v>
      </c>
      <c r="I54" s="21">
        <v>8551</v>
      </c>
      <c r="J54" s="21">
        <v>8172</v>
      </c>
      <c r="K54" s="21">
        <v>8362</v>
      </c>
      <c r="L54" s="21">
        <v>8439</v>
      </c>
      <c r="M54" s="21">
        <v>7421</v>
      </c>
      <c r="N54" s="21">
        <v>8200</v>
      </c>
      <c r="O54" s="21">
        <v>7077</v>
      </c>
      <c r="P54" s="21">
        <v>6652</v>
      </c>
      <c r="Q54" s="21">
        <v>6216</v>
      </c>
      <c r="R54" s="21">
        <v>6090</v>
      </c>
      <c r="S54" s="21">
        <v>5450</v>
      </c>
      <c r="T54" s="30"/>
    </row>
    <row r="55" spans="2:20" ht="14.25" thickBot="1" thickTop="1">
      <c r="B55" s="22" t="s">
        <v>128</v>
      </c>
      <c r="D55" s="21">
        <v>8706</v>
      </c>
      <c r="E55" s="21">
        <v>7998</v>
      </c>
      <c r="F55" s="21">
        <v>7552</v>
      </c>
      <c r="G55" s="21">
        <v>8065</v>
      </c>
      <c r="H55" s="21">
        <v>7519</v>
      </c>
      <c r="I55" s="21">
        <v>7673</v>
      </c>
      <c r="J55" s="21">
        <v>7783</v>
      </c>
      <c r="K55" s="21">
        <v>7452</v>
      </c>
      <c r="L55" s="21">
        <v>7463</v>
      </c>
      <c r="M55" s="21">
        <v>6444</v>
      </c>
      <c r="N55" s="21">
        <v>6417</v>
      </c>
      <c r="O55" s="21">
        <v>7246</v>
      </c>
      <c r="P55" s="21">
        <v>6658</v>
      </c>
      <c r="Q55" s="21">
        <v>7329</v>
      </c>
      <c r="R55" s="21">
        <v>7247</v>
      </c>
      <c r="S55" s="21">
        <v>6892</v>
      </c>
      <c r="T55" s="30"/>
    </row>
    <row r="56" spans="2:20" ht="14.25" thickBot="1" thickTop="1">
      <c r="B56" s="22" t="s">
        <v>129</v>
      </c>
      <c r="D56" s="21">
        <v>29882</v>
      </c>
      <c r="E56" s="21">
        <v>27717</v>
      </c>
      <c r="F56" s="21">
        <v>26022</v>
      </c>
      <c r="G56" s="21">
        <v>24643</v>
      </c>
      <c r="H56" s="21">
        <v>22667</v>
      </c>
      <c r="I56" s="21">
        <v>22556</v>
      </c>
      <c r="J56" s="21">
        <v>22626</v>
      </c>
      <c r="K56" s="21">
        <v>23209</v>
      </c>
      <c r="L56" s="21">
        <v>21149</v>
      </c>
      <c r="M56" s="21">
        <v>18027</v>
      </c>
      <c r="N56" s="21">
        <v>21645</v>
      </c>
      <c r="O56" s="21">
        <v>21042</v>
      </c>
      <c r="P56" s="21">
        <v>20473</v>
      </c>
      <c r="Q56" s="21">
        <v>20604</v>
      </c>
      <c r="R56" s="21">
        <v>20363</v>
      </c>
      <c r="S56" s="21">
        <v>20099</v>
      </c>
      <c r="T56" s="30"/>
    </row>
    <row r="57" spans="2:20" ht="14.25" thickBot="1" thickTop="1">
      <c r="B57" s="22" t="s">
        <v>130</v>
      </c>
      <c r="D57" s="21">
        <v>6088</v>
      </c>
      <c r="E57" s="21">
        <v>8232</v>
      </c>
      <c r="F57" s="21">
        <v>6777</v>
      </c>
      <c r="G57" s="21">
        <v>7283</v>
      </c>
      <c r="H57" s="21">
        <v>7775</v>
      </c>
      <c r="I57" s="21">
        <v>6498</v>
      </c>
      <c r="J57" s="21">
        <v>8881</v>
      </c>
      <c r="K57" s="21">
        <v>6656</v>
      </c>
      <c r="L57" s="21">
        <v>5662</v>
      </c>
      <c r="M57" s="21">
        <v>4608</v>
      </c>
      <c r="N57" s="21">
        <v>3987</v>
      </c>
      <c r="O57" s="21">
        <v>4202</v>
      </c>
      <c r="P57" s="21">
        <v>4187</v>
      </c>
      <c r="Q57" s="21">
        <v>5665</v>
      </c>
      <c r="R57" s="21">
        <v>4359</v>
      </c>
      <c r="S57" s="21">
        <v>3715</v>
      </c>
      <c r="T57" s="30"/>
    </row>
    <row r="58" spans="2:20" ht="24" thickBot="1" thickTop="1">
      <c r="B58" s="22" t="s">
        <v>158</v>
      </c>
      <c r="D58" s="21">
        <v>131521</v>
      </c>
      <c r="E58" s="21">
        <v>115277</v>
      </c>
      <c r="F58" s="21">
        <v>104336</v>
      </c>
      <c r="G58" s="21">
        <v>98464</v>
      </c>
      <c r="H58" s="21">
        <v>95322</v>
      </c>
      <c r="I58" s="21">
        <v>92175</v>
      </c>
      <c r="J58" s="21">
        <v>90918</v>
      </c>
      <c r="K58" s="21">
        <v>86725</v>
      </c>
      <c r="L58" s="21">
        <v>85586</v>
      </c>
      <c r="M58" s="21">
        <v>80112</v>
      </c>
      <c r="N58" s="21">
        <v>83725</v>
      </c>
      <c r="O58" s="21">
        <v>86438</v>
      </c>
      <c r="P58" s="21">
        <v>84313</v>
      </c>
      <c r="Q58" s="21">
        <v>84970</v>
      </c>
      <c r="R58" s="21">
        <v>85845</v>
      </c>
      <c r="S58" s="21">
        <v>82803</v>
      </c>
      <c r="T58" s="30"/>
    </row>
    <row r="59" spans="2:20" ht="14.25" thickBot="1" thickTop="1">
      <c r="B59" s="22" t="s">
        <v>132</v>
      </c>
      <c r="D59" s="21">
        <v>6320</v>
      </c>
      <c r="E59" s="21">
        <v>5772</v>
      </c>
      <c r="F59" s="21">
        <v>4849</v>
      </c>
      <c r="G59" s="21">
        <v>3403</v>
      </c>
      <c r="H59" s="21">
        <v>3421</v>
      </c>
      <c r="I59" s="21">
        <v>3451</v>
      </c>
      <c r="J59" s="21">
        <v>3549</v>
      </c>
      <c r="K59" s="21">
        <v>3513</v>
      </c>
      <c r="L59" s="21">
        <v>3161</v>
      </c>
      <c r="M59" s="21">
        <v>2911</v>
      </c>
      <c r="N59" s="21">
        <v>3042</v>
      </c>
      <c r="O59" s="21">
        <v>3003</v>
      </c>
      <c r="P59" s="21">
        <v>2945</v>
      </c>
      <c r="Q59" s="21">
        <v>3427</v>
      </c>
      <c r="R59" s="21">
        <v>3405</v>
      </c>
      <c r="S59" s="21">
        <v>3191</v>
      </c>
      <c r="T59" s="30"/>
    </row>
    <row r="60" spans="2:20" ht="14.25" thickBot="1" thickTop="1">
      <c r="B60" s="22" t="s">
        <v>133</v>
      </c>
      <c r="D60" s="21">
        <v>3416</v>
      </c>
      <c r="E60" s="21">
        <v>3294</v>
      </c>
      <c r="F60" s="21">
        <v>3041</v>
      </c>
      <c r="G60" s="21">
        <v>2947</v>
      </c>
      <c r="H60" s="21">
        <v>2825</v>
      </c>
      <c r="I60" s="21">
        <v>2775</v>
      </c>
      <c r="J60" s="21">
        <v>2896</v>
      </c>
      <c r="K60" s="21">
        <v>2726</v>
      </c>
      <c r="L60" s="21">
        <v>2756</v>
      </c>
      <c r="M60" s="21">
        <v>2421</v>
      </c>
      <c r="N60" s="21">
        <v>2711</v>
      </c>
      <c r="O60" s="21">
        <v>2756</v>
      </c>
      <c r="P60" s="21">
        <v>2687</v>
      </c>
      <c r="Q60" s="21">
        <v>2621</v>
      </c>
      <c r="R60" s="21">
        <v>2420</v>
      </c>
      <c r="S60" s="21">
        <v>2685</v>
      </c>
      <c r="T60" s="30"/>
    </row>
    <row r="61" spans="2:20" ht="14.25" thickBot="1" thickTop="1">
      <c r="B61" s="22" t="s">
        <v>134</v>
      </c>
      <c r="D61" s="21">
        <v>8091</v>
      </c>
      <c r="E61" s="21">
        <v>7717</v>
      </c>
      <c r="F61" s="21">
        <v>8175</v>
      </c>
      <c r="G61" s="21">
        <v>7965</v>
      </c>
      <c r="H61" s="21">
        <v>8477</v>
      </c>
      <c r="I61" s="21">
        <v>8783</v>
      </c>
      <c r="J61" s="21">
        <v>8952</v>
      </c>
      <c r="K61" s="21">
        <v>8816</v>
      </c>
      <c r="L61" s="21">
        <v>9154</v>
      </c>
      <c r="M61" s="21">
        <v>8524</v>
      </c>
      <c r="N61" s="21">
        <v>9040</v>
      </c>
      <c r="O61" s="21">
        <v>9308</v>
      </c>
      <c r="P61" s="21">
        <v>9319</v>
      </c>
      <c r="Q61" s="21">
        <v>8906</v>
      </c>
      <c r="R61" s="21">
        <v>9101</v>
      </c>
      <c r="S61" s="21">
        <v>8952</v>
      </c>
      <c r="T61" s="30"/>
    </row>
    <row r="62" spans="2:20" ht="14.25" thickBot="1" thickTop="1">
      <c r="B62" s="22" t="s">
        <v>135</v>
      </c>
      <c r="D62" s="21">
        <v>18942</v>
      </c>
      <c r="E62" s="21">
        <v>19910</v>
      </c>
      <c r="F62" s="21">
        <v>20780</v>
      </c>
      <c r="G62" s="21">
        <v>19225</v>
      </c>
      <c r="H62" s="21">
        <v>18917</v>
      </c>
      <c r="I62" s="21">
        <v>19515</v>
      </c>
      <c r="J62" s="21">
        <v>16373</v>
      </c>
      <c r="K62" s="21">
        <v>18519</v>
      </c>
      <c r="L62" s="21">
        <v>17775</v>
      </c>
      <c r="M62" s="21">
        <v>20092</v>
      </c>
      <c r="N62" s="21">
        <v>20643</v>
      </c>
      <c r="O62" s="21">
        <v>18456</v>
      </c>
      <c r="P62" s="21">
        <v>21686</v>
      </c>
      <c r="Q62" s="21">
        <v>20164</v>
      </c>
      <c r="R62" s="21">
        <v>21096</v>
      </c>
      <c r="S62" s="21">
        <v>20698</v>
      </c>
      <c r="T62" s="30"/>
    </row>
    <row r="63" spans="2:20" ht="14.25" thickBot="1" thickTop="1">
      <c r="B63" s="22" t="s">
        <v>136</v>
      </c>
      <c r="D63" s="21">
        <v>19955</v>
      </c>
      <c r="E63" s="21">
        <v>20834</v>
      </c>
      <c r="F63" s="21">
        <v>18786</v>
      </c>
      <c r="G63" s="21">
        <v>14879</v>
      </c>
      <c r="H63" s="21">
        <v>14362</v>
      </c>
      <c r="I63" s="21">
        <v>15287</v>
      </c>
      <c r="J63" s="21">
        <v>16250</v>
      </c>
      <c r="K63" s="21">
        <v>14576</v>
      </c>
      <c r="L63" s="21">
        <v>17155</v>
      </c>
      <c r="M63" s="21">
        <v>15364</v>
      </c>
      <c r="N63" s="21">
        <v>15240</v>
      </c>
      <c r="O63" s="21">
        <v>12532</v>
      </c>
      <c r="P63" s="21">
        <v>13773</v>
      </c>
      <c r="Q63" s="21">
        <v>13933</v>
      </c>
      <c r="R63" s="21">
        <v>13902</v>
      </c>
      <c r="S63" s="21">
        <v>14428</v>
      </c>
      <c r="T63" s="30"/>
    </row>
    <row r="64" spans="2:20" ht="14.25" thickBot="1" thickTop="1">
      <c r="B64" s="22" t="s">
        <v>137</v>
      </c>
      <c r="D64" s="21">
        <v>14621</v>
      </c>
      <c r="E64" s="21">
        <v>13725</v>
      </c>
      <c r="F64" s="21">
        <v>12090</v>
      </c>
      <c r="G64" s="21">
        <v>10384</v>
      </c>
      <c r="H64" s="21">
        <v>11394</v>
      </c>
      <c r="I64" s="21">
        <v>12272</v>
      </c>
      <c r="J64" s="21">
        <v>11241</v>
      </c>
      <c r="K64" s="21">
        <v>11246</v>
      </c>
      <c r="L64" s="21">
        <v>11748</v>
      </c>
      <c r="M64" s="21">
        <v>11792</v>
      </c>
      <c r="N64" s="21">
        <v>12659</v>
      </c>
      <c r="O64" s="21">
        <v>13582</v>
      </c>
      <c r="P64" s="21">
        <v>13717</v>
      </c>
      <c r="Q64" s="21">
        <v>14923</v>
      </c>
      <c r="R64" s="21">
        <v>16583</v>
      </c>
      <c r="S64" s="21">
        <v>16477</v>
      </c>
      <c r="T64" s="30"/>
    </row>
    <row r="65" spans="2:20" ht="14.25" thickBot="1" thickTop="1">
      <c r="B65" s="22" t="s">
        <v>138</v>
      </c>
      <c r="D65" s="21">
        <v>60</v>
      </c>
      <c r="E65" s="21">
        <v>11</v>
      </c>
      <c r="F65" s="21">
        <v>17</v>
      </c>
      <c r="G65" s="21">
        <v>23</v>
      </c>
      <c r="H65" s="21">
        <v>18</v>
      </c>
      <c r="I65" s="21">
        <v>13</v>
      </c>
      <c r="J65" s="21">
        <v>11</v>
      </c>
      <c r="K65" s="21">
        <v>15</v>
      </c>
      <c r="L65" s="21">
        <v>20</v>
      </c>
      <c r="M65" s="21">
        <v>23</v>
      </c>
      <c r="N65" s="21">
        <v>35</v>
      </c>
      <c r="O65" s="21">
        <v>37</v>
      </c>
      <c r="P65" s="21">
        <v>37</v>
      </c>
      <c r="Q65" s="21">
        <v>38</v>
      </c>
      <c r="R65" s="21">
        <v>38</v>
      </c>
      <c r="S65" s="21">
        <v>36</v>
      </c>
      <c r="T65" s="30"/>
    </row>
    <row r="66" spans="2:20" ht="14.25" thickBot="1" thickTop="1">
      <c r="B66" s="22" t="s">
        <v>139</v>
      </c>
      <c r="D66" s="21">
        <v>789</v>
      </c>
      <c r="E66" s="21">
        <v>700</v>
      </c>
      <c r="F66" s="21">
        <v>639</v>
      </c>
      <c r="G66" s="21">
        <v>605</v>
      </c>
      <c r="H66" s="21">
        <v>520</v>
      </c>
      <c r="I66" s="21">
        <v>364</v>
      </c>
      <c r="J66" s="21">
        <v>338</v>
      </c>
      <c r="K66" s="21">
        <v>308</v>
      </c>
      <c r="L66" s="21">
        <v>223</v>
      </c>
      <c r="M66" s="21">
        <v>161</v>
      </c>
      <c r="N66" s="21">
        <v>193</v>
      </c>
      <c r="O66" s="21">
        <v>153</v>
      </c>
      <c r="P66" s="21">
        <v>124</v>
      </c>
      <c r="Q66" s="21">
        <v>111</v>
      </c>
      <c r="R66" s="21">
        <v>70</v>
      </c>
      <c r="S66" s="21">
        <v>82</v>
      </c>
      <c r="T66" s="30"/>
    </row>
    <row r="67" spans="2:20" ht="14.25" thickBot="1" thickTop="1">
      <c r="B67" s="22" t="s">
        <v>140</v>
      </c>
      <c r="D67" s="21">
        <v>814</v>
      </c>
      <c r="E67" s="21">
        <v>907</v>
      </c>
      <c r="F67" s="21">
        <v>438</v>
      </c>
      <c r="G67" s="21">
        <v>386</v>
      </c>
      <c r="H67" s="21">
        <v>324</v>
      </c>
      <c r="I67" s="21">
        <v>266</v>
      </c>
      <c r="J67" s="21">
        <v>243</v>
      </c>
      <c r="K67" s="21">
        <v>200</v>
      </c>
      <c r="L67" s="21">
        <v>176</v>
      </c>
      <c r="M67" s="21">
        <v>155</v>
      </c>
      <c r="N67" s="21">
        <v>110</v>
      </c>
      <c r="O67" s="21">
        <v>100</v>
      </c>
      <c r="P67" s="21">
        <v>158</v>
      </c>
      <c r="Q67" s="21">
        <v>201</v>
      </c>
      <c r="R67" s="21">
        <v>196</v>
      </c>
      <c r="S67" s="21">
        <v>201</v>
      </c>
      <c r="T67" s="30"/>
    </row>
    <row r="68" spans="2:20" ht="14.25" thickBot="1" thickTop="1">
      <c r="B68" s="22" t="s">
        <v>159</v>
      </c>
      <c r="D68" s="21">
        <v>1134</v>
      </c>
      <c r="E68" s="21">
        <v>1070</v>
      </c>
      <c r="F68" s="21">
        <v>1011</v>
      </c>
      <c r="G68" s="21">
        <v>1040</v>
      </c>
      <c r="H68" s="21">
        <v>905</v>
      </c>
      <c r="I68" s="21">
        <v>514</v>
      </c>
      <c r="J68" s="21">
        <v>485</v>
      </c>
      <c r="K68" s="21">
        <v>312</v>
      </c>
      <c r="L68" s="21">
        <v>112</v>
      </c>
      <c r="M68" s="21">
        <v>113</v>
      </c>
      <c r="N68" s="21">
        <v>125</v>
      </c>
      <c r="O68" s="21">
        <v>110</v>
      </c>
      <c r="P68" s="21">
        <v>93</v>
      </c>
      <c r="Q68" s="21">
        <v>78</v>
      </c>
      <c r="R68" s="21">
        <v>94</v>
      </c>
      <c r="S68" s="21">
        <v>82</v>
      </c>
      <c r="T68" s="30"/>
    </row>
    <row r="69" spans="2:20" ht="14.25" thickBot="1" thickTop="1">
      <c r="B69" s="22" t="s">
        <v>142</v>
      </c>
      <c r="D69" s="21">
        <v>5969</v>
      </c>
      <c r="E69" s="21">
        <v>5862</v>
      </c>
      <c r="F69" s="21">
        <v>5015</v>
      </c>
      <c r="G69" s="21">
        <v>4866</v>
      </c>
      <c r="H69" s="21">
        <v>4636</v>
      </c>
      <c r="I69" s="21">
        <v>4549</v>
      </c>
      <c r="J69" s="21">
        <v>4680</v>
      </c>
      <c r="K69" s="21">
        <v>4566</v>
      </c>
      <c r="L69" s="21">
        <v>4165</v>
      </c>
      <c r="M69" s="21">
        <v>4142</v>
      </c>
      <c r="N69" s="21">
        <v>3967</v>
      </c>
      <c r="O69" s="21">
        <v>3640</v>
      </c>
      <c r="P69" s="21">
        <v>3600</v>
      </c>
      <c r="Q69" s="21">
        <v>3740</v>
      </c>
      <c r="R69" s="21">
        <v>3442</v>
      </c>
      <c r="S69" s="21">
        <v>3090</v>
      </c>
      <c r="T69" s="30"/>
    </row>
    <row r="70" spans="2:20" ht="14.25" thickBot="1" thickTop="1">
      <c r="B70" s="22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30"/>
    </row>
    <row r="71" spans="2:20" ht="14.25" thickBot="1" thickTop="1">
      <c r="B71" s="22" t="s">
        <v>144</v>
      </c>
      <c r="D71" s="21">
        <v>9206</v>
      </c>
      <c r="E71" s="21">
        <v>8096</v>
      </c>
      <c r="F71" s="21">
        <v>8493</v>
      </c>
      <c r="G71" s="21">
        <v>8779</v>
      </c>
      <c r="H71" s="21">
        <v>8864</v>
      </c>
      <c r="I71" s="21">
        <v>9098</v>
      </c>
      <c r="J71" s="21">
        <v>9152</v>
      </c>
      <c r="K71" s="21">
        <v>9138</v>
      </c>
      <c r="L71" s="21">
        <v>9271</v>
      </c>
      <c r="M71" s="21">
        <v>7525</v>
      </c>
      <c r="N71" s="21">
        <v>8035</v>
      </c>
      <c r="O71" s="21">
        <v>8416</v>
      </c>
      <c r="P71" s="21">
        <v>8470</v>
      </c>
      <c r="Q71" s="21">
        <v>8820</v>
      </c>
      <c r="R71" s="21">
        <v>9261</v>
      </c>
      <c r="S71" s="21">
        <v>8190</v>
      </c>
      <c r="T71" s="30"/>
    </row>
    <row r="72" spans="2:20" ht="14.25" thickBot="1" thickTop="1">
      <c r="B72" s="22" t="s">
        <v>145</v>
      </c>
      <c r="D72" s="21">
        <v>4042</v>
      </c>
      <c r="E72" s="21">
        <v>4265</v>
      </c>
      <c r="F72" s="21">
        <v>3290</v>
      </c>
      <c r="G72" s="21">
        <v>2887</v>
      </c>
      <c r="H72" s="21">
        <v>2919</v>
      </c>
      <c r="I72" s="21">
        <v>3336</v>
      </c>
      <c r="J72" s="21">
        <v>3393</v>
      </c>
      <c r="K72" s="21">
        <v>3602</v>
      </c>
      <c r="L72" s="21">
        <v>3155</v>
      </c>
      <c r="M72" s="21">
        <v>3293</v>
      </c>
      <c r="N72" s="21">
        <v>3637</v>
      </c>
      <c r="O72" s="21">
        <v>3916</v>
      </c>
      <c r="P72" s="21">
        <v>3832</v>
      </c>
      <c r="Q72" s="21">
        <v>4117</v>
      </c>
      <c r="R72" s="21">
        <v>4072</v>
      </c>
      <c r="S72" s="21">
        <v>4050</v>
      </c>
      <c r="T72" s="30"/>
    </row>
    <row r="73" spans="2:20" ht="14.25" thickBot="1" thickTop="1">
      <c r="B73" s="22" t="s">
        <v>146</v>
      </c>
      <c r="D73" s="21">
        <v>75405</v>
      </c>
      <c r="E73" s="21">
        <v>75236</v>
      </c>
      <c r="F73" s="21">
        <v>73875</v>
      </c>
      <c r="G73" s="21">
        <v>74470</v>
      </c>
      <c r="H73" s="21">
        <v>68823</v>
      </c>
      <c r="I73" s="21">
        <v>70500</v>
      </c>
      <c r="J73" s="21">
        <v>72189</v>
      </c>
      <c r="K73" s="21">
        <v>70264</v>
      </c>
      <c r="L73" s="21">
        <v>63510</v>
      </c>
      <c r="M73" s="21">
        <v>60741</v>
      </c>
      <c r="N73" s="21">
        <v>56358</v>
      </c>
      <c r="O73" s="21">
        <v>55822</v>
      </c>
      <c r="P73" s="21">
        <v>54797</v>
      </c>
      <c r="Q73" s="21">
        <v>56234</v>
      </c>
      <c r="R73" s="21">
        <v>54576</v>
      </c>
      <c r="S73" s="21">
        <v>55184</v>
      </c>
      <c r="T73" s="30"/>
    </row>
    <row r="74" spans="2:20" ht="14.25" thickBot="1" thickTop="1">
      <c r="B74" s="22" t="s">
        <v>147</v>
      </c>
      <c r="D74" s="21">
        <v>2580</v>
      </c>
      <c r="E74" s="21">
        <v>2938</v>
      </c>
      <c r="F74" s="21">
        <v>2952</v>
      </c>
      <c r="G74" s="21">
        <v>3133</v>
      </c>
      <c r="H74" s="21">
        <v>3313</v>
      </c>
      <c r="I74" s="21">
        <v>3493</v>
      </c>
      <c r="J74" s="21">
        <v>3463</v>
      </c>
      <c r="K74" s="21">
        <v>3491</v>
      </c>
      <c r="L74" s="21">
        <v>3171</v>
      </c>
      <c r="M74" s="21">
        <v>3790</v>
      </c>
      <c r="N74" s="21">
        <v>3803</v>
      </c>
      <c r="O74" s="21">
        <v>3192</v>
      </c>
      <c r="P74" s="21">
        <v>3476</v>
      </c>
      <c r="Q74" s="21">
        <v>3281</v>
      </c>
      <c r="R74" s="21">
        <v>3372</v>
      </c>
      <c r="S74" s="21">
        <v>3347</v>
      </c>
      <c r="T74" s="30"/>
    </row>
    <row r="75" spans="2:20" ht="14.25" thickBot="1" thickTop="1">
      <c r="B75" s="22" t="s">
        <v>148</v>
      </c>
      <c r="D75" s="21">
        <v>10126</v>
      </c>
      <c r="E75" s="21">
        <v>10868</v>
      </c>
      <c r="F75" s="21">
        <v>10035</v>
      </c>
      <c r="G75" s="21">
        <v>10103</v>
      </c>
      <c r="H75" s="21">
        <v>10423</v>
      </c>
      <c r="I75" s="21">
        <v>10794</v>
      </c>
      <c r="J75" s="21">
        <v>10711</v>
      </c>
      <c r="K75" s="21">
        <v>9768</v>
      </c>
      <c r="L75" s="21">
        <v>8045</v>
      </c>
      <c r="M75" s="21">
        <v>6890</v>
      </c>
      <c r="N75" s="21">
        <v>7755</v>
      </c>
      <c r="O75" s="21">
        <v>7612</v>
      </c>
      <c r="P75" s="21">
        <v>8793</v>
      </c>
      <c r="Q75" s="21">
        <v>9329</v>
      </c>
      <c r="R75" s="21">
        <v>9277</v>
      </c>
      <c r="S75" s="21">
        <v>8769</v>
      </c>
      <c r="T75" s="30"/>
    </row>
    <row r="76" spans="2:20" ht="14.25" thickBot="1" thickTop="1">
      <c r="B76" s="22" t="s">
        <v>149</v>
      </c>
      <c r="D76" s="21">
        <v>1645</v>
      </c>
      <c r="E76" s="21">
        <v>1541</v>
      </c>
      <c r="F76" s="21">
        <v>1602</v>
      </c>
      <c r="G76" s="21">
        <v>1491</v>
      </c>
      <c r="H76" s="21">
        <v>1378</v>
      </c>
      <c r="I76" s="21">
        <v>1402</v>
      </c>
      <c r="J76" s="21">
        <v>1327</v>
      </c>
      <c r="K76" s="21">
        <v>1361</v>
      </c>
      <c r="L76" s="21">
        <v>1432</v>
      </c>
      <c r="M76" s="21">
        <v>1310</v>
      </c>
      <c r="N76" s="21">
        <v>1306</v>
      </c>
      <c r="O76" s="21">
        <v>1431</v>
      </c>
      <c r="P76" s="21">
        <v>1568</v>
      </c>
      <c r="Q76" s="21">
        <v>1490</v>
      </c>
      <c r="R76" s="21">
        <v>1536</v>
      </c>
      <c r="S76" s="21">
        <v>1539</v>
      </c>
      <c r="T76" s="30"/>
    </row>
    <row r="77" spans="2:20" ht="14.25" thickBot="1" thickTop="1">
      <c r="B77" s="22" t="s">
        <v>150</v>
      </c>
      <c r="D77" s="21">
        <v>7771</v>
      </c>
      <c r="E77" s="21">
        <v>6924</v>
      </c>
      <c r="F77" s="21">
        <v>5770</v>
      </c>
      <c r="G77" s="21">
        <v>6102</v>
      </c>
      <c r="H77" s="21">
        <v>5517</v>
      </c>
      <c r="I77" s="21">
        <v>5414</v>
      </c>
      <c r="J77" s="21">
        <v>5299</v>
      </c>
      <c r="K77" s="21">
        <v>5054</v>
      </c>
      <c r="L77" s="21">
        <v>4696</v>
      </c>
      <c r="M77" s="21">
        <v>4565</v>
      </c>
      <c r="N77" s="21">
        <v>4261</v>
      </c>
      <c r="O77" s="21">
        <v>4421</v>
      </c>
      <c r="P77" s="21">
        <v>4281</v>
      </c>
      <c r="Q77" s="21">
        <v>4604</v>
      </c>
      <c r="R77" s="21">
        <v>4519</v>
      </c>
      <c r="S77" s="21">
        <v>4288</v>
      </c>
      <c r="T77" s="30"/>
    </row>
    <row r="78" spans="2:20" ht="14.25" thickBot="1" thickTop="1">
      <c r="B78" s="22" t="s">
        <v>151</v>
      </c>
      <c r="D78" s="21">
        <v>5327</v>
      </c>
      <c r="E78" s="21">
        <v>5287</v>
      </c>
      <c r="F78" s="21">
        <v>4872</v>
      </c>
      <c r="G78" s="21">
        <v>5389</v>
      </c>
      <c r="H78" s="21">
        <v>6448</v>
      </c>
      <c r="I78" s="21">
        <v>5950</v>
      </c>
      <c r="J78" s="21">
        <v>7070</v>
      </c>
      <c r="K78" s="21">
        <v>6714</v>
      </c>
      <c r="L78" s="21">
        <v>5448</v>
      </c>
      <c r="M78" s="21">
        <v>5274</v>
      </c>
      <c r="N78" s="21">
        <v>5087</v>
      </c>
      <c r="O78" s="21">
        <v>6099</v>
      </c>
      <c r="P78" s="21">
        <v>6488</v>
      </c>
      <c r="Q78" s="21">
        <v>8315</v>
      </c>
      <c r="R78" s="21">
        <v>7508</v>
      </c>
      <c r="S78" s="21">
        <v>4925</v>
      </c>
      <c r="T78" s="30"/>
    </row>
    <row r="79" spans="2:20" ht="14.25" thickBot="1" thickTop="1">
      <c r="B79" s="22" t="s">
        <v>152</v>
      </c>
      <c r="D79" s="21">
        <v>2677</v>
      </c>
      <c r="E79" s="21">
        <v>2664</v>
      </c>
      <c r="F79" s="21">
        <v>2535</v>
      </c>
      <c r="G79" s="21">
        <v>2723</v>
      </c>
      <c r="H79" s="21">
        <v>2896</v>
      </c>
      <c r="I79" s="21">
        <v>2893</v>
      </c>
      <c r="J79" s="21">
        <v>3064</v>
      </c>
      <c r="K79" s="21">
        <v>2611</v>
      </c>
      <c r="L79" s="21">
        <v>2582</v>
      </c>
      <c r="M79" s="21">
        <v>2438</v>
      </c>
      <c r="N79" s="21">
        <v>2442</v>
      </c>
      <c r="O79" s="21">
        <v>2753</v>
      </c>
      <c r="P79" s="21">
        <v>2846</v>
      </c>
      <c r="Q79" s="21">
        <v>2678</v>
      </c>
      <c r="R79" s="21">
        <v>2940</v>
      </c>
      <c r="S79" s="21">
        <v>2626</v>
      </c>
      <c r="T79" s="30"/>
    </row>
    <row r="80" spans="2:20" ht="14.25" thickBot="1" thickTop="1">
      <c r="B80" s="22" t="s">
        <v>153</v>
      </c>
      <c r="D80" s="21">
        <v>64305</v>
      </c>
      <c r="E80" s="21">
        <v>62798</v>
      </c>
      <c r="F80" s="21">
        <v>59420</v>
      </c>
      <c r="G80" s="21">
        <v>52350</v>
      </c>
      <c r="H80" s="21">
        <v>49641</v>
      </c>
      <c r="I80" s="21">
        <v>45866</v>
      </c>
      <c r="J80" s="21">
        <v>44228</v>
      </c>
      <c r="K80" s="21">
        <v>39974</v>
      </c>
      <c r="L80" s="21">
        <v>41169</v>
      </c>
      <c r="M80" s="21">
        <v>34216</v>
      </c>
      <c r="N80" s="21">
        <v>36816</v>
      </c>
      <c r="O80" s="21">
        <v>38751</v>
      </c>
      <c r="P80" s="21">
        <v>35753</v>
      </c>
      <c r="Q80" s="21">
        <v>38831</v>
      </c>
      <c r="R80" s="21">
        <v>38142</v>
      </c>
      <c r="S80" s="21">
        <v>38186</v>
      </c>
      <c r="T80" s="30"/>
    </row>
    <row r="81" spans="2:20" ht="14.25" thickBot="1" thickTop="1">
      <c r="B81" s="22" t="s">
        <v>154</v>
      </c>
      <c r="D81" s="21">
        <v>16922</v>
      </c>
      <c r="E81" s="21">
        <v>17624</v>
      </c>
      <c r="F81" s="21">
        <v>17176</v>
      </c>
      <c r="G81" s="21">
        <v>15982</v>
      </c>
      <c r="H81" s="21">
        <v>16001</v>
      </c>
      <c r="I81" s="21">
        <v>16616</v>
      </c>
      <c r="J81" s="21">
        <v>18890</v>
      </c>
      <c r="K81" s="21">
        <v>21085</v>
      </c>
      <c r="L81" s="21">
        <v>21976</v>
      </c>
      <c r="M81" s="21">
        <v>20078</v>
      </c>
      <c r="N81" s="21">
        <v>23278</v>
      </c>
      <c r="O81" s="21">
        <v>19235</v>
      </c>
      <c r="P81" s="21">
        <v>19601</v>
      </c>
      <c r="Q81" s="21">
        <v>21514</v>
      </c>
      <c r="R81" s="21">
        <v>22205</v>
      </c>
      <c r="S81" s="21">
        <v>22296</v>
      </c>
      <c r="T81" s="30"/>
    </row>
    <row r="82" spans="2:20" ht="14.25" thickBot="1" thickTop="1">
      <c r="B82" s="22" t="s">
        <v>155</v>
      </c>
      <c r="D82" s="21">
        <v>64</v>
      </c>
      <c r="E82" s="21">
        <v>65</v>
      </c>
      <c r="F82" s="21">
        <v>46</v>
      </c>
      <c r="G82" s="21">
        <v>46</v>
      </c>
      <c r="H82" s="21">
        <v>69</v>
      </c>
      <c r="I82" s="21">
        <v>56</v>
      </c>
      <c r="J82" s="21">
        <v>65</v>
      </c>
      <c r="K82" s="21">
        <v>57</v>
      </c>
      <c r="L82" s="21">
        <v>67</v>
      </c>
      <c r="M82" s="21">
        <v>59</v>
      </c>
      <c r="N82" s="21">
        <v>100</v>
      </c>
      <c r="O82" s="21">
        <v>94</v>
      </c>
      <c r="P82" s="21">
        <v>98</v>
      </c>
      <c r="Q82" s="21">
        <v>93</v>
      </c>
      <c r="R82" s="21">
        <v>105</v>
      </c>
      <c r="S82" s="21">
        <v>101</v>
      </c>
      <c r="T82" s="30"/>
    </row>
    <row r="83" spans="2:20" ht="13.5" thickTop="1">
      <c r="B83" s="22" t="s">
        <v>156</v>
      </c>
      <c r="D83" s="21">
        <v>860</v>
      </c>
      <c r="E83" s="21">
        <v>782</v>
      </c>
      <c r="F83" s="21">
        <v>763</v>
      </c>
      <c r="G83" s="21">
        <v>845</v>
      </c>
      <c r="H83" s="21">
        <v>980</v>
      </c>
      <c r="I83" s="21">
        <v>1015</v>
      </c>
      <c r="J83" s="21">
        <v>1004</v>
      </c>
      <c r="K83" s="21">
        <v>1024</v>
      </c>
      <c r="L83" s="21">
        <v>1070</v>
      </c>
      <c r="M83" s="21">
        <v>1066</v>
      </c>
      <c r="N83" s="21">
        <v>1079</v>
      </c>
      <c r="O83" s="21">
        <v>946</v>
      </c>
      <c r="P83" s="21">
        <v>813</v>
      </c>
      <c r="Q83" s="21">
        <v>789</v>
      </c>
      <c r="R83" s="21">
        <v>927</v>
      </c>
      <c r="S83" s="21">
        <v>777</v>
      </c>
      <c r="T83" s="30"/>
    </row>
    <row r="84" spans="2:20" ht="12.75">
      <c r="B84" s="23" t="s">
        <v>25</v>
      </c>
      <c r="C84" s="24"/>
      <c r="D84" s="25">
        <f aca="true" t="shared" si="3" ref="D84:S84">SUM(D54:D83)</f>
        <v>467482</v>
      </c>
      <c r="E84" s="25">
        <f t="shared" si="3"/>
        <v>448087</v>
      </c>
      <c r="F84" s="25">
        <f t="shared" si="3"/>
        <v>419966</v>
      </c>
      <c r="G84" s="25">
        <f t="shared" si="3"/>
        <v>397220</v>
      </c>
      <c r="H84" s="25">
        <f t="shared" si="3"/>
        <v>385242</v>
      </c>
      <c r="I84" s="25">
        <f t="shared" si="3"/>
        <v>381675</v>
      </c>
      <c r="J84" s="25">
        <f t="shared" si="3"/>
        <v>383253</v>
      </c>
      <c r="K84" s="25">
        <f t="shared" si="3"/>
        <v>371344</v>
      </c>
      <c r="L84" s="25">
        <f t="shared" si="3"/>
        <v>360336</v>
      </c>
      <c r="M84" s="25">
        <f t="shared" si="3"/>
        <v>333555</v>
      </c>
      <c r="N84" s="25">
        <f t="shared" si="3"/>
        <v>345696</v>
      </c>
      <c r="O84" s="25">
        <f t="shared" si="3"/>
        <v>342370</v>
      </c>
      <c r="P84" s="25">
        <f t="shared" si="3"/>
        <v>341238</v>
      </c>
      <c r="Q84" s="25">
        <f t="shared" si="3"/>
        <v>353021</v>
      </c>
      <c r="R84" s="25">
        <f t="shared" si="3"/>
        <v>352691</v>
      </c>
      <c r="S84" s="25">
        <f t="shared" si="3"/>
        <v>343159</v>
      </c>
      <c r="T84"/>
    </row>
    <row r="85" spans="2:20" ht="12.75">
      <c r="B85" s="23" t="s">
        <v>26</v>
      </c>
      <c r="C85" s="24"/>
      <c r="D85" s="25">
        <f aca="true" t="shared" si="4" ref="D85:S85">D84-D83-D82-D81</f>
        <v>449636</v>
      </c>
      <c r="E85" s="25">
        <f t="shared" si="4"/>
        <v>429616</v>
      </c>
      <c r="F85" s="25">
        <f t="shared" si="4"/>
        <v>401981</v>
      </c>
      <c r="G85" s="25">
        <f t="shared" si="4"/>
        <v>380347</v>
      </c>
      <c r="H85" s="25">
        <f t="shared" si="4"/>
        <v>368192</v>
      </c>
      <c r="I85" s="25">
        <f t="shared" si="4"/>
        <v>363988</v>
      </c>
      <c r="J85" s="25">
        <f t="shared" si="4"/>
        <v>363294</v>
      </c>
      <c r="K85" s="25">
        <f t="shared" si="4"/>
        <v>349178</v>
      </c>
      <c r="L85" s="25">
        <f t="shared" si="4"/>
        <v>337223</v>
      </c>
      <c r="M85" s="25">
        <f t="shared" si="4"/>
        <v>312352</v>
      </c>
      <c r="N85" s="25">
        <f t="shared" si="4"/>
        <v>321239</v>
      </c>
      <c r="O85" s="25">
        <f t="shared" si="4"/>
        <v>322095</v>
      </c>
      <c r="P85" s="25">
        <f t="shared" si="4"/>
        <v>320726</v>
      </c>
      <c r="Q85" s="25">
        <f t="shared" si="4"/>
        <v>330625</v>
      </c>
      <c r="R85" s="25">
        <f t="shared" si="4"/>
        <v>329454</v>
      </c>
      <c r="S85" s="25">
        <f t="shared" si="4"/>
        <v>319985</v>
      </c>
      <c r="T85"/>
    </row>
    <row r="86" spans="2:20" ht="12.75">
      <c r="B86" s="23" t="s">
        <v>27</v>
      </c>
      <c r="C86" s="24"/>
      <c r="D86" s="25">
        <f aca="true" t="shared" si="5" ref="D86:S86">D54+D57+D58+D60+D61+D62+D63+D64+D68+D71+D72+D74+D78+D79+D80</f>
        <v>302149</v>
      </c>
      <c r="E86" s="25">
        <f t="shared" si="5"/>
        <v>286080</v>
      </c>
      <c r="F86" s="25">
        <f t="shared" si="5"/>
        <v>266167</v>
      </c>
      <c r="G86" s="25">
        <f t="shared" si="5"/>
        <v>246190</v>
      </c>
      <c r="H86" s="25">
        <f t="shared" si="5"/>
        <v>242946</v>
      </c>
      <c r="I86" s="25">
        <f t="shared" si="5"/>
        <v>237006</v>
      </c>
      <c r="J86" s="25">
        <f t="shared" si="5"/>
        <v>234538</v>
      </c>
      <c r="K86" s="25">
        <f t="shared" si="5"/>
        <v>223468</v>
      </c>
      <c r="L86" s="25">
        <f t="shared" si="5"/>
        <v>223183</v>
      </c>
      <c r="M86" s="25">
        <f t="shared" si="5"/>
        <v>206983</v>
      </c>
      <c r="N86" s="25">
        <f t="shared" si="5"/>
        <v>216150</v>
      </c>
      <c r="O86" s="25">
        <f t="shared" si="5"/>
        <v>217588</v>
      </c>
      <c r="P86" s="25">
        <f t="shared" si="5"/>
        <v>217292</v>
      </c>
      <c r="Q86" s="25">
        <f t="shared" si="5"/>
        <v>223518</v>
      </c>
      <c r="R86" s="25">
        <f t="shared" si="5"/>
        <v>224785</v>
      </c>
      <c r="S86" s="25">
        <f t="shared" si="5"/>
        <v>216614</v>
      </c>
      <c r="T86"/>
    </row>
    <row r="87" ht="13.5" thickBot="1"/>
    <row r="88" spans="2:19" ht="13.5" thickTop="1">
      <c r="B88" s="26" t="s">
        <v>29</v>
      </c>
      <c r="C88" s="2"/>
      <c r="D88" s="2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3.5" thickBot="1">
      <c r="B89" s="9" t="s">
        <v>30</v>
      </c>
      <c r="C89" s="10"/>
      <c r="D89" s="10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2:19" ht="13.5" thickTop="1">
      <c r="B90" s="11"/>
      <c r="C90" s="12" t="s">
        <v>3</v>
      </c>
      <c r="D90" s="13" t="s">
        <v>124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2.75">
      <c r="B91" s="6"/>
      <c r="C91" s="14" t="s">
        <v>4</v>
      </c>
      <c r="D91" s="15" t="s">
        <v>125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</row>
    <row r="92" spans="2:19" ht="12.75">
      <c r="B92" s="6"/>
      <c r="C92" s="14" t="s">
        <v>5</v>
      </c>
      <c r="D92" s="15" t="s">
        <v>160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</row>
    <row r="93" spans="2:19" ht="12.75">
      <c r="B93" s="76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</row>
    <row r="94" spans="2:19" ht="12.75">
      <c r="B94" s="16" t="s">
        <v>6</v>
      </c>
      <c r="C94" s="17" t="s">
        <v>7</v>
      </c>
      <c r="D94" s="18" t="s">
        <v>8</v>
      </c>
      <c r="E94" s="18" t="s">
        <v>9</v>
      </c>
      <c r="F94" s="18" t="s">
        <v>10</v>
      </c>
      <c r="G94" s="18" t="s">
        <v>11</v>
      </c>
      <c r="H94" s="18" t="s">
        <v>12</v>
      </c>
      <c r="I94" s="18" t="s">
        <v>13</v>
      </c>
      <c r="J94" s="18" t="s">
        <v>14</v>
      </c>
      <c r="K94" s="18" t="s">
        <v>15</v>
      </c>
      <c r="L94" s="18" t="s">
        <v>16</v>
      </c>
      <c r="M94" s="18" t="s">
        <v>17</v>
      </c>
      <c r="N94" s="18" t="s">
        <v>18</v>
      </c>
      <c r="O94" s="18" t="s">
        <v>19</v>
      </c>
      <c r="P94" s="18" t="s">
        <v>20</v>
      </c>
      <c r="Q94" s="18" t="s">
        <v>21</v>
      </c>
      <c r="R94" s="18" t="s">
        <v>22</v>
      </c>
      <c r="S94" s="18" t="s">
        <v>23</v>
      </c>
    </row>
    <row r="95" spans="2:19" ht="13.5" thickBot="1">
      <c r="B95" s="19" t="s">
        <v>24</v>
      </c>
      <c r="C95" s="20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2:20" ht="14.25" thickBot="1" thickTop="1">
      <c r="B96" s="22" t="s">
        <v>127</v>
      </c>
      <c r="D96" s="21">
        <v>17730</v>
      </c>
      <c r="E96" s="21">
        <v>19485</v>
      </c>
      <c r="F96" s="21">
        <v>20085</v>
      </c>
      <c r="G96" s="21">
        <v>19429</v>
      </c>
      <c r="H96" s="21">
        <v>19961</v>
      </c>
      <c r="I96" s="21">
        <v>19794</v>
      </c>
      <c r="J96" s="21">
        <v>22141</v>
      </c>
      <c r="K96" s="21">
        <v>22465</v>
      </c>
      <c r="L96" s="21">
        <v>22946</v>
      </c>
      <c r="M96" s="21">
        <v>22532</v>
      </c>
      <c r="N96" s="21">
        <v>21949</v>
      </c>
      <c r="O96" s="21">
        <v>21692</v>
      </c>
      <c r="P96" s="21">
        <v>18662</v>
      </c>
      <c r="Q96" s="21">
        <v>21216</v>
      </c>
      <c r="R96" s="21">
        <v>20053</v>
      </c>
      <c r="S96" s="21">
        <v>20547</v>
      </c>
      <c r="T96" s="30"/>
    </row>
    <row r="97" spans="2:20" ht="14.25" thickBot="1" thickTop="1">
      <c r="B97" s="22" t="s">
        <v>128</v>
      </c>
      <c r="D97" s="21">
        <v>9593</v>
      </c>
      <c r="E97" s="21">
        <v>6036</v>
      </c>
      <c r="F97" s="21">
        <v>5552</v>
      </c>
      <c r="G97" s="21">
        <v>6330</v>
      </c>
      <c r="H97" s="21">
        <v>5826</v>
      </c>
      <c r="I97" s="21">
        <v>6245</v>
      </c>
      <c r="J97" s="21">
        <v>5534</v>
      </c>
      <c r="K97" s="21">
        <v>4360</v>
      </c>
      <c r="L97" s="21">
        <v>4769</v>
      </c>
      <c r="M97" s="21">
        <v>4460</v>
      </c>
      <c r="N97" s="21">
        <v>4181</v>
      </c>
      <c r="O97" s="21">
        <v>4211</v>
      </c>
      <c r="P97" s="21">
        <v>4389</v>
      </c>
      <c r="Q97" s="21">
        <v>4501</v>
      </c>
      <c r="R97" s="21">
        <v>4285</v>
      </c>
      <c r="S97" s="21">
        <v>4846</v>
      </c>
      <c r="T97" s="30"/>
    </row>
    <row r="98" spans="2:20" ht="14.25" thickBot="1" thickTop="1">
      <c r="B98" s="22" t="s">
        <v>129</v>
      </c>
      <c r="D98" s="21">
        <v>8964</v>
      </c>
      <c r="E98" s="21">
        <v>7436</v>
      </c>
      <c r="F98" s="21">
        <v>7999</v>
      </c>
      <c r="G98" s="21">
        <v>7551</v>
      </c>
      <c r="H98" s="21">
        <v>7755</v>
      </c>
      <c r="I98" s="21">
        <v>7876</v>
      </c>
      <c r="J98" s="21">
        <v>8126</v>
      </c>
      <c r="K98" s="21">
        <v>7796</v>
      </c>
      <c r="L98" s="21">
        <v>8187</v>
      </c>
      <c r="M98" s="21">
        <v>8148</v>
      </c>
      <c r="N98" s="21">
        <v>7790</v>
      </c>
      <c r="O98" s="21">
        <v>8282</v>
      </c>
      <c r="P98" s="21">
        <v>8322</v>
      </c>
      <c r="Q98" s="21">
        <v>8578</v>
      </c>
      <c r="R98" s="21">
        <v>9379</v>
      </c>
      <c r="S98" s="21">
        <v>9748</v>
      </c>
      <c r="T98" s="30"/>
    </row>
    <row r="99" spans="2:20" ht="14.25" thickBot="1" thickTop="1">
      <c r="B99" s="22" t="s">
        <v>130</v>
      </c>
      <c r="D99" s="21">
        <v>8144</v>
      </c>
      <c r="E99" s="21">
        <v>8336</v>
      </c>
      <c r="F99" s="21">
        <v>8253</v>
      </c>
      <c r="G99" s="21">
        <v>8253</v>
      </c>
      <c r="H99" s="21">
        <v>8703</v>
      </c>
      <c r="I99" s="21">
        <v>9105</v>
      </c>
      <c r="J99" s="21">
        <v>9902</v>
      </c>
      <c r="K99" s="21">
        <v>9575</v>
      </c>
      <c r="L99" s="21">
        <v>9567</v>
      </c>
      <c r="M99" s="21">
        <v>9371</v>
      </c>
      <c r="N99" s="21">
        <v>9043</v>
      </c>
      <c r="O99" s="21">
        <v>9134</v>
      </c>
      <c r="P99" s="21">
        <v>8742</v>
      </c>
      <c r="Q99" s="21">
        <v>8292</v>
      </c>
      <c r="R99" s="21">
        <v>8328</v>
      </c>
      <c r="S99" s="21">
        <v>8133</v>
      </c>
      <c r="T99" s="30"/>
    </row>
    <row r="100" spans="2:20" ht="24" thickBot="1" thickTop="1">
      <c r="B100" s="22" t="s">
        <v>158</v>
      </c>
      <c r="D100" s="21">
        <v>124248</v>
      </c>
      <c r="E100" s="21">
        <v>132000</v>
      </c>
      <c r="F100" s="21">
        <v>133930</v>
      </c>
      <c r="G100" s="21">
        <v>135964</v>
      </c>
      <c r="H100" s="21">
        <v>135055</v>
      </c>
      <c r="I100" s="21">
        <v>133627</v>
      </c>
      <c r="J100" s="21">
        <v>136922</v>
      </c>
      <c r="K100" s="21">
        <v>137129</v>
      </c>
      <c r="L100" s="21">
        <v>137705</v>
      </c>
      <c r="M100" s="21">
        <v>133004</v>
      </c>
      <c r="N100" s="21">
        <v>129918</v>
      </c>
      <c r="O100" s="21">
        <v>133685</v>
      </c>
      <c r="P100" s="21">
        <v>128684</v>
      </c>
      <c r="Q100" s="21">
        <v>126957</v>
      </c>
      <c r="R100" s="21">
        <v>125391</v>
      </c>
      <c r="S100" s="21">
        <v>123409</v>
      </c>
      <c r="T100" s="30"/>
    </row>
    <row r="101" spans="2:20" ht="14.25" thickBot="1" thickTop="1">
      <c r="B101" s="22" t="s">
        <v>132</v>
      </c>
      <c r="D101" s="21">
        <v>2858</v>
      </c>
      <c r="E101" s="21">
        <v>2559</v>
      </c>
      <c r="F101" s="21">
        <v>1325</v>
      </c>
      <c r="G101" s="21">
        <v>1398</v>
      </c>
      <c r="H101" s="21">
        <v>1338</v>
      </c>
      <c r="I101" s="21">
        <v>1032</v>
      </c>
      <c r="J101" s="21">
        <v>1102</v>
      </c>
      <c r="K101" s="21">
        <v>1072</v>
      </c>
      <c r="L101" s="21">
        <v>1094</v>
      </c>
      <c r="M101" s="21">
        <v>1023</v>
      </c>
      <c r="N101" s="21">
        <v>510</v>
      </c>
      <c r="O101" s="21">
        <v>993</v>
      </c>
      <c r="P101" s="21">
        <v>1055</v>
      </c>
      <c r="Q101" s="21">
        <v>1042</v>
      </c>
      <c r="R101" s="21">
        <v>1077</v>
      </c>
      <c r="S101" s="21">
        <v>1090</v>
      </c>
      <c r="T101" s="30"/>
    </row>
    <row r="102" spans="2:20" ht="14.25" thickBot="1" thickTop="1">
      <c r="B102" s="22" t="s">
        <v>133</v>
      </c>
      <c r="D102" s="21">
        <v>4768</v>
      </c>
      <c r="E102" s="21">
        <v>4829</v>
      </c>
      <c r="F102" s="21">
        <v>4790</v>
      </c>
      <c r="G102" s="21">
        <v>5014</v>
      </c>
      <c r="H102" s="21">
        <v>5555</v>
      </c>
      <c r="I102" s="21">
        <v>5571</v>
      </c>
      <c r="J102" s="21">
        <v>5890</v>
      </c>
      <c r="K102" s="21">
        <v>6412</v>
      </c>
      <c r="L102" s="21">
        <v>7125</v>
      </c>
      <c r="M102" s="21">
        <v>8029</v>
      </c>
      <c r="N102" s="21">
        <v>7906</v>
      </c>
      <c r="O102" s="21">
        <v>8371</v>
      </c>
      <c r="P102" s="21">
        <v>8562</v>
      </c>
      <c r="Q102" s="21">
        <v>8341</v>
      </c>
      <c r="R102" s="21">
        <v>9288</v>
      </c>
      <c r="S102" s="21">
        <v>8390</v>
      </c>
      <c r="T102" s="30"/>
    </row>
    <row r="103" spans="2:20" ht="14.25" thickBot="1" thickTop="1">
      <c r="B103" s="22" t="s">
        <v>134</v>
      </c>
      <c r="D103" s="21">
        <v>12883</v>
      </c>
      <c r="E103" s="21">
        <v>13275</v>
      </c>
      <c r="F103" s="21">
        <v>13518</v>
      </c>
      <c r="G103" s="21">
        <v>13300</v>
      </c>
      <c r="H103" s="21">
        <v>13846</v>
      </c>
      <c r="I103" s="21">
        <v>13952</v>
      </c>
      <c r="J103" s="21">
        <v>14914</v>
      </c>
      <c r="K103" s="21">
        <v>15061</v>
      </c>
      <c r="L103" s="21">
        <v>15527</v>
      </c>
      <c r="M103" s="21">
        <v>15562</v>
      </c>
      <c r="N103" s="21">
        <v>15929</v>
      </c>
      <c r="O103" s="21">
        <v>16413</v>
      </c>
      <c r="P103" s="21">
        <v>16954</v>
      </c>
      <c r="Q103" s="21">
        <v>17499</v>
      </c>
      <c r="R103" s="21">
        <v>17499</v>
      </c>
      <c r="S103" s="21">
        <v>17951</v>
      </c>
      <c r="T103" s="30"/>
    </row>
    <row r="104" spans="2:20" ht="14.25" thickBot="1" thickTop="1">
      <c r="B104" s="22" t="s">
        <v>135</v>
      </c>
      <c r="D104" s="21">
        <v>45547</v>
      </c>
      <c r="E104" s="21">
        <v>48478</v>
      </c>
      <c r="F104" s="21">
        <v>49706</v>
      </c>
      <c r="G104" s="21">
        <v>46626</v>
      </c>
      <c r="H104" s="21">
        <v>51434</v>
      </c>
      <c r="I104" s="21">
        <v>54556</v>
      </c>
      <c r="J104" s="21">
        <v>54537</v>
      </c>
      <c r="K104" s="21">
        <v>56087</v>
      </c>
      <c r="L104" s="21">
        <v>59905</v>
      </c>
      <c r="M104" s="21">
        <v>62225</v>
      </c>
      <c r="N104" s="21">
        <v>63223</v>
      </c>
      <c r="O104" s="21">
        <v>66184</v>
      </c>
      <c r="P104" s="21">
        <v>65628</v>
      </c>
      <c r="Q104" s="21">
        <v>67056</v>
      </c>
      <c r="R104" s="21">
        <v>68854</v>
      </c>
      <c r="S104" s="21">
        <v>69507</v>
      </c>
      <c r="T104" s="30"/>
    </row>
    <row r="105" spans="2:20" ht="14.25" thickBot="1" thickTop="1">
      <c r="B105" s="22" t="s">
        <v>136</v>
      </c>
      <c r="D105" s="21">
        <v>87673</v>
      </c>
      <c r="E105" s="21">
        <v>90618</v>
      </c>
      <c r="F105" s="21">
        <v>89383</v>
      </c>
      <c r="G105" s="21">
        <v>88810</v>
      </c>
      <c r="H105" s="21">
        <v>83437</v>
      </c>
      <c r="I105" s="21">
        <v>85826</v>
      </c>
      <c r="J105" s="21">
        <v>90713</v>
      </c>
      <c r="K105" s="21">
        <v>87809</v>
      </c>
      <c r="L105" s="21">
        <v>91868</v>
      </c>
      <c r="M105" s="21">
        <v>90909</v>
      </c>
      <c r="N105" s="21">
        <v>88790</v>
      </c>
      <c r="O105" s="21">
        <v>94988</v>
      </c>
      <c r="P105" s="21">
        <v>92364</v>
      </c>
      <c r="Q105" s="21">
        <v>91981</v>
      </c>
      <c r="R105" s="21">
        <v>92810</v>
      </c>
      <c r="S105" s="21">
        <v>92086</v>
      </c>
      <c r="T105" s="30"/>
    </row>
    <row r="106" spans="2:20" ht="14.25" thickBot="1" thickTop="1">
      <c r="B106" s="22" t="s">
        <v>137</v>
      </c>
      <c r="D106" s="21">
        <v>89860</v>
      </c>
      <c r="E106" s="21">
        <v>91045</v>
      </c>
      <c r="F106" s="21">
        <v>90057</v>
      </c>
      <c r="G106" s="21">
        <v>89737</v>
      </c>
      <c r="H106" s="21">
        <v>89209</v>
      </c>
      <c r="I106" s="21">
        <v>93248</v>
      </c>
      <c r="J106" s="21">
        <v>92092</v>
      </c>
      <c r="K106" s="21">
        <v>92667</v>
      </c>
      <c r="L106" s="21">
        <v>92603</v>
      </c>
      <c r="M106" s="21">
        <v>90082</v>
      </c>
      <c r="N106" s="21">
        <v>88947</v>
      </c>
      <c r="O106" s="21">
        <v>87631</v>
      </c>
      <c r="P106" s="21">
        <v>88420</v>
      </c>
      <c r="Q106" s="21">
        <v>88661</v>
      </c>
      <c r="R106" s="21">
        <v>84972</v>
      </c>
      <c r="S106" s="21">
        <v>83169</v>
      </c>
      <c r="T106" s="30"/>
    </row>
    <row r="107" spans="2:20" ht="14.25" thickBot="1" thickTop="1">
      <c r="B107" s="22" t="s">
        <v>138</v>
      </c>
      <c r="D107" s="21">
        <v>1441</v>
      </c>
      <c r="E107" s="21">
        <v>1567</v>
      </c>
      <c r="F107" s="21">
        <v>1764</v>
      </c>
      <c r="G107" s="21">
        <v>1822</v>
      </c>
      <c r="H107" s="21">
        <v>2106</v>
      </c>
      <c r="I107" s="21">
        <v>1914</v>
      </c>
      <c r="J107" s="21">
        <v>2061</v>
      </c>
      <c r="K107" s="21">
        <v>2009</v>
      </c>
      <c r="L107" s="21">
        <v>2151</v>
      </c>
      <c r="M107" s="21">
        <v>2198</v>
      </c>
      <c r="N107" s="21">
        <v>2302</v>
      </c>
      <c r="O107" s="21">
        <v>2329</v>
      </c>
      <c r="P107" s="21">
        <v>2342</v>
      </c>
      <c r="Q107" s="21">
        <v>2553</v>
      </c>
      <c r="R107" s="21">
        <v>2352</v>
      </c>
      <c r="S107" s="21">
        <v>2374</v>
      </c>
      <c r="T107" s="30"/>
    </row>
    <row r="108" spans="2:20" ht="14.25" thickBot="1" thickTop="1">
      <c r="B108" s="22" t="s">
        <v>139</v>
      </c>
      <c r="D108" s="21">
        <v>3458</v>
      </c>
      <c r="E108" s="21">
        <v>3046</v>
      </c>
      <c r="F108" s="21">
        <v>2515</v>
      </c>
      <c r="G108" s="21">
        <v>2336</v>
      </c>
      <c r="H108" s="21">
        <v>2264</v>
      </c>
      <c r="I108" s="21">
        <v>1885</v>
      </c>
      <c r="J108" s="21">
        <v>1959</v>
      </c>
      <c r="K108" s="21">
        <v>1682</v>
      </c>
      <c r="L108" s="21">
        <v>1655</v>
      </c>
      <c r="M108" s="21">
        <v>1392</v>
      </c>
      <c r="N108" s="21">
        <v>1154</v>
      </c>
      <c r="O108" s="21">
        <v>1225</v>
      </c>
      <c r="P108" s="21">
        <v>1152</v>
      </c>
      <c r="Q108" s="21">
        <v>1276</v>
      </c>
      <c r="R108" s="21">
        <v>1341</v>
      </c>
      <c r="S108" s="21">
        <v>1376</v>
      </c>
      <c r="T108" s="30"/>
    </row>
    <row r="109" spans="2:20" ht="14.25" thickBot="1" thickTop="1">
      <c r="B109" s="22" t="s">
        <v>140</v>
      </c>
      <c r="D109" s="21">
        <v>6878</v>
      </c>
      <c r="E109" s="21">
        <v>7477</v>
      </c>
      <c r="F109" s="21">
        <v>4019</v>
      </c>
      <c r="G109" s="21">
        <v>3722</v>
      </c>
      <c r="H109" s="21">
        <v>3440</v>
      </c>
      <c r="I109" s="21">
        <v>3080</v>
      </c>
      <c r="J109" s="21">
        <v>3267</v>
      </c>
      <c r="K109" s="21">
        <v>3341</v>
      </c>
      <c r="L109" s="21">
        <v>3824</v>
      </c>
      <c r="M109" s="21">
        <v>2993</v>
      </c>
      <c r="N109" s="21">
        <v>2190</v>
      </c>
      <c r="O109" s="21">
        <v>2613</v>
      </c>
      <c r="P109" s="21">
        <v>2515</v>
      </c>
      <c r="Q109" s="21">
        <v>2375</v>
      </c>
      <c r="R109" s="21">
        <v>2586</v>
      </c>
      <c r="S109" s="21">
        <v>2746</v>
      </c>
      <c r="T109" s="30"/>
    </row>
    <row r="110" spans="2:20" ht="14.25" thickBot="1" thickTop="1">
      <c r="B110" s="22" t="s">
        <v>159</v>
      </c>
      <c r="D110" s="21">
        <v>1609</v>
      </c>
      <c r="E110" s="21">
        <v>1871</v>
      </c>
      <c r="F110" s="21">
        <v>1927</v>
      </c>
      <c r="G110" s="21">
        <v>1923</v>
      </c>
      <c r="H110" s="21">
        <v>1928</v>
      </c>
      <c r="I110" s="21">
        <v>1788</v>
      </c>
      <c r="J110" s="21">
        <v>1843</v>
      </c>
      <c r="K110" s="21">
        <v>1921</v>
      </c>
      <c r="L110" s="21">
        <v>2013</v>
      </c>
      <c r="M110" s="21">
        <v>2147</v>
      </c>
      <c r="N110" s="21">
        <v>2283</v>
      </c>
      <c r="O110" s="21">
        <v>2425</v>
      </c>
      <c r="P110" s="21">
        <v>2482</v>
      </c>
      <c r="Q110" s="21">
        <v>2676</v>
      </c>
      <c r="R110" s="21">
        <v>2950</v>
      </c>
      <c r="S110" s="21">
        <v>3084</v>
      </c>
      <c r="T110" s="30"/>
    </row>
    <row r="111" spans="2:20" ht="14.25" thickBot="1" thickTop="1">
      <c r="B111" s="22" t="s">
        <v>142</v>
      </c>
      <c r="D111" s="21">
        <v>8734</v>
      </c>
      <c r="E111" s="21">
        <v>8036</v>
      </c>
      <c r="F111" s="21">
        <v>7871</v>
      </c>
      <c r="G111" s="21">
        <v>7762</v>
      </c>
      <c r="H111" s="21">
        <v>7611</v>
      </c>
      <c r="I111" s="21">
        <v>7689</v>
      </c>
      <c r="J111" s="21">
        <v>7021</v>
      </c>
      <c r="K111" s="21">
        <v>7174</v>
      </c>
      <c r="L111" s="21">
        <v>7464</v>
      </c>
      <c r="M111" s="21">
        <v>7202</v>
      </c>
      <c r="N111" s="21">
        <v>6907</v>
      </c>
      <c r="O111" s="21">
        <v>6703</v>
      </c>
      <c r="P111" s="21">
        <v>6587</v>
      </c>
      <c r="Q111" s="21">
        <v>6767</v>
      </c>
      <c r="R111" s="21">
        <v>6430</v>
      </c>
      <c r="S111" s="21">
        <v>7420</v>
      </c>
      <c r="T111" s="30"/>
    </row>
    <row r="112" spans="2:20" ht="14.25" thickBot="1" thickTop="1">
      <c r="B112" s="22" t="s">
        <v>143</v>
      </c>
      <c r="D112" s="21">
        <v>581</v>
      </c>
      <c r="E112" s="21">
        <v>603</v>
      </c>
      <c r="F112" s="21">
        <v>618</v>
      </c>
      <c r="G112" s="21">
        <v>745</v>
      </c>
      <c r="H112" s="21">
        <v>725</v>
      </c>
      <c r="I112" s="21">
        <v>808</v>
      </c>
      <c r="J112" s="21">
        <v>774</v>
      </c>
      <c r="K112" s="21">
        <v>937</v>
      </c>
      <c r="L112" s="21">
        <v>825</v>
      </c>
      <c r="M112" s="21">
        <v>852</v>
      </c>
      <c r="N112" s="21">
        <v>769</v>
      </c>
      <c r="O112" s="21">
        <v>724</v>
      </c>
      <c r="P112" s="21">
        <v>875</v>
      </c>
      <c r="Q112" s="21">
        <v>875</v>
      </c>
      <c r="R112" s="21">
        <v>895</v>
      </c>
      <c r="S112" s="21">
        <v>953</v>
      </c>
      <c r="T112" s="30"/>
    </row>
    <row r="113" spans="2:20" ht="14.25" thickBot="1" thickTop="1">
      <c r="B113" s="22" t="s">
        <v>144</v>
      </c>
      <c r="D113" s="21">
        <v>24415</v>
      </c>
      <c r="E113" s="21">
        <v>24958</v>
      </c>
      <c r="F113" s="21">
        <v>25764</v>
      </c>
      <c r="G113" s="21">
        <v>25037</v>
      </c>
      <c r="H113" s="21">
        <v>25592</v>
      </c>
      <c r="I113" s="21">
        <v>27242</v>
      </c>
      <c r="J113" s="21">
        <v>26461</v>
      </c>
      <c r="K113" s="21">
        <v>27383</v>
      </c>
      <c r="L113" s="21">
        <v>27156</v>
      </c>
      <c r="M113" s="21">
        <v>28034</v>
      </c>
      <c r="N113" s="21">
        <v>28496</v>
      </c>
      <c r="O113" s="21">
        <v>29374</v>
      </c>
      <c r="P113" s="21">
        <v>29600</v>
      </c>
      <c r="Q113" s="21">
        <v>31187</v>
      </c>
      <c r="R113" s="21">
        <v>31616</v>
      </c>
      <c r="S113" s="21">
        <v>32027</v>
      </c>
      <c r="T113" s="30"/>
    </row>
    <row r="114" spans="2:20" ht="14.25" thickBot="1" thickTop="1">
      <c r="B114" s="22" t="s">
        <v>145</v>
      </c>
      <c r="D114" s="21">
        <v>10596</v>
      </c>
      <c r="E114" s="21">
        <v>11373</v>
      </c>
      <c r="F114" s="21">
        <v>11092</v>
      </c>
      <c r="G114" s="21">
        <v>11267</v>
      </c>
      <c r="H114" s="21">
        <v>11186</v>
      </c>
      <c r="I114" s="21">
        <v>11196</v>
      </c>
      <c r="J114" s="21">
        <v>12146</v>
      </c>
      <c r="K114" s="21">
        <v>12151</v>
      </c>
      <c r="L114" s="21">
        <v>12772</v>
      </c>
      <c r="M114" s="21">
        <v>12132</v>
      </c>
      <c r="N114" s="21">
        <v>11882</v>
      </c>
      <c r="O114" s="21">
        <v>12800</v>
      </c>
      <c r="P114" s="21">
        <v>12816</v>
      </c>
      <c r="Q114" s="21">
        <v>13822</v>
      </c>
      <c r="R114" s="21">
        <v>13825</v>
      </c>
      <c r="S114" s="21">
        <v>14125</v>
      </c>
      <c r="T114" s="30"/>
    </row>
    <row r="115" spans="2:20" ht="14.25" thickBot="1" thickTop="1">
      <c r="B115" s="22" t="s">
        <v>146</v>
      </c>
      <c r="D115" s="21">
        <v>13399</v>
      </c>
      <c r="E115" s="21">
        <v>13252</v>
      </c>
      <c r="F115" s="21">
        <v>13834</v>
      </c>
      <c r="G115" s="21">
        <v>14451</v>
      </c>
      <c r="H115" s="21">
        <v>15240</v>
      </c>
      <c r="I115" s="21">
        <v>16003</v>
      </c>
      <c r="J115" s="21">
        <v>17924</v>
      </c>
      <c r="K115" s="21">
        <v>18609</v>
      </c>
      <c r="L115" s="21">
        <v>19098</v>
      </c>
      <c r="M115" s="21">
        <v>19997</v>
      </c>
      <c r="N115" s="21">
        <v>20759</v>
      </c>
      <c r="O115" s="21">
        <v>20631</v>
      </c>
      <c r="P115" s="21">
        <v>20450</v>
      </c>
      <c r="Q115" s="21">
        <v>20507</v>
      </c>
      <c r="R115" s="21">
        <v>22057</v>
      </c>
      <c r="S115" s="21">
        <v>22525</v>
      </c>
      <c r="T115" s="30"/>
    </row>
    <row r="116" spans="2:20" ht="14.25" thickBot="1" thickTop="1">
      <c r="B116" s="22" t="s">
        <v>147</v>
      </c>
      <c r="D116" s="21">
        <v>11614</v>
      </c>
      <c r="E116" s="21">
        <v>11562</v>
      </c>
      <c r="F116" s="21">
        <v>13066</v>
      </c>
      <c r="G116" s="21">
        <v>12293</v>
      </c>
      <c r="H116" s="21">
        <v>12436</v>
      </c>
      <c r="I116" s="21">
        <v>13437</v>
      </c>
      <c r="J116" s="21">
        <v>12845</v>
      </c>
      <c r="K116" s="21">
        <v>13872</v>
      </c>
      <c r="L116" s="21">
        <v>15319</v>
      </c>
      <c r="M116" s="21">
        <v>15574</v>
      </c>
      <c r="N116" s="21">
        <v>15083</v>
      </c>
      <c r="O116" s="21">
        <v>15396</v>
      </c>
      <c r="P116" s="21">
        <v>15955</v>
      </c>
      <c r="Q116" s="21">
        <v>14874</v>
      </c>
      <c r="R116" s="21">
        <v>15038</v>
      </c>
      <c r="S116" s="21">
        <v>15410</v>
      </c>
      <c r="T116" s="30"/>
    </row>
    <row r="117" spans="2:20" ht="14.25" thickBot="1" thickTop="1">
      <c r="B117" s="22" t="s">
        <v>148</v>
      </c>
      <c r="D117" s="21">
        <v>19106</v>
      </c>
      <c r="E117" s="21">
        <v>15179</v>
      </c>
      <c r="F117" s="21">
        <v>12380</v>
      </c>
      <c r="G117" s="21">
        <v>13266</v>
      </c>
      <c r="H117" s="21">
        <v>12297</v>
      </c>
      <c r="I117" s="21">
        <v>13886</v>
      </c>
      <c r="J117" s="21">
        <v>13685</v>
      </c>
      <c r="K117" s="21">
        <v>13431</v>
      </c>
      <c r="L117" s="21">
        <v>12190</v>
      </c>
      <c r="M117" s="21">
        <v>10574</v>
      </c>
      <c r="N117" s="21">
        <v>10148</v>
      </c>
      <c r="O117" s="21">
        <v>11083</v>
      </c>
      <c r="P117" s="21">
        <v>10961</v>
      </c>
      <c r="Q117" s="21">
        <v>10855</v>
      </c>
      <c r="R117" s="21">
        <v>10319</v>
      </c>
      <c r="S117" s="21">
        <v>10162</v>
      </c>
      <c r="T117" s="30"/>
    </row>
    <row r="118" spans="2:20" ht="14.25" thickBot="1" thickTop="1">
      <c r="B118" s="22" t="s">
        <v>149</v>
      </c>
      <c r="D118" s="21">
        <v>1748</v>
      </c>
      <c r="E118" s="21">
        <v>1691</v>
      </c>
      <c r="F118" s="21">
        <v>1588</v>
      </c>
      <c r="G118" s="21">
        <v>1922</v>
      </c>
      <c r="H118" s="21">
        <v>2073</v>
      </c>
      <c r="I118" s="21">
        <v>2281</v>
      </c>
      <c r="J118" s="21">
        <v>2677</v>
      </c>
      <c r="K118" s="21">
        <v>2654</v>
      </c>
      <c r="L118" s="21">
        <v>2489</v>
      </c>
      <c r="M118" s="21">
        <v>2608</v>
      </c>
      <c r="N118" s="21">
        <v>2381</v>
      </c>
      <c r="O118" s="21">
        <v>2471</v>
      </c>
      <c r="P118" s="21">
        <v>2400</v>
      </c>
      <c r="Q118" s="21">
        <v>2432</v>
      </c>
      <c r="R118" s="21">
        <v>2507</v>
      </c>
      <c r="S118" s="21">
        <v>2560</v>
      </c>
      <c r="T118" s="30"/>
    </row>
    <row r="119" spans="2:20" ht="14.25" thickBot="1" thickTop="1">
      <c r="B119" s="22" t="s">
        <v>150</v>
      </c>
      <c r="D119" s="21">
        <v>4229</v>
      </c>
      <c r="E119" s="21">
        <v>3796</v>
      </c>
      <c r="F119" s="21">
        <v>3538</v>
      </c>
      <c r="G119" s="21">
        <v>2958</v>
      </c>
      <c r="H119" s="21">
        <v>3210</v>
      </c>
      <c r="I119" s="21">
        <v>3487</v>
      </c>
      <c r="J119" s="21">
        <v>3379</v>
      </c>
      <c r="K119" s="21">
        <v>3562</v>
      </c>
      <c r="L119" s="21">
        <v>3629</v>
      </c>
      <c r="M119" s="21">
        <v>3207</v>
      </c>
      <c r="N119" s="21">
        <v>2925</v>
      </c>
      <c r="O119" s="21">
        <v>3307</v>
      </c>
      <c r="P119" s="21">
        <v>3732</v>
      </c>
      <c r="Q119" s="21">
        <v>3485</v>
      </c>
      <c r="R119" s="21">
        <v>3552</v>
      </c>
      <c r="S119" s="21">
        <v>4045</v>
      </c>
      <c r="T119" s="30"/>
    </row>
    <row r="120" spans="2:20" ht="14.25" thickBot="1" thickTop="1">
      <c r="B120" s="22" t="s">
        <v>151</v>
      </c>
      <c r="D120" s="21">
        <v>9939</v>
      </c>
      <c r="E120" s="21">
        <v>10400</v>
      </c>
      <c r="F120" s="21">
        <v>9412</v>
      </c>
      <c r="G120" s="21">
        <v>9401</v>
      </c>
      <c r="H120" s="21">
        <v>9889</v>
      </c>
      <c r="I120" s="21">
        <v>8344</v>
      </c>
      <c r="J120" s="21">
        <v>9243</v>
      </c>
      <c r="K120" s="21">
        <v>10182</v>
      </c>
      <c r="L120" s="21">
        <v>10870</v>
      </c>
      <c r="M120" s="21">
        <v>9936</v>
      </c>
      <c r="N120" s="21">
        <v>9195</v>
      </c>
      <c r="O120" s="21">
        <v>8927</v>
      </c>
      <c r="P120" s="21">
        <v>10270</v>
      </c>
      <c r="Q120" s="21">
        <v>10407</v>
      </c>
      <c r="R120" s="21">
        <v>10952</v>
      </c>
      <c r="S120" s="21">
        <v>10482</v>
      </c>
      <c r="T120" s="30"/>
    </row>
    <row r="121" spans="2:20" ht="14.25" thickBot="1" thickTop="1">
      <c r="B121" s="22" t="s">
        <v>152</v>
      </c>
      <c r="D121" s="21">
        <v>14555</v>
      </c>
      <c r="E121" s="21">
        <v>14429</v>
      </c>
      <c r="F121" s="21">
        <v>14413</v>
      </c>
      <c r="G121" s="21">
        <v>14432</v>
      </c>
      <c r="H121" s="21">
        <v>15417</v>
      </c>
      <c r="I121" s="21">
        <v>15754</v>
      </c>
      <c r="J121" s="21">
        <v>15924</v>
      </c>
      <c r="K121" s="21">
        <v>15279</v>
      </c>
      <c r="L121" s="21">
        <v>15411</v>
      </c>
      <c r="M121" s="21">
        <v>15197</v>
      </c>
      <c r="N121" s="21">
        <v>14382</v>
      </c>
      <c r="O121" s="21">
        <v>15119</v>
      </c>
      <c r="P121" s="21">
        <v>15773</v>
      </c>
      <c r="Q121" s="21">
        <v>15569</v>
      </c>
      <c r="R121" s="21">
        <v>15422</v>
      </c>
      <c r="S121" s="21">
        <v>14646</v>
      </c>
      <c r="T121" s="30"/>
    </row>
    <row r="122" spans="2:20" ht="14.25" thickBot="1" thickTop="1">
      <c r="B122" s="22" t="s">
        <v>153</v>
      </c>
      <c r="D122" s="21">
        <v>80903</v>
      </c>
      <c r="E122" s="21">
        <v>81866</v>
      </c>
      <c r="F122" s="21">
        <v>83639</v>
      </c>
      <c r="G122" s="21">
        <v>82760</v>
      </c>
      <c r="H122" s="21">
        <v>84443</v>
      </c>
      <c r="I122" s="21">
        <v>82378</v>
      </c>
      <c r="J122" s="21">
        <v>82511</v>
      </c>
      <c r="K122" s="21">
        <v>79751</v>
      </c>
      <c r="L122" s="21">
        <v>80555</v>
      </c>
      <c r="M122" s="21">
        <v>82102</v>
      </c>
      <c r="N122" s="21">
        <v>81357</v>
      </c>
      <c r="O122" s="21">
        <v>79273</v>
      </c>
      <c r="P122" s="21">
        <v>78175</v>
      </c>
      <c r="Q122" s="21">
        <v>78928</v>
      </c>
      <c r="R122" s="21">
        <v>81005</v>
      </c>
      <c r="S122" s="21">
        <v>82701</v>
      </c>
      <c r="T122" s="30"/>
    </row>
    <row r="123" spans="2:20" ht="14.25" thickBot="1" thickTop="1">
      <c r="B123" s="22" t="s">
        <v>154</v>
      </c>
      <c r="D123" s="21">
        <v>22909</v>
      </c>
      <c r="E123" s="21">
        <v>22354</v>
      </c>
      <c r="F123" s="21">
        <v>23687</v>
      </c>
      <c r="G123" s="21">
        <v>27041</v>
      </c>
      <c r="H123" s="21">
        <v>25880</v>
      </c>
      <c r="I123" s="21">
        <v>28908</v>
      </c>
      <c r="J123" s="21">
        <v>30328</v>
      </c>
      <c r="K123" s="21">
        <v>30190</v>
      </c>
      <c r="L123" s="21">
        <v>29649</v>
      </c>
      <c r="M123" s="21">
        <v>29476</v>
      </c>
      <c r="N123" s="21">
        <v>31005</v>
      </c>
      <c r="O123" s="21">
        <v>28969</v>
      </c>
      <c r="P123" s="21">
        <v>30644</v>
      </c>
      <c r="Q123" s="21">
        <v>29948</v>
      </c>
      <c r="R123" s="21">
        <v>30220</v>
      </c>
      <c r="S123" s="21">
        <v>30016</v>
      </c>
      <c r="T123" s="30"/>
    </row>
    <row r="124" spans="2:20" ht="14.25" thickBot="1" thickTop="1">
      <c r="B124" s="22" t="s">
        <v>155</v>
      </c>
      <c r="D124" s="21">
        <v>694</v>
      </c>
      <c r="E124" s="21">
        <v>609</v>
      </c>
      <c r="F124" s="21">
        <v>661</v>
      </c>
      <c r="G124" s="21">
        <v>704</v>
      </c>
      <c r="H124" s="21">
        <v>701</v>
      </c>
      <c r="I124" s="21">
        <v>696</v>
      </c>
      <c r="J124" s="21">
        <v>787</v>
      </c>
      <c r="K124" s="21">
        <v>778</v>
      </c>
      <c r="L124" s="21">
        <v>804</v>
      </c>
      <c r="M124" s="21">
        <v>825</v>
      </c>
      <c r="N124" s="21">
        <v>824</v>
      </c>
      <c r="O124" s="21">
        <v>804</v>
      </c>
      <c r="P124" s="21">
        <v>822</v>
      </c>
      <c r="Q124" s="21">
        <v>823</v>
      </c>
      <c r="R124" s="21">
        <v>859</v>
      </c>
      <c r="S124" s="21">
        <v>873</v>
      </c>
      <c r="T124" s="30"/>
    </row>
    <row r="125" spans="2:20" ht="13.5" thickTop="1">
      <c r="B125" s="22" t="s">
        <v>156</v>
      </c>
      <c r="D125" s="21">
        <v>8635</v>
      </c>
      <c r="E125" s="21">
        <v>9046</v>
      </c>
      <c r="F125" s="21">
        <v>8147</v>
      </c>
      <c r="G125" s="21">
        <v>8594</v>
      </c>
      <c r="H125" s="21">
        <v>7815</v>
      </c>
      <c r="I125" s="21">
        <v>8206</v>
      </c>
      <c r="J125" s="21">
        <v>8390</v>
      </c>
      <c r="K125" s="21">
        <v>8483</v>
      </c>
      <c r="L125" s="21">
        <v>8591</v>
      </c>
      <c r="M125" s="21">
        <v>9082</v>
      </c>
      <c r="N125" s="21">
        <v>9691</v>
      </c>
      <c r="O125" s="21">
        <v>8353</v>
      </c>
      <c r="P125" s="21">
        <v>7633</v>
      </c>
      <c r="Q125" s="21">
        <v>9980</v>
      </c>
      <c r="R125" s="21">
        <v>10585</v>
      </c>
      <c r="S125" s="21">
        <v>14261</v>
      </c>
      <c r="T125" s="30"/>
    </row>
    <row r="126" spans="2:20" ht="12.75">
      <c r="B126" s="23" t="s">
        <v>25</v>
      </c>
      <c r="C126" s="24"/>
      <c r="D126" s="25">
        <f aca="true" t="shared" si="6" ref="D126:S126">SUM(D96:D125)</f>
        <v>657711</v>
      </c>
      <c r="E126" s="25">
        <f t="shared" si="6"/>
        <v>667212</v>
      </c>
      <c r="F126" s="25">
        <f t="shared" si="6"/>
        <v>664533</v>
      </c>
      <c r="G126" s="25">
        <f t="shared" si="6"/>
        <v>664848</v>
      </c>
      <c r="H126" s="25">
        <f t="shared" si="6"/>
        <v>666372</v>
      </c>
      <c r="I126" s="25">
        <f t="shared" si="6"/>
        <v>679814</v>
      </c>
      <c r="J126" s="25">
        <f t="shared" si="6"/>
        <v>695098</v>
      </c>
      <c r="K126" s="25">
        <f t="shared" si="6"/>
        <v>693822</v>
      </c>
      <c r="L126" s="25">
        <f t="shared" si="6"/>
        <v>707761</v>
      </c>
      <c r="M126" s="25">
        <f t="shared" si="6"/>
        <v>700873</v>
      </c>
      <c r="N126" s="25">
        <f t="shared" si="6"/>
        <v>691919</v>
      </c>
      <c r="O126" s="25">
        <f t="shared" si="6"/>
        <v>704110</v>
      </c>
      <c r="P126" s="25">
        <f t="shared" si="6"/>
        <v>696966</v>
      </c>
      <c r="Q126" s="25">
        <f t="shared" si="6"/>
        <v>703463</v>
      </c>
      <c r="R126" s="25">
        <f t="shared" si="6"/>
        <v>706447</v>
      </c>
      <c r="S126" s="25">
        <f t="shared" si="6"/>
        <v>710662</v>
      </c>
      <c r="T126"/>
    </row>
    <row r="127" spans="2:20" ht="12.75">
      <c r="B127" s="23" t="s">
        <v>26</v>
      </c>
      <c r="C127" s="24"/>
      <c r="D127" s="25">
        <f aca="true" t="shared" si="7" ref="D127:S127">D126-D125-D124-D123</f>
        <v>625473</v>
      </c>
      <c r="E127" s="25">
        <f t="shared" si="7"/>
        <v>635203</v>
      </c>
      <c r="F127" s="25">
        <f t="shared" si="7"/>
        <v>632038</v>
      </c>
      <c r="G127" s="25">
        <f t="shared" si="7"/>
        <v>628509</v>
      </c>
      <c r="H127" s="25">
        <f t="shared" si="7"/>
        <v>631976</v>
      </c>
      <c r="I127" s="25">
        <f t="shared" si="7"/>
        <v>642004</v>
      </c>
      <c r="J127" s="25">
        <f t="shared" si="7"/>
        <v>655593</v>
      </c>
      <c r="K127" s="25">
        <f t="shared" si="7"/>
        <v>654371</v>
      </c>
      <c r="L127" s="25">
        <f t="shared" si="7"/>
        <v>668717</v>
      </c>
      <c r="M127" s="25">
        <f t="shared" si="7"/>
        <v>661490</v>
      </c>
      <c r="N127" s="25">
        <f t="shared" si="7"/>
        <v>650399</v>
      </c>
      <c r="O127" s="25">
        <f t="shared" si="7"/>
        <v>665984</v>
      </c>
      <c r="P127" s="25">
        <f t="shared" si="7"/>
        <v>657867</v>
      </c>
      <c r="Q127" s="25">
        <f t="shared" si="7"/>
        <v>662712</v>
      </c>
      <c r="R127" s="25">
        <f t="shared" si="7"/>
        <v>664783</v>
      </c>
      <c r="S127" s="25">
        <f t="shared" si="7"/>
        <v>665512</v>
      </c>
      <c r="T127"/>
    </row>
    <row r="128" spans="2:20" ht="12.75">
      <c r="B128" s="23" t="s">
        <v>27</v>
      </c>
      <c r="C128" s="24"/>
      <c r="D128" s="25">
        <f aca="true" t="shared" si="8" ref="D128:S128">D96+D99+D100+D102+D103+D104+D105+D106+D110+D113+D114+D116+D120+D121+D122</f>
        <v>544484</v>
      </c>
      <c r="E128" s="25">
        <f t="shared" si="8"/>
        <v>564525</v>
      </c>
      <c r="F128" s="25">
        <f t="shared" si="8"/>
        <v>569035</v>
      </c>
      <c r="G128" s="25">
        <f t="shared" si="8"/>
        <v>564246</v>
      </c>
      <c r="H128" s="25">
        <f t="shared" si="8"/>
        <v>568091</v>
      </c>
      <c r="I128" s="25">
        <f t="shared" si="8"/>
        <v>575818</v>
      </c>
      <c r="J128" s="25">
        <f t="shared" si="8"/>
        <v>588084</v>
      </c>
      <c r="K128" s="25">
        <f t="shared" si="8"/>
        <v>587744</v>
      </c>
      <c r="L128" s="25">
        <f t="shared" si="8"/>
        <v>601342</v>
      </c>
      <c r="M128" s="25">
        <f t="shared" si="8"/>
        <v>596836</v>
      </c>
      <c r="N128" s="25">
        <f t="shared" si="8"/>
        <v>588383</v>
      </c>
      <c r="O128" s="25">
        <f t="shared" si="8"/>
        <v>601412</v>
      </c>
      <c r="P128" s="25">
        <f t="shared" si="8"/>
        <v>593087</v>
      </c>
      <c r="Q128" s="25">
        <f t="shared" si="8"/>
        <v>597466</v>
      </c>
      <c r="R128" s="25">
        <f t="shared" si="8"/>
        <v>598003</v>
      </c>
      <c r="S128" s="25">
        <f t="shared" si="8"/>
        <v>595667</v>
      </c>
      <c r="T128"/>
    </row>
    <row r="129" ht="13.5" thickBot="1"/>
    <row r="130" spans="2:19" ht="13.5" thickTop="1">
      <c r="B130" s="26" t="s">
        <v>31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2:19" ht="13.5" thickBot="1">
      <c r="B131" s="9" t="s">
        <v>32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2:19" ht="13.5" thickTop="1">
      <c r="B132" s="11"/>
      <c r="C132" s="12" t="s">
        <v>3</v>
      </c>
      <c r="D132" s="13" t="s">
        <v>124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2:19" ht="12.75">
      <c r="B133" s="6"/>
      <c r="C133" s="14" t="s">
        <v>4</v>
      </c>
      <c r="D133" s="15" t="s">
        <v>125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2:19" ht="12.75">
      <c r="B134" s="6"/>
      <c r="C134" s="14" t="s">
        <v>5</v>
      </c>
      <c r="D134" s="15" t="s">
        <v>161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2:19" ht="12.75">
      <c r="B135" s="78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</row>
    <row r="136" spans="2:19" ht="12.75">
      <c r="B136" s="16" t="s">
        <v>6</v>
      </c>
      <c r="C136" s="17" t="s">
        <v>7</v>
      </c>
      <c r="D136" s="18" t="s">
        <v>8</v>
      </c>
      <c r="E136" s="18" t="s">
        <v>9</v>
      </c>
      <c r="F136" s="18" t="s">
        <v>10</v>
      </c>
      <c r="G136" s="18" t="s">
        <v>11</v>
      </c>
      <c r="H136" s="18" t="s">
        <v>12</v>
      </c>
      <c r="I136" s="18" t="s">
        <v>13</v>
      </c>
      <c r="J136" s="18" t="s">
        <v>14</v>
      </c>
      <c r="K136" s="18" t="s">
        <v>15</v>
      </c>
      <c r="L136" s="18" t="s">
        <v>16</v>
      </c>
      <c r="M136" s="18" t="s">
        <v>17</v>
      </c>
      <c r="N136" s="18" t="s">
        <v>18</v>
      </c>
      <c r="O136" s="18" t="s">
        <v>19</v>
      </c>
      <c r="P136" s="18" t="s">
        <v>20</v>
      </c>
      <c r="Q136" s="18" t="s">
        <v>21</v>
      </c>
      <c r="R136" s="18" t="s">
        <v>22</v>
      </c>
      <c r="S136" s="18" t="s">
        <v>23</v>
      </c>
    </row>
    <row r="137" spans="2:19" ht="13.5" thickBot="1">
      <c r="B137" s="19" t="s">
        <v>24</v>
      </c>
      <c r="C137" s="20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2:20" ht="14.25" thickBot="1" thickTop="1">
      <c r="B138" s="22" t="s">
        <v>127</v>
      </c>
      <c r="C138" s="21"/>
      <c r="D138" s="21">
        <v>8169</v>
      </c>
      <c r="E138" s="21">
        <v>8735</v>
      </c>
      <c r="F138" s="21">
        <v>9050</v>
      </c>
      <c r="G138" s="21">
        <v>9407</v>
      </c>
      <c r="H138" s="21">
        <v>9673</v>
      </c>
      <c r="I138" s="21">
        <v>10611</v>
      </c>
      <c r="J138" s="21">
        <v>11816</v>
      </c>
      <c r="K138" s="21">
        <v>11265</v>
      </c>
      <c r="L138" s="21">
        <v>12474</v>
      </c>
      <c r="M138" s="21">
        <v>13335</v>
      </c>
      <c r="N138" s="21">
        <v>13369</v>
      </c>
      <c r="O138" s="21">
        <v>13180</v>
      </c>
      <c r="P138" s="21">
        <v>13378</v>
      </c>
      <c r="Q138" s="21">
        <v>14402</v>
      </c>
      <c r="R138" s="21">
        <v>14570</v>
      </c>
      <c r="S138" s="21">
        <v>14113</v>
      </c>
      <c r="T138" s="30"/>
    </row>
    <row r="139" spans="2:20" ht="14.25" thickBot="1" thickTop="1">
      <c r="B139" s="22" t="s">
        <v>128</v>
      </c>
      <c r="C139" s="21"/>
      <c r="D139" s="21">
        <v>5395</v>
      </c>
      <c r="E139" s="21">
        <v>4617</v>
      </c>
      <c r="F139" s="21">
        <v>4067</v>
      </c>
      <c r="G139" s="21">
        <v>3802</v>
      </c>
      <c r="H139" s="21">
        <v>3820</v>
      </c>
      <c r="I139" s="21">
        <v>4584</v>
      </c>
      <c r="J139" s="21">
        <v>4676</v>
      </c>
      <c r="K139" s="21">
        <v>3700</v>
      </c>
      <c r="L139" s="21">
        <v>3129</v>
      </c>
      <c r="M139" s="21">
        <v>2686</v>
      </c>
      <c r="N139" s="21">
        <v>2932</v>
      </c>
      <c r="O139" s="21">
        <v>2739</v>
      </c>
      <c r="P139" s="21">
        <v>2404</v>
      </c>
      <c r="Q139" s="21">
        <v>2501</v>
      </c>
      <c r="R139" s="21">
        <v>2493</v>
      </c>
      <c r="S139" s="21">
        <v>2804</v>
      </c>
      <c r="T139" s="30"/>
    </row>
    <row r="140" spans="2:20" ht="14.25" thickBot="1" thickTop="1">
      <c r="B140" s="22" t="s">
        <v>129</v>
      </c>
      <c r="C140" s="21"/>
      <c r="D140" s="21">
        <v>5248</v>
      </c>
      <c r="E140" s="21">
        <v>5064</v>
      </c>
      <c r="F140" s="21">
        <v>5800</v>
      </c>
      <c r="G140" s="21">
        <v>5927</v>
      </c>
      <c r="H140" s="21">
        <v>5789</v>
      </c>
      <c r="I140" s="21">
        <v>6552</v>
      </c>
      <c r="J140" s="21">
        <v>7540</v>
      </c>
      <c r="K140" s="21">
        <v>7669</v>
      </c>
      <c r="L140" s="21">
        <v>7685</v>
      </c>
      <c r="M140" s="21">
        <v>7727</v>
      </c>
      <c r="N140" s="21">
        <v>7500</v>
      </c>
      <c r="O140" s="21">
        <v>8032</v>
      </c>
      <c r="P140" s="21">
        <v>7762</v>
      </c>
      <c r="Q140" s="21">
        <v>7842</v>
      </c>
      <c r="R140" s="21">
        <v>7788</v>
      </c>
      <c r="S140" s="21">
        <v>7703</v>
      </c>
      <c r="T140" s="30"/>
    </row>
    <row r="141" spans="2:20" ht="14.25" thickBot="1" thickTop="1">
      <c r="B141" s="22" t="s">
        <v>130</v>
      </c>
      <c r="C141" s="21"/>
      <c r="D141" s="21">
        <v>1818</v>
      </c>
      <c r="E141" s="21">
        <v>2058</v>
      </c>
      <c r="F141" s="21">
        <v>2164</v>
      </c>
      <c r="G141" s="21">
        <v>2450</v>
      </c>
      <c r="H141" s="21">
        <v>2738</v>
      </c>
      <c r="I141" s="21">
        <v>3170</v>
      </c>
      <c r="J141" s="21">
        <v>3735</v>
      </c>
      <c r="K141" s="21">
        <v>3932</v>
      </c>
      <c r="L141" s="21">
        <v>4272</v>
      </c>
      <c r="M141" s="21">
        <v>4491</v>
      </c>
      <c r="N141" s="21">
        <v>4449</v>
      </c>
      <c r="O141" s="21">
        <v>4631</v>
      </c>
      <c r="P141" s="21">
        <v>4627</v>
      </c>
      <c r="Q141" s="21">
        <v>4661</v>
      </c>
      <c r="R141" s="21">
        <v>4634</v>
      </c>
      <c r="S141" s="21">
        <v>4399</v>
      </c>
      <c r="T141" s="30"/>
    </row>
    <row r="142" spans="2:20" ht="24" thickBot="1" thickTop="1">
      <c r="B142" s="22" t="s">
        <v>158</v>
      </c>
      <c r="C142" s="21"/>
      <c r="D142" s="21">
        <v>54976</v>
      </c>
      <c r="E142" s="21">
        <v>57720</v>
      </c>
      <c r="F142" s="21">
        <v>56796</v>
      </c>
      <c r="G142" s="21">
        <v>59684</v>
      </c>
      <c r="H142" s="21">
        <v>61189</v>
      </c>
      <c r="I142" s="21">
        <v>67298</v>
      </c>
      <c r="J142" s="21">
        <v>75262</v>
      </c>
      <c r="K142" s="21">
        <v>71948</v>
      </c>
      <c r="L142" s="21">
        <v>72729</v>
      </c>
      <c r="M142" s="21">
        <v>71996</v>
      </c>
      <c r="N142" s="21">
        <v>71853</v>
      </c>
      <c r="O142" s="21">
        <v>75591</v>
      </c>
      <c r="P142" s="21">
        <v>75571</v>
      </c>
      <c r="Q142" s="21">
        <v>79131</v>
      </c>
      <c r="R142" s="21">
        <v>78731</v>
      </c>
      <c r="S142" s="21">
        <v>80856</v>
      </c>
      <c r="T142" s="30"/>
    </row>
    <row r="143" spans="2:20" ht="14.25" thickBot="1" thickTop="1">
      <c r="B143" s="22" t="s">
        <v>132</v>
      </c>
      <c r="C143" s="21"/>
      <c r="D143" s="21">
        <v>1222</v>
      </c>
      <c r="E143" s="21">
        <v>1227</v>
      </c>
      <c r="F143" s="21">
        <v>718</v>
      </c>
      <c r="G143" s="21">
        <v>356</v>
      </c>
      <c r="H143" s="21">
        <v>511</v>
      </c>
      <c r="I143" s="21">
        <v>583</v>
      </c>
      <c r="J143" s="21">
        <v>642</v>
      </c>
      <c r="K143" s="21">
        <v>624</v>
      </c>
      <c r="L143" s="21">
        <v>592</v>
      </c>
      <c r="M143" s="21">
        <v>576</v>
      </c>
      <c r="N143" s="21">
        <v>662</v>
      </c>
      <c r="O143" s="21">
        <v>710</v>
      </c>
      <c r="P143" s="21">
        <v>596</v>
      </c>
      <c r="Q143" s="21">
        <v>680</v>
      </c>
      <c r="R143" s="21">
        <v>775</v>
      </c>
      <c r="S143" s="21">
        <v>800</v>
      </c>
      <c r="T143" s="30"/>
    </row>
    <row r="144" spans="2:20" ht="14.25" thickBot="1" thickTop="1">
      <c r="B144" s="22" t="s">
        <v>133</v>
      </c>
      <c r="C144" s="21"/>
      <c r="D144" s="21">
        <v>1873</v>
      </c>
      <c r="E144" s="21">
        <v>1919</v>
      </c>
      <c r="F144" s="21">
        <v>1899</v>
      </c>
      <c r="G144" s="21">
        <v>2156</v>
      </c>
      <c r="H144" s="21">
        <v>2194</v>
      </c>
      <c r="I144" s="21">
        <v>2334</v>
      </c>
      <c r="J144" s="21">
        <v>2651</v>
      </c>
      <c r="K144" s="21">
        <v>2772</v>
      </c>
      <c r="L144" s="21">
        <v>2803</v>
      </c>
      <c r="M144" s="21">
        <v>2997</v>
      </c>
      <c r="N144" s="21">
        <v>3436</v>
      </c>
      <c r="O144" s="21">
        <v>3584</v>
      </c>
      <c r="P144" s="21">
        <v>3679</v>
      </c>
      <c r="Q144" s="21">
        <v>3653</v>
      </c>
      <c r="R144" s="21">
        <v>3645</v>
      </c>
      <c r="S144" s="21">
        <v>3470</v>
      </c>
      <c r="T144" s="30"/>
    </row>
    <row r="145" spans="2:20" ht="14.25" thickBot="1" thickTop="1">
      <c r="B145" s="22" t="s">
        <v>134</v>
      </c>
      <c r="C145" s="21"/>
      <c r="D145" s="21">
        <v>138</v>
      </c>
      <c r="E145" s="21">
        <v>136</v>
      </c>
      <c r="F145" s="21">
        <v>126</v>
      </c>
      <c r="G145" s="21">
        <v>93</v>
      </c>
      <c r="H145" s="21">
        <v>48</v>
      </c>
      <c r="I145" s="21">
        <v>44</v>
      </c>
      <c r="J145" s="21">
        <v>49</v>
      </c>
      <c r="K145" s="21">
        <v>171</v>
      </c>
      <c r="L145" s="21">
        <v>725</v>
      </c>
      <c r="M145" s="21">
        <v>1218</v>
      </c>
      <c r="N145" s="21">
        <v>1705</v>
      </c>
      <c r="O145" s="21">
        <v>1683</v>
      </c>
      <c r="P145" s="21">
        <v>1801</v>
      </c>
      <c r="Q145" s="21">
        <v>2026</v>
      </c>
      <c r="R145" s="21">
        <v>2229</v>
      </c>
      <c r="S145" s="21">
        <v>2354</v>
      </c>
      <c r="T145" s="30"/>
    </row>
    <row r="146" spans="2:20" ht="14.25" thickBot="1" thickTop="1">
      <c r="B146" s="22" t="s">
        <v>135</v>
      </c>
      <c r="C146" s="21"/>
      <c r="D146" s="21">
        <v>4970</v>
      </c>
      <c r="E146" s="21">
        <v>5600</v>
      </c>
      <c r="F146" s="21">
        <v>5855</v>
      </c>
      <c r="G146" s="21">
        <v>5743</v>
      </c>
      <c r="H146" s="21">
        <v>6297</v>
      </c>
      <c r="I146" s="21">
        <v>7722</v>
      </c>
      <c r="J146" s="21">
        <v>8642</v>
      </c>
      <c r="K146" s="21">
        <v>11308</v>
      </c>
      <c r="L146" s="21">
        <v>11609</v>
      </c>
      <c r="M146" s="21">
        <v>13289</v>
      </c>
      <c r="N146" s="21">
        <v>15219</v>
      </c>
      <c r="O146" s="21">
        <v>16400</v>
      </c>
      <c r="P146" s="21">
        <v>18751</v>
      </c>
      <c r="Q146" s="21">
        <v>21353</v>
      </c>
      <c r="R146" s="21">
        <v>25172</v>
      </c>
      <c r="S146" s="21">
        <v>29844</v>
      </c>
      <c r="T146" s="30"/>
    </row>
    <row r="147" spans="2:20" ht="14.25" thickBot="1" thickTop="1">
      <c r="B147" s="22" t="s">
        <v>136</v>
      </c>
      <c r="C147" s="21"/>
      <c r="D147" s="21">
        <v>26032</v>
      </c>
      <c r="E147" s="21">
        <v>28518</v>
      </c>
      <c r="F147" s="21">
        <v>28460</v>
      </c>
      <c r="G147" s="21">
        <v>29107</v>
      </c>
      <c r="H147" s="21">
        <v>27786</v>
      </c>
      <c r="I147" s="21">
        <v>29577</v>
      </c>
      <c r="J147" s="21">
        <v>32687</v>
      </c>
      <c r="K147" s="21">
        <v>31339</v>
      </c>
      <c r="L147" s="21">
        <v>33413</v>
      </c>
      <c r="M147" s="21">
        <v>34068</v>
      </c>
      <c r="N147" s="21">
        <v>35766</v>
      </c>
      <c r="O147" s="21">
        <v>37548</v>
      </c>
      <c r="P147" s="21">
        <v>37484</v>
      </c>
      <c r="Q147" s="21">
        <v>39318</v>
      </c>
      <c r="R147" s="21">
        <v>40148</v>
      </c>
      <c r="S147" s="21">
        <v>40996</v>
      </c>
      <c r="T147" s="30"/>
    </row>
    <row r="148" spans="2:20" ht="14.25" thickBot="1" thickTop="1">
      <c r="B148" s="22" t="s">
        <v>137</v>
      </c>
      <c r="C148" s="21"/>
      <c r="D148" s="21">
        <v>39001</v>
      </c>
      <c r="E148" s="21">
        <v>41475</v>
      </c>
      <c r="F148" s="21">
        <v>41112</v>
      </c>
      <c r="G148" s="21">
        <v>41950</v>
      </c>
      <c r="H148" s="21">
        <v>40537</v>
      </c>
      <c r="I148" s="21">
        <v>44652</v>
      </c>
      <c r="J148" s="21">
        <v>46067</v>
      </c>
      <c r="K148" s="21">
        <v>47486</v>
      </c>
      <c r="L148" s="21">
        <v>51126</v>
      </c>
      <c r="M148" s="21">
        <v>55569</v>
      </c>
      <c r="N148" s="21">
        <v>57940</v>
      </c>
      <c r="O148" s="21">
        <v>58099</v>
      </c>
      <c r="P148" s="21">
        <v>57437</v>
      </c>
      <c r="Q148" s="21">
        <v>63621</v>
      </c>
      <c r="R148" s="21">
        <v>66019</v>
      </c>
      <c r="S148" s="21">
        <v>70651</v>
      </c>
      <c r="T148" s="30"/>
    </row>
    <row r="149" spans="2:20" ht="14.25" thickBot="1" thickTop="1">
      <c r="B149" s="22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30"/>
    </row>
    <row r="150" spans="2:20" ht="14.25" thickBot="1" thickTop="1">
      <c r="B150" s="22" t="s">
        <v>139</v>
      </c>
      <c r="C150" s="21"/>
      <c r="D150" s="21">
        <v>2380</v>
      </c>
      <c r="E150" s="21">
        <v>2400</v>
      </c>
      <c r="F150" s="21">
        <v>1725</v>
      </c>
      <c r="G150" s="21">
        <v>1136</v>
      </c>
      <c r="H150" s="21">
        <v>827</v>
      </c>
      <c r="I150" s="21">
        <v>1010</v>
      </c>
      <c r="J150" s="21">
        <v>865</v>
      </c>
      <c r="K150" s="21">
        <v>1054</v>
      </c>
      <c r="L150" s="21">
        <v>1033</v>
      </c>
      <c r="M150" s="21">
        <v>990</v>
      </c>
      <c r="N150" s="21">
        <v>1092</v>
      </c>
      <c r="O150" s="21">
        <v>1270</v>
      </c>
      <c r="P150" s="21">
        <v>1291</v>
      </c>
      <c r="Q150" s="21">
        <v>1347</v>
      </c>
      <c r="R150" s="21">
        <v>1332</v>
      </c>
      <c r="S150" s="21">
        <v>1358</v>
      </c>
      <c r="T150" s="30"/>
    </row>
    <row r="151" spans="2:20" ht="14.25" thickBot="1" thickTop="1">
      <c r="B151" s="22" t="s">
        <v>140</v>
      </c>
      <c r="C151" s="21"/>
      <c r="D151" s="21">
        <v>4678</v>
      </c>
      <c r="E151" s="21">
        <v>4843</v>
      </c>
      <c r="F151" s="21">
        <v>2767</v>
      </c>
      <c r="G151" s="21">
        <v>1496</v>
      </c>
      <c r="H151" s="21">
        <v>1731</v>
      </c>
      <c r="I151" s="21">
        <v>2029</v>
      </c>
      <c r="J151" s="21">
        <v>2169</v>
      </c>
      <c r="K151" s="21">
        <v>2002</v>
      </c>
      <c r="L151" s="21">
        <v>1754</v>
      </c>
      <c r="M151" s="21">
        <v>1813</v>
      </c>
      <c r="N151" s="21">
        <v>2064</v>
      </c>
      <c r="O151" s="21">
        <v>2146</v>
      </c>
      <c r="P151" s="21">
        <v>2170</v>
      </c>
      <c r="Q151" s="21">
        <v>2354</v>
      </c>
      <c r="R151" s="21">
        <v>2348</v>
      </c>
      <c r="S151" s="21">
        <v>2476</v>
      </c>
      <c r="T151" s="30"/>
    </row>
    <row r="152" spans="2:20" ht="14.25" thickBot="1" thickTop="1">
      <c r="B152" s="22" t="s">
        <v>159</v>
      </c>
      <c r="C152" s="21"/>
      <c r="D152" s="21">
        <v>430</v>
      </c>
      <c r="E152" s="21">
        <v>447</v>
      </c>
      <c r="F152" s="21">
        <v>466</v>
      </c>
      <c r="G152" s="21">
        <v>484</v>
      </c>
      <c r="H152" s="21">
        <v>488</v>
      </c>
      <c r="I152" s="21">
        <v>557</v>
      </c>
      <c r="J152" s="21">
        <v>611</v>
      </c>
      <c r="K152" s="21">
        <v>626</v>
      </c>
      <c r="L152" s="21">
        <v>633</v>
      </c>
      <c r="M152" s="21">
        <v>656</v>
      </c>
      <c r="N152" s="21">
        <v>670</v>
      </c>
      <c r="O152" s="21">
        <v>695</v>
      </c>
      <c r="P152" s="21">
        <v>1053</v>
      </c>
      <c r="Q152" s="21">
        <v>1064</v>
      </c>
      <c r="R152" s="21">
        <v>1199</v>
      </c>
      <c r="S152" s="21">
        <v>1179</v>
      </c>
      <c r="T152" s="30"/>
    </row>
    <row r="153" spans="2:20" ht="14.25" thickBot="1" thickTop="1">
      <c r="B153" s="22" t="s">
        <v>142</v>
      </c>
      <c r="C153" s="21"/>
      <c r="D153" s="21">
        <v>8913</v>
      </c>
      <c r="E153" s="21">
        <v>8838</v>
      </c>
      <c r="F153" s="21">
        <v>7770</v>
      </c>
      <c r="G153" s="21">
        <v>8361</v>
      </c>
      <c r="H153" s="21">
        <v>8443</v>
      </c>
      <c r="I153" s="21">
        <v>9175</v>
      </c>
      <c r="J153" s="21">
        <v>10237</v>
      </c>
      <c r="K153" s="21">
        <v>9709</v>
      </c>
      <c r="L153" s="21">
        <v>9776</v>
      </c>
      <c r="M153" s="21">
        <v>9905</v>
      </c>
      <c r="N153" s="21">
        <v>9657</v>
      </c>
      <c r="O153" s="21">
        <v>10711</v>
      </c>
      <c r="P153" s="21">
        <v>10811</v>
      </c>
      <c r="Q153" s="21">
        <v>11886</v>
      </c>
      <c r="R153" s="21">
        <v>11712</v>
      </c>
      <c r="S153" s="21">
        <v>12094</v>
      </c>
      <c r="T153" s="30"/>
    </row>
    <row r="154" spans="2:20" ht="14.25" thickBot="1" thickTop="1">
      <c r="B154" s="22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30"/>
    </row>
    <row r="155" spans="2:20" ht="14.25" thickBot="1" thickTop="1">
      <c r="B155" s="22" t="s">
        <v>144</v>
      </c>
      <c r="C155" s="21"/>
      <c r="D155" s="21">
        <v>30810</v>
      </c>
      <c r="E155" s="21">
        <v>34453</v>
      </c>
      <c r="F155" s="21">
        <v>33381</v>
      </c>
      <c r="G155" s="21">
        <v>34271</v>
      </c>
      <c r="H155" s="21">
        <v>33363</v>
      </c>
      <c r="I155" s="21">
        <v>34085</v>
      </c>
      <c r="J155" s="21">
        <v>37461</v>
      </c>
      <c r="K155" s="21">
        <v>35333</v>
      </c>
      <c r="L155" s="21">
        <v>34946</v>
      </c>
      <c r="M155" s="21">
        <v>34581</v>
      </c>
      <c r="N155" s="21">
        <v>34711</v>
      </c>
      <c r="O155" s="21">
        <v>35547</v>
      </c>
      <c r="P155" s="21">
        <v>35842</v>
      </c>
      <c r="Q155" s="21">
        <v>35998</v>
      </c>
      <c r="R155" s="21">
        <v>36745</v>
      </c>
      <c r="S155" s="21">
        <v>35324</v>
      </c>
      <c r="T155" s="30"/>
    </row>
    <row r="156" spans="2:20" ht="14.25" thickBot="1" thickTop="1">
      <c r="B156" s="22" t="s">
        <v>145</v>
      </c>
      <c r="C156" s="21"/>
      <c r="D156" s="21">
        <v>5184</v>
      </c>
      <c r="E156" s="21">
        <v>5481</v>
      </c>
      <c r="F156" s="21">
        <v>5382</v>
      </c>
      <c r="G156" s="21">
        <v>5676</v>
      </c>
      <c r="H156" s="21">
        <v>5838</v>
      </c>
      <c r="I156" s="21">
        <v>6374</v>
      </c>
      <c r="J156" s="21">
        <v>6785</v>
      </c>
      <c r="K156" s="21">
        <v>6539</v>
      </c>
      <c r="L156" s="21">
        <v>6713</v>
      </c>
      <c r="M156" s="21">
        <v>6831</v>
      </c>
      <c r="N156" s="21">
        <v>6519</v>
      </c>
      <c r="O156" s="21">
        <v>6909</v>
      </c>
      <c r="P156" s="21">
        <v>6787</v>
      </c>
      <c r="Q156" s="21">
        <v>7554</v>
      </c>
      <c r="R156" s="21">
        <v>7465</v>
      </c>
      <c r="S156" s="21">
        <v>8263</v>
      </c>
      <c r="T156" s="30"/>
    </row>
    <row r="157" spans="2:20" ht="14.25" thickBot="1" thickTop="1">
      <c r="B157" s="22" t="s">
        <v>146</v>
      </c>
      <c r="C157" s="21"/>
      <c r="D157" s="21">
        <v>8938</v>
      </c>
      <c r="E157" s="21">
        <v>8334</v>
      </c>
      <c r="F157" s="21">
        <v>7762</v>
      </c>
      <c r="G157" s="21">
        <v>8154</v>
      </c>
      <c r="H157" s="21">
        <v>8216</v>
      </c>
      <c r="I157" s="21">
        <v>8995</v>
      </c>
      <c r="J157" s="21">
        <v>9445</v>
      </c>
      <c r="K157" s="21">
        <v>9417</v>
      </c>
      <c r="L157" s="21">
        <v>9514</v>
      </c>
      <c r="M157" s="21">
        <v>9263</v>
      </c>
      <c r="N157" s="21">
        <v>9960</v>
      </c>
      <c r="O157" s="21">
        <v>10377</v>
      </c>
      <c r="P157" s="21">
        <v>10113</v>
      </c>
      <c r="Q157" s="21">
        <v>11261</v>
      </c>
      <c r="R157" s="21">
        <v>11881</v>
      </c>
      <c r="S157" s="21">
        <v>12235</v>
      </c>
      <c r="T157" s="30"/>
    </row>
    <row r="158" spans="2:20" ht="14.25" thickBot="1" thickTop="1">
      <c r="B158" s="22" t="s">
        <v>147</v>
      </c>
      <c r="C158" s="21"/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87</v>
      </c>
      <c r="L158" s="21">
        <v>697</v>
      </c>
      <c r="M158" s="21">
        <v>1945</v>
      </c>
      <c r="N158" s="21">
        <v>2034</v>
      </c>
      <c r="O158" s="21">
        <v>2255</v>
      </c>
      <c r="P158" s="21">
        <v>2729</v>
      </c>
      <c r="Q158" s="21">
        <v>2636</v>
      </c>
      <c r="R158" s="21">
        <v>3303</v>
      </c>
      <c r="S158" s="21">
        <v>3751</v>
      </c>
      <c r="T158" s="30"/>
    </row>
    <row r="159" spans="2:20" ht="14.25" thickBot="1" thickTop="1">
      <c r="B159" s="22" t="s">
        <v>148</v>
      </c>
      <c r="C159" s="21"/>
      <c r="D159" s="21">
        <v>28838</v>
      </c>
      <c r="E159" s="21">
        <v>23798</v>
      </c>
      <c r="F159" s="21">
        <v>21195</v>
      </c>
      <c r="G159" s="21">
        <v>20376</v>
      </c>
      <c r="H159" s="21">
        <v>18559</v>
      </c>
      <c r="I159" s="21">
        <v>19240</v>
      </c>
      <c r="J159" s="21">
        <v>19418</v>
      </c>
      <c r="K159" s="21">
        <v>15939</v>
      </c>
      <c r="L159" s="21">
        <v>14985</v>
      </c>
      <c r="M159" s="21">
        <v>13731</v>
      </c>
      <c r="N159" s="21">
        <v>13680</v>
      </c>
      <c r="O159" s="21">
        <v>13180</v>
      </c>
      <c r="P159" s="21">
        <v>13629</v>
      </c>
      <c r="Q159" s="21">
        <v>14729</v>
      </c>
      <c r="R159" s="21">
        <v>13937</v>
      </c>
      <c r="S159" s="21">
        <v>13942</v>
      </c>
      <c r="T159" s="30"/>
    </row>
    <row r="160" spans="2:20" ht="14.25" thickBot="1" thickTop="1">
      <c r="B160" s="22" t="s">
        <v>149</v>
      </c>
      <c r="C160" s="21"/>
      <c r="D160" s="21">
        <v>763</v>
      </c>
      <c r="E160" s="21">
        <v>726</v>
      </c>
      <c r="F160" s="21">
        <v>616</v>
      </c>
      <c r="G160" s="21">
        <v>615</v>
      </c>
      <c r="H160" s="21">
        <v>630</v>
      </c>
      <c r="I160" s="21">
        <v>746</v>
      </c>
      <c r="J160" s="21">
        <v>729</v>
      </c>
      <c r="K160" s="21">
        <v>795</v>
      </c>
      <c r="L160" s="21">
        <v>819</v>
      </c>
      <c r="M160" s="21">
        <v>854</v>
      </c>
      <c r="N160" s="21">
        <v>826</v>
      </c>
      <c r="O160" s="21">
        <v>850</v>
      </c>
      <c r="P160" s="21">
        <v>820</v>
      </c>
      <c r="Q160" s="21">
        <v>907</v>
      </c>
      <c r="R160" s="21">
        <v>899</v>
      </c>
      <c r="S160" s="21">
        <v>929</v>
      </c>
      <c r="T160" s="30"/>
    </row>
    <row r="161" spans="2:20" ht="14.25" thickBot="1" thickTop="1">
      <c r="B161" s="22" t="s">
        <v>150</v>
      </c>
      <c r="C161" s="21"/>
      <c r="D161" s="21">
        <v>5088</v>
      </c>
      <c r="E161" s="21">
        <v>4525</v>
      </c>
      <c r="F161" s="21">
        <v>4978</v>
      </c>
      <c r="G161" s="21">
        <v>4929</v>
      </c>
      <c r="H161" s="21">
        <v>4706</v>
      </c>
      <c r="I161" s="21">
        <v>5217</v>
      </c>
      <c r="J161" s="21">
        <v>5498</v>
      </c>
      <c r="K161" s="21">
        <v>5580</v>
      </c>
      <c r="L161" s="21">
        <v>5670</v>
      </c>
      <c r="M161" s="21">
        <v>5738</v>
      </c>
      <c r="N161" s="21">
        <v>5776</v>
      </c>
      <c r="O161" s="21">
        <v>6716</v>
      </c>
      <c r="P161" s="21">
        <v>6321</v>
      </c>
      <c r="Q161" s="21">
        <v>6139</v>
      </c>
      <c r="R161" s="21">
        <v>6111</v>
      </c>
      <c r="S161" s="21">
        <v>5925</v>
      </c>
      <c r="T161" s="30"/>
    </row>
    <row r="162" spans="2:20" ht="14.25" thickBot="1" thickTop="1">
      <c r="B162" s="22" t="s">
        <v>151</v>
      </c>
      <c r="C162" s="21"/>
      <c r="D162" s="21">
        <v>2261</v>
      </c>
      <c r="E162" s="21">
        <v>2390</v>
      </c>
      <c r="F162" s="21">
        <v>2476</v>
      </c>
      <c r="G162" s="21">
        <v>2571</v>
      </c>
      <c r="H162" s="21">
        <v>2843</v>
      </c>
      <c r="I162" s="21">
        <v>2839</v>
      </c>
      <c r="J162" s="21">
        <v>2967</v>
      </c>
      <c r="K162" s="21">
        <v>2907</v>
      </c>
      <c r="L162" s="21">
        <v>3336</v>
      </c>
      <c r="M162" s="21">
        <v>3338</v>
      </c>
      <c r="N162" s="21">
        <v>3422</v>
      </c>
      <c r="O162" s="21">
        <v>3707</v>
      </c>
      <c r="P162" s="21">
        <v>3684</v>
      </c>
      <c r="Q162" s="21">
        <v>4084</v>
      </c>
      <c r="R162" s="21">
        <v>3951</v>
      </c>
      <c r="S162" s="21">
        <v>3598</v>
      </c>
      <c r="T162" s="30"/>
    </row>
    <row r="163" spans="2:20" ht="14.25" thickBot="1" thickTop="1">
      <c r="B163" s="22" t="s">
        <v>152</v>
      </c>
      <c r="C163" s="21"/>
      <c r="D163" s="21">
        <v>577</v>
      </c>
      <c r="E163" s="21">
        <v>616</v>
      </c>
      <c r="F163" s="21">
        <v>696</v>
      </c>
      <c r="G163" s="21">
        <v>759</v>
      </c>
      <c r="H163" s="21">
        <v>754</v>
      </c>
      <c r="I163" s="21">
        <v>755</v>
      </c>
      <c r="J163" s="21">
        <v>809</v>
      </c>
      <c r="K163" s="21">
        <v>799</v>
      </c>
      <c r="L163" s="21">
        <v>792</v>
      </c>
      <c r="M163" s="21">
        <v>793</v>
      </c>
      <c r="N163" s="21">
        <v>776</v>
      </c>
      <c r="O163" s="21">
        <v>875</v>
      </c>
      <c r="P163" s="21">
        <v>891</v>
      </c>
      <c r="Q163" s="21">
        <v>888</v>
      </c>
      <c r="R163" s="21">
        <v>884</v>
      </c>
      <c r="S163" s="21">
        <v>843</v>
      </c>
      <c r="T163" s="30"/>
    </row>
    <row r="164" spans="2:20" ht="14.25" thickBot="1" thickTop="1">
      <c r="B164" s="22" t="s">
        <v>153</v>
      </c>
      <c r="C164" s="21"/>
      <c r="D164" s="21">
        <v>47203</v>
      </c>
      <c r="E164" s="21">
        <v>50880</v>
      </c>
      <c r="F164" s="21">
        <v>50714</v>
      </c>
      <c r="G164" s="21">
        <v>57778</v>
      </c>
      <c r="H164" s="21">
        <v>60218</v>
      </c>
      <c r="I164" s="21">
        <v>65119</v>
      </c>
      <c r="J164" s="21">
        <v>75962</v>
      </c>
      <c r="K164" s="21">
        <v>76220</v>
      </c>
      <c r="L164" s="21">
        <v>79378</v>
      </c>
      <c r="M164" s="21">
        <v>84197</v>
      </c>
      <c r="N164" s="21">
        <v>87399</v>
      </c>
      <c r="O164" s="21">
        <v>86650</v>
      </c>
      <c r="P164" s="21">
        <v>85855</v>
      </c>
      <c r="Q164" s="21">
        <v>85882</v>
      </c>
      <c r="R164" s="21">
        <v>87388</v>
      </c>
      <c r="S164" s="21">
        <v>84898</v>
      </c>
      <c r="T164" s="30"/>
    </row>
    <row r="165" spans="2:20" ht="14.25" thickBot="1" thickTop="1">
      <c r="B165" s="22" t="s">
        <v>154</v>
      </c>
      <c r="C165" s="21"/>
      <c r="D165" s="21">
        <v>2855</v>
      </c>
      <c r="E165" s="21">
        <v>3488</v>
      </c>
      <c r="F165" s="21">
        <v>3815</v>
      </c>
      <c r="G165" s="21">
        <v>4240</v>
      </c>
      <c r="H165" s="21">
        <v>4521</v>
      </c>
      <c r="I165" s="21">
        <v>5787</v>
      </c>
      <c r="J165" s="21">
        <v>6986</v>
      </c>
      <c r="K165" s="21">
        <v>8341</v>
      </c>
      <c r="L165" s="21">
        <v>8946</v>
      </c>
      <c r="M165" s="21">
        <v>10591</v>
      </c>
      <c r="N165" s="21">
        <v>12638</v>
      </c>
      <c r="O165" s="21">
        <v>13372</v>
      </c>
      <c r="P165" s="21">
        <v>14735</v>
      </c>
      <c r="Q165" s="21">
        <v>17721</v>
      </c>
      <c r="R165" s="21">
        <v>18709</v>
      </c>
      <c r="S165" s="21">
        <v>22792</v>
      </c>
      <c r="T165" s="30"/>
    </row>
    <row r="166" spans="2:20" ht="14.25" thickBot="1" thickTop="1">
      <c r="B166" s="22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30"/>
    </row>
    <row r="167" spans="2:20" ht="13.5" thickTop="1">
      <c r="B167" s="22" t="s">
        <v>156</v>
      </c>
      <c r="C167" s="21"/>
      <c r="D167" s="21">
        <v>1976</v>
      </c>
      <c r="E167" s="21">
        <v>1932</v>
      </c>
      <c r="F167" s="21">
        <v>3237</v>
      </c>
      <c r="G167" s="21">
        <v>3696</v>
      </c>
      <c r="H167" s="21">
        <v>3927</v>
      </c>
      <c r="I167" s="21">
        <v>3461</v>
      </c>
      <c r="J167" s="21">
        <v>2984</v>
      </c>
      <c r="K167" s="21">
        <v>3922</v>
      </c>
      <c r="L167" s="21">
        <v>4306</v>
      </c>
      <c r="M167" s="21">
        <v>4757</v>
      </c>
      <c r="N167" s="21">
        <v>3632</v>
      </c>
      <c r="O167" s="21">
        <v>5425</v>
      </c>
      <c r="P167" s="21">
        <v>4110</v>
      </c>
      <c r="Q167" s="21">
        <v>5321</v>
      </c>
      <c r="R167" s="21">
        <v>5075</v>
      </c>
      <c r="S167" s="21">
        <v>5160</v>
      </c>
      <c r="T167" s="30"/>
    </row>
    <row r="168" spans="2:20" ht="12.75">
      <c r="B168" s="23" t="s">
        <v>25</v>
      </c>
      <c r="C168" s="24"/>
      <c r="D168" s="25">
        <f aca="true" t="shared" si="9" ref="D168:S168">SUM(D138:D167)</f>
        <v>299736</v>
      </c>
      <c r="E168" s="25">
        <f t="shared" si="9"/>
        <v>310220</v>
      </c>
      <c r="F168" s="25">
        <f t="shared" si="9"/>
        <v>303027</v>
      </c>
      <c r="G168" s="25">
        <f t="shared" si="9"/>
        <v>315217</v>
      </c>
      <c r="H168" s="25">
        <f t="shared" si="9"/>
        <v>315646</v>
      </c>
      <c r="I168" s="25">
        <f t="shared" si="9"/>
        <v>342516</v>
      </c>
      <c r="J168" s="25">
        <f t="shared" si="9"/>
        <v>376693</v>
      </c>
      <c r="K168" s="25">
        <f t="shared" si="9"/>
        <v>371484</v>
      </c>
      <c r="L168" s="25">
        <f t="shared" si="9"/>
        <v>383855</v>
      </c>
      <c r="M168" s="25">
        <f t="shared" si="9"/>
        <v>397935</v>
      </c>
      <c r="N168" s="25">
        <f t="shared" si="9"/>
        <v>409687</v>
      </c>
      <c r="O168" s="25">
        <f t="shared" si="9"/>
        <v>422882</v>
      </c>
      <c r="P168" s="25">
        <f t="shared" si="9"/>
        <v>424331</v>
      </c>
      <c r="Q168" s="25">
        <f t="shared" si="9"/>
        <v>448959</v>
      </c>
      <c r="R168" s="25">
        <f t="shared" si="9"/>
        <v>459143</v>
      </c>
      <c r="S168" s="25">
        <f t="shared" si="9"/>
        <v>472757</v>
      </c>
      <c r="T168"/>
    </row>
    <row r="169" spans="2:20" ht="12.75">
      <c r="B169" s="23" t="s">
        <v>26</v>
      </c>
      <c r="C169" s="24"/>
      <c r="D169" s="25">
        <f aca="true" t="shared" si="10" ref="D169:S169">D168-D167-D166-D165</f>
        <v>294905</v>
      </c>
      <c r="E169" s="25">
        <f t="shared" si="10"/>
        <v>304800</v>
      </c>
      <c r="F169" s="25">
        <f t="shared" si="10"/>
        <v>295975</v>
      </c>
      <c r="G169" s="25">
        <f t="shared" si="10"/>
        <v>307281</v>
      </c>
      <c r="H169" s="25">
        <f t="shared" si="10"/>
        <v>307198</v>
      </c>
      <c r="I169" s="25">
        <f t="shared" si="10"/>
        <v>333268</v>
      </c>
      <c r="J169" s="25">
        <f t="shared" si="10"/>
        <v>366723</v>
      </c>
      <c r="K169" s="25">
        <f t="shared" si="10"/>
        <v>359221</v>
      </c>
      <c r="L169" s="25">
        <f t="shared" si="10"/>
        <v>370603</v>
      </c>
      <c r="M169" s="25">
        <f t="shared" si="10"/>
        <v>382587</v>
      </c>
      <c r="N169" s="25">
        <f t="shared" si="10"/>
        <v>393417</v>
      </c>
      <c r="O169" s="25">
        <f t="shared" si="10"/>
        <v>404085</v>
      </c>
      <c r="P169" s="25">
        <f t="shared" si="10"/>
        <v>405486</v>
      </c>
      <c r="Q169" s="25">
        <f t="shared" si="10"/>
        <v>425917</v>
      </c>
      <c r="R169" s="25">
        <f t="shared" si="10"/>
        <v>435359</v>
      </c>
      <c r="S169" s="25">
        <f t="shared" si="10"/>
        <v>444805</v>
      </c>
      <c r="T169"/>
    </row>
    <row r="170" spans="2:20" ht="12.75">
      <c r="B170" s="23" t="s">
        <v>27</v>
      </c>
      <c r="C170" s="24"/>
      <c r="D170" s="25">
        <f aca="true" t="shared" si="11" ref="D170:S170">D138+D141+D142+D144+D145+D146+D147+D148+D152+D155+D156+D158+D162+D163+D164</f>
        <v>223442</v>
      </c>
      <c r="E170" s="25">
        <f t="shared" si="11"/>
        <v>240428</v>
      </c>
      <c r="F170" s="25">
        <f t="shared" si="11"/>
        <v>238577</v>
      </c>
      <c r="G170" s="25">
        <f t="shared" si="11"/>
        <v>252129</v>
      </c>
      <c r="H170" s="25">
        <f t="shared" si="11"/>
        <v>253966</v>
      </c>
      <c r="I170" s="25">
        <f t="shared" si="11"/>
        <v>275137</v>
      </c>
      <c r="J170" s="25">
        <f t="shared" si="11"/>
        <v>305504</v>
      </c>
      <c r="K170" s="25">
        <f t="shared" si="11"/>
        <v>302732</v>
      </c>
      <c r="L170" s="25">
        <f t="shared" si="11"/>
        <v>315646</v>
      </c>
      <c r="M170" s="25">
        <f t="shared" si="11"/>
        <v>329304</v>
      </c>
      <c r="N170" s="25">
        <f t="shared" si="11"/>
        <v>339268</v>
      </c>
      <c r="O170" s="25">
        <f t="shared" si="11"/>
        <v>347354</v>
      </c>
      <c r="P170" s="25">
        <f t="shared" si="11"/>
        <v>349569</v>
      </c>
      <c r="Q170" s="25">
        <f t="shared" si="11"/>
        <v>366271</v>
      </c>
      <c r="R170" s="25">
        <f t="shared" si="11"/>
        <v>376083</v>
      </c>
      <c r="S170" s="25">
        <f t="shared" si="11"/>
        <v>384539</v>
      </c>
      <c r="T170"/>
    </row>
    <row r="171" ht="13.5" thickBot="1"/>
    <row r="172" spans="2:19" ht="13.5" thickTop="1">
      <c r="B172" s="26" t="s">
        <v>33</v>
      </c>
      <c r="C172" s="2"/>
      <c r="D172" s="2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</row>
    <row r="173" spans="2:19" ht="13.5" thickBot="1">
      <c r="B173" s="9" t="s">
        <v>34</v>
      </c>
      <c r="C173" s="10"/>
      <c r="D173" s="10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2:19" ht="13.5" thickTop="1">
      <c r="B174" s="11"/>
      <c r="C174" s="12" t="s">
        <v>3</v>
      </c>
      <c r="D174" s="13" t="s">
        <v>124</v>
      </c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</row>
    <row r="175" spans="2:19" ht="12.75">
      <c r="B175" s="6"/>
      <c r="C175" s="14" t="s">
        <v>4</v>
      </c>
      <c r="D175" s="15" t="s">
        <v>125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</row>
    <row r="176" spans="2:19" ht="12.75">
      <c r="B176" s="6"/>
      <c r="C176" s="14" t="s">
        <v>5</v>
      </c>
      <c r="D176" s="15" t="s">
        <v>162</v>
      </c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</row>
    <row r="177" spans="2:19" ht="12.75">
      <c r="B177" s="76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</row>
    <row r="178" spans="2:19" ht="12.75">
      <c r="B178" s="16" t="s">
        <v>6</v>
      </c>
      <c r="C178" s="17" t="s">
        <v>7</v>
      </c>
      <c r="D178" s="18" t="s">
        <v>8</v>
      </c>
      <c r="E178" s="18" t="s">
        <v>9</v>
      </c>
      <c r="F178" s="18" t="s">
        <v>10</v>
      </c>
      <c r="G178" s="18" t="s">
        <v>11</v>
      </c>
      <c r="H178" s="18" t="s">
        <v>12</v>
      </c>
      <c r="I178" s="18" t="s">
        <v>13</v>
      </c>
      <c r="J178" s="18" t="s">
        <v>14</v>
      </c>
      <c r="K178" s="18" t="s">
        <v>15</v>
      </c>
      <c r="L178" s="18" t="s">
        <v>16</v>
      </c>
      <c r="M178" s="18" t="s">
        <v>17</v>
      </c>
      <c r="N178" s="18" t="s">
        <v>18</v>
      </c>
      <c r="O178" s="18" t="s">
        <v>19</v>
      </c>
      <c r="P178" s="18" t="s">
        <v>20</v>
      </c>
      <c r="Q178" s="18" t="s">
        <v>21</v>
      </c>
      <c r="R178" s="18" t="s">
        <v>22</v>
      </c>
      <c r="S178" s="18" t="s">
        <v>23</v>
      </c>
    </row>
    <row r="179" spans="2:19" ht="13.5" thickBot="1">
      <c r="B179" s="19" t="s">
        <v>24</v>
      </c>
      <c r="C179" s="20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2:20" ht="14.25" thickBot="1" thickTop="1">
      <c r="B180" s="22" t="s">
        <v>127</v>
      </c>
      <c r="C180" s="21"/>
      <c r="D180" s="21">
        <v>10707</v>
      </c>
      <c r="E180" s="21">
        <v>10715</v>
      </c>
      <c r="F180" s="21">
        <v>10738</v>
      </c>
      <c r="G180" s="21">
        <v>10420</v>
      </c>
      <c r="H180" s="21">
        <v>10203</v>
      </c>
      <c r="I180" s="21">
        <v>10340</v>
      </c>
      <c r="J180" s="21">
        <v>10692</v>
      </c>
      <c r="K180" s="21">
        <v>11958</v>
      </c>
      <c r="L180" s="21">
        <v>11394</v>
      </c>
      <c r="M180" s="21">
        <v>12644</v>
      </c>
      <c r="N180" s="21">
        <v>12422</v>
      </c>
      <c r="O180" s="21">
        <v>11956</v>
      </c>
      <c r="P180" s="21">
        <v>12217</v>
      </c>
      <c r="Q180" s="21">
        <v>12222</v>
      </c>
      <c r="R180" s="21">
        <v>12204</v>
      </c>
      <c r="S180" s="21">
        <v>12277</v>
      </c>
      <c r="T180" s="30"/>
    </row>
    <row r="181" spans="2:20" ht="14.25" thickBot="1" thickTop="1">
      <c r="B181" s="22" t="s">
        <v>128</v>
      </c>
      <c r="C181" s="21"/>
      <c r="D181" s="21">
        <v>3783</v>
      </c>
      <c r="E181" s="21">
        <v>3401</v>
      </c>
      <c r="F181" s="21">
        <v>2980</v>
      </c>
      <c r="G181" s="21">
        <v>3604</v>
      </c>
      <c r="H181" s="21">
        <v>3956</v>
      </c>
      <c r="I181" s="21">
        <v>4453</v>
      </c>
      <c r="J181" s="21">
        <v>4664</v>
      </c>
      <c r="K181" s="21">
        <v>4579</v>
      </c>
      <c r="L181" s="21">
        <v>4359</v>
      </c>
      <c r="M181" s="21">
        <v>4079</v>
      </c>
      <c r="N181" s="21">
        <v>4689</v>
      </c>
      <c r="O181" s="21">
        <v>5044</v>
      </c>
      <c r="P181" s="21">
        <v>5216</v>
      </c>
      <c r="Q181" s="21">
        <v>4457</v>
      </c>
      <c r="R181" s="21">
        <v>4337</v>
      </c>
      <c r="S181" s="21">
        <v>4812</v>
      </c>
      <c r="T181" s="30"/>
    </row>
    <row r="182" spans="2:20" ht="14.25" thickBot="1" thickTop="1">
      <c r="B182" s="22" t="s">
        <v>129</v>
      </c>
      <c r="C182" s="21"/>
      <c r="D182" s="21">
        <v>3246</v>
      </c>
      <c r="E182" s="21">
        <v>3130</v>
      </c>
      <c r="F182" s="21">
        <v>3160</v>
      </c>
      <c r="G182" s="21">
        <v>3257</v>
      </c>
      <c r="H182" s="21">
        <v>3347</v>
      </c>
      <c r="I182" s="21">
        <v>3155</v>
      </c>
      <c r="J182" s="21">
        <v>3315</v>
      </c>
      <c r="K182" s="21">
        <v>3223</v>
      </c>
      <c r="L182" s="21">
        <v>3400</v>
      </c>
      <c r="M182" s="21">
        <v>3445</v>
      </c>
      <c r="N182" s="21">
        <v>3506</v>
      </c>
      <c r="O182" s="21">
        <v>3805</v>
      </c>
      <c r="P182" s="21">
        <v>4834</v>
      </c>
      <c r="Q182" s="21">
        <v>6674</v>
      </c>
      <c r="R182" s="21">
        <v>6791</v>
      </c>
      <c r="S182" s="21">
        <v>6379</v>
      </c>
      <c r="T182" s="30"/>
    </row>
    <row r="183" spans="2:20" ht="14.25" thickBot="1" thickTop="1">
      <c r="B183" s="22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30"/>
    </row>
    <row r="184" spans="2:20" ht="24" thickBot="1" thickTop="1">
      <c r="B184" s="22" t="s">
        <v>158</v>
      </c>
      <c r="C184" s="21"/>
      <c r="D184" s="21">
        <v>37674</v>
      </c>
      <c r="E184" s="21">
        <v>36128</v>
      </c>
      <c r="F184" s="21">
        <v>39000</v>
      </c>
      <c r="G184" s="21">
        <v>37543</v>
      </c>
      <c r="H184" s="21">
        <v>36842</v>
      </c>
      <c r="I184" s="21">
        <v>37322</v>
      </c>
      <c r="J184" s="21">
        <v>38925</v>
      </c>
      <c r="K184" s="21">
        <v>41114</v>
      </c>
      <c r="L184" s="21">
        <v>38912</v>
      </c>
      <c r="M184" s="21">
        <v>43853</v>
      </c>
      <c r="N184" s="21">
        <v>43750</v>
      </c>
      <c r="O184" s="21">
        <v>44189</v>
      </c>
      <c r="P184" s="21">
        <v>42522</v>
      </c>
      <c r="Q184" s="21">
        <v>42578</v>
      </c>
      <c r="R184" s="21">
        <v>43095</v>
      </c>
      <c r="S184" s="21">
        <v>42061</v>
      </c>
      <c r="T184" s="30"/>
    </row>
    <row r="185" spans="2:20" ht="14.25" thickBot="1" thickTop="1">
      <c r="B185" s="22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30"/>
    </row>
    <row r="186" spans="2:20" ht="14.25" thickBot="1" thickTop="1">
      <c r="B186" s="22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30"/>
    </row>
    <row r="187" spans="2:20" ht="14.25" thickBot="1" thickTop="1">
      <c r="B187" s="22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30"/>
    </row>
    <row r="188" spans="2:20" ht="14.25" thickBot="1" thickTop="1">
      <c r="B188" s="22" t="s">
        <v>135</v>
      </c>
      <c r="C188" s="21"/>
      <c r="D188" s="21">
        <v>13701</v>
      </c>
      <c r="E188" s="21">
        <v>14034</v>
      </c>
      <c r="F188" s="21">
        <v>13595</v>
      </c>
      <c r="G188" s="21">
        <v>14039</v>
      </c>
      <c r="H188" s="21">
        <v>14268</v>
      </c>
      <c r="I188" s="21">
        <v>14305</v>
      </c>
      <c r="J188" s="21">
        <v>13994</v>
      </c>
      <c r="K188" s="21">
        <v>13511</v>
      </c>
      <c r="L188" s="21">
        <v>15217</v>
      </c>
      <c r="M188" s="21">
        <v>15181</v>
      </c>
      <c r="N188" s="21">
        <v>16046</v>
      </c>
      <c r="O188" s="21">
        <v>16434</v>
      </c>
      <c r="P188" s="21">
        <v>16255</v>
      </c>
      <c r="Q188" s="21">
        <v>15961</v>
      </c>
      <c r="R188" s="21">
        <v>16407</v>
      </c>
      <c r="S188" s="21">
        <v>14842</v>
      </c>
      <c r="T188" s="30"/>
    </row>
    <row r="189" spans="2:20" ht="14.25" thickBot="1" thickTop="1">
      <c r="B189" s="22" t="s">
        <v>136</v>
      </c>
      <c r="C189" s="21"/>
      <c r="D189" s="21">
        <v>81018</v>
      </c>
      <c r="E189" s="21">
        <v>85470</v>
      </c>
      <c r="F189" s="21">
        <v>87303</v>
      </c>
      <c r="G189" s="21">
        <v>94975</v>
      </c>
      <c r="H189" s="21">
        <v>92858</v>
      </c>
      <c r="I189" s="21">
        <v>97308</v>
      </c>
      <c r="J189" s="21">
        <v>102495</v>
      </c>
      <c r="K189" s="21">
        <v>102016</v>
      </c>
      <c r="L189" s="21">
        <v>100083</v>
      </c>
      <c r="M189" s="21">
        <v>101697</v>
      </c>
      <c r="N189" s="21">
        <v>107093</v>
      </c>
      <c r="O189" s="21">
        <v>108618</v>
      </c>
      <c r="P189" s="21">
        <v>112664</v>
      </c>
      <c r="Q189" s="21">
        <v>113776</v>
      </c>
      <c r="R189" s="21">
        <v>115625</v>
      </c>
      <c r="S189" s="21">
        <v>116474</v>
      </c>
      <c r="T189" s="30"/>
    </row>
    <row r="190" spans="2:20" ht="14.25" thickBot="1" thickTop="1">
      <c r="B190" s="22" t="s">
        <v>137</v>
      </c>
      <c r="C190" s="21"/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30"/>
    </row>
    <row r="191" spans="2:20" ht="14.25" thickBot="1" thickTop="1">
      <c r="B191" s="22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30"/>
    </row>
    <row r="192" spans="2:20" ht="14.25" thickBot="1" thickTop="1">
      <c r="B192" s="22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30"/>
    </row>
    <row r="193" spans="2:20" ht="14.25" thickBot="1" thickTop="1">
      <c r="B193" s="22" t="s">
        <v>140</v>
      </c>
      <c r="C193" s="21"/>
      <c r="D193" s="21">
        <v>4394</v>
      </c>
      <c r="E193" s="21">
        <v>4385</v>
      </c>
      <c r="F193" s="21">
        <v>3776</v>
      </c>
      <c r="G193" s="21">
        <v>3163</v>
      </c>
      <c r="H193" s="21">
        <v>1988</v>
      </c>
      <c r="I193" s="21">
        <v>3050</v>
      </c>
      <c r="J193" s="21">
        <v>3596</v>
      </c>
      <c r="K193" s="21">
        <v>3102</v>
      </c>
      <c r="L193" s="21">
        <v>3496</v>
      </c>
      <c r="M193" s="21">
        <v>2544</v>
      </c>
      <c r="N193" s="21">
        <v>2172</v>
      </c>
      <c r="O193" s="21">
        <v>2931</v>
      </c>
      <c r="P193" s="21">
        <v>3648</v>
      </c>
      <c r="Q193" s="21">
        <v>3994</v>
      </c>
      <c r="R193" s="21">
        <v>3896</v>
      </c>
      <c r="S193" s="21">
        <v>2666</v>
      </c>
      <c r="T193" s="30"/>
    </row>
    <row r="194" spans="2:20" ht="14.25" thickBot="1" thickTop="1">
      <c r="B194" s="22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30"/>
    </row>
    <row r="195" spans="2:20" ht="14.25" thickBot="1" thickTop="1">
      <c r="B195" s="22" t="s">
        <v>142</v>
      </c>
      <c r="C195" s="21"/>
      <c r="D195" s="21">
        <v>3544</v>
      </c>
      <c r="E195" s="21">
        <v>3541</v>
      </c>
      <c r="F195" s="21">
        <v>3602</v>
      </c>
      <c r="G195" s="21">
        <v>3559</v>
      </c>
      <c r="H195" s="21">
        <v>3624</v>
      </c>
      <c r="I195" s="21">
        <v>3618</v>
      </c>
      <c r="J195" s="21">
        <v>3658</v>
      </c>
      <c r="K195" s="21">
        <v>3603</v>
      </c>
      <c r="L195" s="21">
        <v>3599</v>
      </c>
      <c r="M195" s="21">
        <v>3636</v>
      </c>
      <c r="N195" s="21">
        <v>3658</v>
      </c>
      <c r="O195" s="21">
        <v>3644</v>
      </c>
      <c r="P195" s="21">
        <v>3599</v>
      </c>
      <c r="Q195" s="21">
        <v>2841</v>
      </c>
      <c r="R195" s="21">
        <v>3074</v>
      </c>
      <c r="S195" s="21">
        <v>3569</v>
      </c>
      <c r="T195" s="30"/>
    </row>
    <row r="196" spans="2:20" ht="14.25" thickBot="1" thickTop="1">
      <c r="B196" s="22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30"/>
    </row>
    <row r="197" spans="2:20" ht="14.25" thickBot="1" thickTop="1">
      <c r="B197" s="22" t="s">
        <v>144</v>
      </c>
      <c r="C197" s="21"/>
      <c r="D197" s="21">
        <v>881</v>
      </c>
      <c r="E197" s="21">
        <v>837</v>
      </c>
      <c r="F197" s="21">
        <v>867</v>
      </c>
      <c r="G197" s="21">
        <v>987</v>
      </c>
      <c r="H197" s="21">
        <v>1023</v>
      </c>
      <c r="I197" s="21">
        <v>1036</v>
      </c>
      <c r="J197" s="21">
        <v>1037</v>
      </c>
      <c r="K197" s="21">
        <v>591</v>
      </c>
      <c r="L197" s="21">
        <v>937</v>
      </c>
      <c r="M197" s="21">
        <v>988</v>
      </c>
      <c r="N197" s="21">
        <v>1013</v>
      </c>
      <c r="O197" s="21">
        <v>1026</v>
      </c>
      <c r="P197" s="21">
        <v>1010</v>
      </c>
      <c r="Q197" s="21">
        <v>1036</v>
      </c>
      <c r="R197" s="21">
        <v>986</v>
      </c>
      <c r="S197" s="21">
        <v>1031</v>
      </c>
      <c r="T197" s="30"/>
    </row>
    <row r="198" spans="2:20" ht="14.25" thickBot="1" thickTop="1">
      <c r="B198" s="22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30"/>
    </row>
    <row r="199" spans="2:20" ht="14.25" thickBot="1" thickTop="1">
      <c r="B199" s="22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30"/>
    </row>
    <row r="200" spans="2:20" ht="14.25" thickBot="1" thickTop="1">
      <c r="B200" s="22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30"/>
    </row>
    <row r="201" spans="2:20" ht="14.25" thickBot="1" thickTop="1">
      <c r="B201" s="22" t="s">
        <v>148</v>
      </c>
      <c r="C201" s="21"/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358</v>
      </c>
      <c r="K201" s="21">
        <v>1393</v>
      </c>
      <c r="L201" s="21">
        <v>1369</v>
      </c>
      <c r="M201" s="21">
        <v>1341</v>
      </c>
      <c r="N201" s="21">
        <v>1407</v>
      </c>
      <c r="O201" s="21">
        <v>1405</v>
      </c>
      <c r="P201" s="21">
        <v>1422</v>
      </c>
      <c r="Q201" s="21">
        <v>1266</v>
      </c>
      <c r="R201" s="21">
        <v>1431</v>
      </c>
      <c r="S201" s="21">
        <v>1433</v>
      </c>
      <c r="T201" s="30"/>
    </row>
    <row r="202" spans="2:20" ht="14.25" thickBot="1" thickTop="1">
      <c r="B202" s="22" t="s">
        <v>149</v>
      </c>
      <c r="C202" s="21"/>
      <c r="D202" s="21">
        <v>1192</v>
      </c>
      <c r="E202" s="21">
        <v>1277</v>
      </c>
      <c r="F202" s="21">
        <v>1035</v>
      </c>
      <c r="G202" s="21">
        <v>1031</v>
      </c>
      <c r="H202" s="21">
        <v>1201</v>
      </c>
      <c r="I202" s="21">
        <v>1245</v>
      </c>
      <c r="J202" s="21">
        <v>1189</v>
      </c>
      <c r="K202" s="21">
        <v>1308</v>
      </c>
      <c r="L202" s="21">
        <v>1301</v>
      </c>
      <c r="M202" s="21">
        <v>1211</v>
      </c>
      <c r="N202" s="21">
        <v>1228</v>
      </c>
      <c r="O202" s="21">
        <v>1356</v>
      </c>
      <c r="P202" s="21">
        <v>1426</v>
      </c>
      <c r="Q202" s="21">
        <v>1343</v>
      </c>
      <c r="R202" s="21">
        <v>1408</v>
      </c>
      <c r="S202" s="21">
        <v>1518</v>
      </c>
      <c r="T202" s="30"/>
    </row>
    <row r="203" spans="2:20" ht="14.25" thickBot="1" thickTop="1">
      <c r="B203" s="22" t="s">
        <v>150</v>
      </c>
      <c r="C203" s="21"/>
      <c r="D203" s="21">
        <v>3105</v>
      </c>
      <c r="E203" s="21">
        <v>3015</v>
      </c>
      <c r="F203" s="21">
        <v>2850</v>
      </c>
      <c r="G203" s="21">
        <v>2843</v>
      </c>
      <c r="H203" s="21">
        <v>3130</v>
      </c>
      <c r="I203" s="21">
        <v>2950</v>
      </c>
      <c r="J203" s="21">
        <v>2905</v>
      </c>
      <c r="K203" s="21">
        <v>2785</v>
      </c>
      <c r="L203" s="21">
        <v>2939</v>
      </c>
      <c r="M203" s="21">
        <v>3384</v>
      </c>
      <c r="N203" s="21">
        <v>4255</v>
      </c>
      <c r="O203" s="21">
        <v>4412</v>
      </c>
      <c r="P203" s="21">
        <v>4631</v>
      </c>
      <c r="Q203" s="21">
        <v>4608</v>
      </c>
      <c r="R203" s="21">
        <v>4392</v>
      </c>
      <c r="S203" s="21">
        <v>4573</v>
      </c>
      <c r="T203" s="30"/>
    </row>
    <row r="204" spans="2:20" ht="14.25" thickBot="1" thickTop="1">
      <c r="B204" s="22" t="s">
        <v>151</v>
      </c>
      <c r="C204" s="21"/>
      <c r="D204" s="21">
        <v>5006</v>
      </c>
      <c r="E204" s="21">
        <v>5033</v>
      </c>
      <c r="F204" s="21">
        <v>5025</v>
      </c>
      <c r="G204" s="21">
        <v>5140</v>
      </c>
      <c r="H204" s="21">
        <v>5011</v>
      </c>
      <c r="I204" s="21">
        <v>4957</v>
      </c>
      <c r="J204" s="21">
        <v>5024</v>
      </c>
      <c r="K204" s="21">
        <v>5390</v>
      </c>
      <c r="L204" s="21">
        <v>5370</v>
      </c>
      <c r="M204" s="21">
        <v>5926</v>
      </c>
      <c r="N204" s="21">
        <v>5799</v>
      </c>
      <c r="O204" s="21">
        <v>5874</v>
      </c>
      <c r="P204" s="21">
        <v>5751</v>
      </c>
      <c r="Q204" s="21">
        <v>5864</v>
      </c>
      <c r="R204" s="21">
        <v>5860</v>
      </c>
      <c r="S204" s="21">
        <v>6003</v>
      </c>
      <c r="T204" s="30"/>
    </row>
    <row r="205" spans="2:20" ht="14.25" thickBot="1" thickTop="1">
      <c r="B205" s="22" t="s">
        <v>152</v>
      </c>
      <c r="C205" s="21"/>
      <c r="D205" s="21">
        <v>17764</v>
      </c>
      <c r="E205" s="21">
        <v>19999</v>
      </c>
      <c r="F205" s="21">
        <v>16555</v>
      </c>
      <c r="G205" s="21">
        <v>15984</v>
      </c>
      <c r="H205" s="21">
        <v>18871</v>
      </c>
      <c r="I205" s="21">
        <v>18040</v>
      </c>
      <c r="J205" s="21">
        <v>19159</v>
      </c>
      <c r="K205" s="21">
        <v>18038</v>
      </c>
      <c r="L205" s="21">
        <v>18554</v>
      </c>
      <c r="M205" s="21">
        <v>18879</v>
      </c>
      <c r="N205" s="21">
        <v>14781</v>
      </c>
      <c r="O205" s="21">
        <v>18601</v>
      </c>
      <c r="P205" s="21">
        <v>17569</v>
      </c>
      <c r="Q205" s="21">
        <v>17390</v>
      </c>
      <c r="R205" s="21">
        <v>19988</v>
      </c>
      <c r="S205" s="21">
        <v>18670</v>
      </c>
      <c r="T205" s="30"/>
    </row>
    <row r="206" spans="2:20" ht="13.5" thickTop="1">
      <c r="B206" s="22" t="s">
        <v>153</v>
      </c>
      <c r="C206" s="21"/>
      <c r="D206" s="21">
        <v>16574</v>
      </c>
      <c r="E206" s="21">
        <v>17292</v>
      </c>
      <c r="F206" s="21">
        <v>18745</v>
      </c>
      <c r="G206" s="21">
        <v>22086</v>
      </c>
      <c r="H206" s="21">
        <v>21204</v>
      </c>
      <c r="I206" s="21">
        <v>21249</v>
      </c>
      <c r="J206" s="21">
        <v>22180</v>
      </c>
      <c r="K206" s="21">
        <v>23248</v>
      </c>
      <c r="L206" s="21">
        <v>25831</v>
      </c>
      <c r="M206" s="21">
        <v>24540</v>
      </c>
      <c r="N206" s="21">
        <v>21942</v>
      </c>
      <c r="O206" s="21">
        <v>23240</v>
      </c>
      <c r="P206" s="21">
        <v>22661</v>
      </c>
      <c r="Q206" s="21">
        <v>22877</v>
      </c>
      <c r="R206" s="21">
        <v>20636</v>
      </c>
      <c r="S206" s="21">
        <v>21054</v>
      </c>
      <c r="T206" s="30"/>
    </row>
    <row r="207" spans="2:20" ht="12.75">
      <c r="B207" s="3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30"/>
    </row>
    <row r="208" spans="2:20" ht="12.75">
      <c r="B208" s="3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30"/>
    </row>
    <row r="209" spans="2:20" ht="12.75">
      <c r="B209" s="3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30"/>
    </row>
    <row r="210" spans="2:20" ht="12.75">
      <c r="B210" s="23" t="s">
        <v>25</v>
      </c>
      <c r="C210" s="24"/>
      <c r="D210" s="25">
        <f aca="true" t="shared" si="12" ref="D210:S210">SUM(D180:D209)</f>
        <v>202589</v>
      </c>
      <c r="E210" s="25">
        <f t="shared" si="12"/>
        <v>208257</v>
      </c>
      <c r="F210" s="25">
        <f t="shared" si="12"/>
        <v>209231</v>
      </c>
      <c r="G210" s="25">
        <f t="shared" si="12"/>
        <v>218631</v>
      </c>
      <c r="H210" s="25">
        <f t="shared" si="12"/>
        <v>217526</v>
      </c>
      <c r="I210" s="25">
        <f t="shared" si="12"/>
        <v>223028</v>
      </c>
      <c r="J210" s="25">
        <f t="shared" si="12"/>
        <v>233191</v>
      </c>
      <c r="K210" s="25">
        <f t="shared" si="12"/>
        <v>235859</v>
      </c>
      <c r="L210" s="25">
        <f t="shared" si="12"/>
        <v>236761</v>
      </c>
      <c r="M210" s="25">
        <f t="shared" si="12"/>
        <v>243348</v>
      </c>
      <c r="N210" s="25">
        <f t="shared" si="12"/>
        <v>243761</v>
      </c>
      <c r="O210" s="25">
        <f t="shared" si="12"/>
        <v>252535</v>
      </c>
      <c r="P210" s="25">
        <f t="shared" si="12"/>
        <v>255425</v>
      </c>
      <c r="Q210" s="25">
        <f t="shared" si="12"/>
        <v>256887</v>
      </c>
      <c r="R210" s="25">
        <f t="shared" si="12"/>
        <v>260130</v>
      </c>
      <c r="S210" s="25">
        <f t="shared" si="12"/>
        <v>257362</v>
      </c>
      <c r="T210"/>
    </row>
    <row r="211" spans="2:20" ht="12.75">
      <c r="B211" s="23" t="s">
        <v>26</v>
      </c>
      <c r="C211" s="24"/>
      <c r="D211" s="25">
        <f aca="true" t="shared" si="13" ref="D211:S211">D210-D209-D208-D207</f>
        <v>202589</v>
      </c>
      <c r="E211" s="25">
        <f t="shared" si="13"/>
        <v>208257</v>
      </c>
      <c r="F211" s="25">
        <f t="shared" si="13"/>
        <v>209231</v>
      </c>
      <c r="G211" s="25">
        <f t="shared" si="13"/>
        <v>218631</v>
      </c>
      <c r="H211" s="25">
        <f t="shared" si="13"/>
        <v>217526</v>
      </c>
      <c r="I211" s="25">
        <f t="shared" si="13"/>
        <v>223028</v>
      </c>
      <c r="J211" s="25">
        <f t="shared" si="13"/>
        <v>233191</v>
      </c>
      <c r="K211" s="25">
        <f t="shared" si="13"/>
        <v>235859</v>
      </c>
      <c r="L211" s="25">
        <f t="shared" si="13"/>
        <v>236761</v>
      </c>
      <c r="M211" s="25">
        <f t="shared" si="13"/>
        <v>243348</v>
      </c>
      <c r="N211" s="25">
        <f t="shared" si="13"/>
        <v>243761</v>
      </c>
      <c r="O211" s="25">
        <f t="shared" si="13"/>
        <v>252535</v>
      </c>
      <c r="P211" s="25">
        <f t="shared" si="13"/>
        <v>255425</v>
      </c>
      <c r="Q211" s="25">
        <f t="shared" si="13"/>
        <v>256887</v>
      </c>
      <c r="R211" s="25">
        <f t="shared" si="13"/>
        <v>260130</v>
      </c>
      <c r="S211" s="25">
        <f t="shared" si="13"/>
        <v>257362</v>
      </c>
      <c r="T211"/>
    </row>
    <row r="212" spans="2:20" ht="12.75">
      <c r="B212" s="23" t="s">
        <v>27</v>
      </c>
      <c r="C212" s="24"/>
      <c r="D212" s="25">
        <f aca="true" t="shared" si="14" ref="D212:S212">D180+D183+D184+D186+D187+D188+D189+D190+D194+D197+D198+D200+D204+D205+D206</f>
        <v>183325</v>
      </c>
      <c r="E212" s="25">
        <f t="shared" si="14"/>
        <v>189508</v>
      </c>
      <c r="F212" s="25">
        <f t="shared" si="14"/>
        <v>191828</v>
      </c>
      <c r="G212" s="25">
        <f t="shared" si="14"/>
        <v>201174</v>
      </c>
      <c r="H212" s="25">
        <f t="shared" si="14"/>
        <v>200280</v>
      </c>
      <c r="I212" s="25">
        <f t="shared" si="14"/>
        <v>204557</v>
      </c>
      <c r="J212" s="25">
        <f t="shared" si="14"/>
        <v>213506</v>
      </c>
      <c r="K212" s="25">
        <f t="shared" si="14"/>
        <v>215866</v>
      </c>
      <c r="L212" s="25">
        <f t="shared" si="14"/>
        <v>216298</v>
      </c>
      <c r="M212" s="25">
        <f t="shared" si="14"/>
        <v>223708</v>
      </c>
      <c r="N212" s="25">
        <f t="shared" si="14"/>
        <v>222846</v>
      </c>
      <c r="O212" s="25">
        <f t="shared" si="14"/>
        <v>229938</v>
      </c>
      <c r="P212" s="25">
        <f t="shared" si="14"/>
        <v>230649</v>
      </c>
      <c r="Q212" s="25">
        <f t="shared" si="14"/>
        <v>231704</v>
      </c>
      <c r="R212" s="25">
        <f t="shared" si="14"/>
        <v>234801</v>
      </c>
      <c r="S212" s="25">
        <f t="shared" si="14"/>
        <v>232412</v>
      </c>
      <c r="T212"/>
    </row>
    <row r="213" ht="13.5" thickBot="1"/>
    <row r="214" spans="2:19" ht="13.5" thickTop="1">
      <c r="B214" s="26" t="s">
        <v>35</v>
      </c>
      <c r="C214" s="2"/>
      <c r="D214" s="2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</row>
    <row r="215" spans="2:19" ht="13.5" thickBot="1">
      <c r="B215" s="9" t="s">
        <v>36</v>
      </c>
      <c r="C215" s="10"/>
      <c r="D215" s="10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</row>
    <row r="216" spans="2:19" ht="13.5" thickTop="1">
      <c r="B216" s="11"/>
      <c r="C216" s="12" t="s">
        <v>5</v>
      </c>
      <c r="D216" s="13" t="s">
        <v>163</v>
      </c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</row>
    <row r="217" spans="2:19" ht="12.75">
      <c r="B217" s="6"/>
      <c r="C217" s="14" t="s">
        <v>3</v>
      </c>
      <c r="D217" s="15" t="s">
        <v>124</v>
      </c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</row>
    <row r="218" spans="2:19" ht="12.75">
      <c r="B218" s="6"/>
      <c r="C218" s="14" t="s">
        <v>4</v>
      </c>
      <c r="D218" s="15" t="s">
        <v>125</v>
      </c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</row>
    <row r="219" spans="2:19" ht="12.75">
      <c r="B219" s="76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</row>
    <row r="220" spans="2:19" ht="12.75">
      <c r="B220" s="16" t="s">
        <v>6</v>
      </c>
      <c r="C220" s="17" t="s">
        <v>7</v>
      </c>
      <c r="D220" s="18" t="s">
        <v>8</v>
      </c>
      <c r="E220" s="18" t="s">
        <v>9</v>
      </c>
      <c r="F220" s="18" t="s">
        <v>10</v>
      </c>
      <c r="G220" s="18" t="s">
        <v>11</v>
      </c>
      <c r="H220" s="18" t="s">
        <v>12</v>
      </c>
      <c r="I220" s="18" t="s">
        <v>13</v>
      </c>
      <c r="J220" s="18" t="s">
        <v>14</v>
      </c>
      <c r="K220" s="18" t="s">
        <v>15</v>
      </c>
      <c r="L220" s="18" t="s">
        <v>16</v>
      </c>
      <c r="M220" s="18" t="s">
        <v>17</v>
      </c>
      <c r="N220" s="18" t="s">
        <v>18</v>
      </c>
      <c r="O220" s="18" t="s">
        <v>19</v>
      </c>
      <c r="P220" s="18" t="s">
        <v>20</v>
      </c>
      <c r="Q220" s="18" t="s">
        <v>21</v>
      </c>
      <c r="R220" s="18" t="s">
        <v>22</v>
      </c>
      <c r="S220" s="18" t="s">
        <v>23</v>
      </c>
    </row>
    <row r="221" spans="2:19" ht="13.5" thickBot="1">
      <c r="B221" s="19" t="s">
        <v>24</v>
      </c>
      <c r="C221" s="20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</row>
    <row r="222" spans="2:20" ht="14.25" thickBot="1" thickTop="1">
      <c r="B222" s="22" t="s">
        <v>127</v>
      </c>
      <c r="C222" s="21"/>
      <c r="D222" s="21">
        <v>649</v>
      </c>
      <c r="E222" s="21">
        <v>659</v>
      </c>
      <c r="F222" s="21">
        <v>660</v>
      </c>
      <c r="G222" s="21">
        <v>594</v>
      </c>
      <c r="H222" s="21">
        <v>582</v>
      </c>
      <c r="I222" s="21">
        <v>684</v>
      </c>
      <c r="J222" s="21">
        <v>686</v>
      </c>
      <c r="K222" s="21">
        <v>684</v>
      </c>
      <c r="L222" s="21">
        <v>718</v>
      </c>
      <c r="M222" s="21">
        <v>738</v>
      </c>
      <c r="N222" s="21">
        <v>746</v>
      </c>
      <c r="O222" s="21">
        <v>820</v>
      </c>
      <c r="P222" s="21">
        <v>802</v>
      </c>
      <c r="Q222" s="21">
        <v>1056</v>
      </c>
      <c r="R222" s="21">
        <v>1161</v>
      </c>
      <c r="S222" s="21">
        <v>1935</v>
      </c>
      <c r="T222" s="30"/>
    </row>
    <row r="223" spans="2:20" ht="14.25" thickBot="1" thickTop="1">
      <c r="B223" s="22" t="s">
        <v>128</v>
      </c>
      <c r="C223" s="21"/>
      <c r="D223" s="21">
        <v>161</v>
      </c>
      <c r="E223" s="21">
        <v>210</v>
      </c>
      <c r="F223" s="21">
        <v>340</v>
      </c>
      <c r="G223" s="21">
        <v>245</v>
      </c>
      <c r="H223" s="21">
        <v>238</v>
      </c>
      <c r="I223" s="21">
        <v>363</v>
      </c>
      <c r="J223" s="21">
        <v>472</v>
      </c>
      <c r="K223" s="21">
        <v>477</v>
      </c>
      <c r="L223" s="21">
        <v>677</v>
      </c>
      <c r="M223" s="21">
        <v>635</v>
      </c>
      <c r="N223" s="21">
        <v>776</v>
      </c>
      <c r="O223" s="21">
        <v>692</v>
      </c>
      <c r="P223" s="21">
        <v>828</v>
      </c>
      <c r="Q223" s="21">
        <v>942</v>
      </c>
      <c r="R223" s="21">
        <v>980</v>
      </c>
      <c r="S223" s="21">
        <v>1123</v>
      </c>
      <c r="T223" s="30"/>
    </row>
    <row r="224" spans="2:20" ht="14.25" thickBot="1" thickTop="1">
      <c r="B224" s="22" t="s">
        <v>129</v>
      </c>
      <c r="C224" s="21"/>
      <c r="D224" s="21">
        <v>100</v>
      </c>
      <c r="E224" s="21">
        <v>94</v>
      </c>
      <c r="F224" s="21">
        <v>629</v>
      </c>
      <c r="G224" s="21">
        <v>670</v>
      </c>
      <c r="H224" s="21">
        <v>708</v>
      </c>
      <c r="I224" s="21">
        <v>598</v>
      </c>
      <c r="J224" s="21">
        <v>585</v>
      </c>
      <c r="K224" s="21">
        <v>673</v>
      </c>
      <c r="L224" s="21">
        <v>650</v>
      </c>
      <c r="M224" s="21">
        <v>731</v>
      </c>
      <c r="N224" s="21">
        <v>595</v>
      </c>
      <c r="O224" s="21">
        <v>687</v>
      </c>
      <c r="P224" s="21">
        <v>851</v>
      </c>
      <c r="Q224" s="21">
        <v>1514</v>
      </c>
      <c r="R224" s="21">
        <v>1781</v>
      </c>
      <c r="S224" s="21">
        <v>1825</v>
      </c>
      <c r="T224" s="30"/>
    </row>
    <row r="225" spans="2:20" ht="14.25" thickBot="1" thickTop="1">
      <c r="B225" s="22" t="s">
        <v>130</v>
      </c>
      <c r="C225" s="21"/>
      <c r="D225" s="21">
        <v>1199</v>
      </c>
      <c r="E225" s="21">
        <v>1307</v>
      </c>
      <c r="F225" s="21">
        <v>1385</v>
      </c>
      <c r="G225" s="21">
        <v>1456</v>
      </c>
      <c r="H225" s="21">
        <v>1455</v>
      </c>
      <c r="I225" s="21">
        <v>1540</v>
      </c>
      <c r="J225" s="21">
        <v>1642</v>
      </c>
      <c r="K225" s="21">
        <v>1766</v>
      </c>
      <c r="L225" s="21">
        <v>1833</v>
      </c>
      <c r="M225" s="21">
        <v>1941</v>
      </c>
      <c r="N225" s="21">
        <v>2123</v>
      </c>
      <c r="O225" s="21">
        <v>2296</v>
      </c>
      <c r="P225" s="21">
        <v>2456</v>
      </c>
      <c r="Q225" s="21">
        <v>2798</v>
      </c>
      <c r="R225" s="21">
        <v>3048</v>
      </c>
      <c r="S225" s="21">
        <v>3168</v>
      </c>
      <c r="T225" s="30"/>
    </row>
    <row r="226" spans="2:20" ht="24" thickBot="1" thickTop="1">
      <c r="B226" s="22" t="s">
        <v>158</v>
      </c>
      <c r="C226" s="21"/>
      <c r="D226" s="21">
        <v>5829</v>
      </c>
      <c r="E226" s="21">
        <v>5575</v>
      </c>
      <c r="F226" s="21">
        <v>5879</v>
      </c>
      <c r="G226" s="21">
        <v>5998</v>
      </c>
      <c r="H226" s="21">
        <v>6309</v>
      </c>
      <c r="I226" s="21">
        <v>6516</v>
      </c>
      <c r="J226" s="21">
        <v>6752</v>
      </c>
      <c r="K226" s="21">
        <v>7712</v>
      </c>
      <c r="L226" s="21">
        <v>8330</v>
      </c>
      <c r="M226" s="21">
        <v>8636</v>
      </c>
      <c r="N226" s="21">
        <v>9609</v>
      </c>
      <c r="O226" s="21">
        <v>10428</v>
      </c>
      <c r="P226" s="21">
        <v>11593</v>
      </c>
      <c r="Q226" s="21">
        <v>12369</v>
      </c>
      <c r="R226" s="21">
        <v>13973</v>
      </c>
      <c r="S226" s="21">
        <v>16713</v>
      </c>
      <c r="T226" s="30"/>
    </row>
    <row r="227" spans="2:20" ht="14.25" thickBot="1" thickTop="1">
      <c r="B227" s="22" t="s">
        <v>132</v>
      </c>
      <c r="C227" s="21"/>
      <c r="D227" s="21">
        <v>460</v>
      </c>
      <c r="E227" s="21">
        <v>460</v>
      </c>
      <c r="F227" s="21">
        <v>460</v>
      </c>
      <c r="G227" s="21">
        <v>449</v>
      </c>
      <c r="H227" s="21">
        <v>528</v>
      </c>
      <c r="I227" s="21">
        <v>481</v>
      </c>
      <c r="J227" s="21">
        <v>585</v>
      </c>
      <c r="K227" s="21">
        <v>591</v>
      </c>
      <c r="L227" s="21">
        <v>507</v>
      </c>
      <c r="M227" s="21">
        <v>508</v>
      </c>
      <c r="N227" s="21">
        <v>501</v>
      </c>
      <c r="O227" s="21">
        <v>539</v>
      </c>
      <c r="P227" s="21">
        <v>523</v>
      </c>
      <c r="Q227" s="21">
        <v>521</v>
      </c>
      <c r="R227" s="21">
        <v>607</v>
      </c>
      <c r="S227" s="21">
        <v>621</v>
      </c>
      <c r="T227" s="30"/>
    </row>
    <row r="228" spans="2:20" ht="14.25" thickBot="1" thickTop="1">
      <c r="B228" s="22" t="s">
        <v>133</v>
      </c>
      <c r="C228" s="21"/>
      <c r="D228" s="21">
        <v>168</v>
      </c>
      <c r="E228" s="21">
        <v>173</v>
      </c>
      <c r="F228" s="21">
        <v>162</v>
      </c>
      <c r="G228" s="21">
        <v>161</v>
      </c>
      <c r="H228" s="21">
        <v>184</v>
      </c>
      <c r="I228" s="21">
        <v>165</v>
      </c>
      <c r="J228" s="21">
        <v>183</v>
      </c>
      <c r="K228" s="21">
        <v>198</v>
      </c>
      <c r="L228" s="21">
        <v>250</v>
      </c>
      <c r="M228" s="21">
        <v>247</v>
      </c>
      <c r="N228" s="21">
        <v>258</v>
      </c>
      <c r="O228" s="21">
        <v>261</v>
      </c>
      <c r="P228" s="21">
        <v>288</v>
      </c>
      <c r="Q228" s="21">
        <v>276</v>
      </c>
      <c r="R228" s="21">
        <v>327</v>
      </c>
      <c r="S228" s="21">
        <v>401</v>
      </c>
      <c r="T228" s="30"/>
    </row>
    <row r="229" spans="2:20" ht="14.25" thickBot="1" thickTop="1">
      <c r="B229" s="22" t="s">
        <v>134</v>
      </c>
      <c r="C229" s="21"/>
      <c r="D229" s="21">
        <v>1105</v>
      </c>
      <c r="E229" s="21">
        <v>1230</v>
      </c>
      <c r="F229" s="21">
        <v>1162</v>
      </c>
      <c r="G229" s="21">
        <v>1178</v>
      </c>
      <c r="H229" s="21">
        <v>1204</v>
      </c>
      <c r="I229" s="21">
        <v>1289</v>
      </c>
      <c r="J229" s="21">
        <v>1374</v>
      </c>
      <c r="K229" s="21">
        <v>1340</v>
      </c>
      <c r="L229" s="21">
        <v>1329</v>
      </c>
      <c r="M229" s="21">
        <v>1420</v>
      </c>
      <c r="N229" s="21">
        <v>1403</v>
      </c>
      <c r="O229" s="21">
        <v>1318</v>
      </c>
      <c r="P229" s="21">
        <v>1393</v>
      </c>
      <c r="Q229" s="21">
        <v>1543</v>
      </c>
      <c r="R229" s="21">
        <v>1554</v>
      </c>
      <c r="S229" s="21">
        <v>1634</v>
      </c>
      <c r="T229" s="30"/>
    </row>
    <row r="230" spans="2:20" ht="14.25" thickBot="1" thickTop="1">
      <c r="B230" s="22" t="s">
        <v>135</v>
      </c>
      <c r="C230" s="21"/>
      <c r="D230" s="21">
        <v>6256</v>
      </c>
      <c r="E230" s="21">
        <v>6176</v>
      </c>
      <c r="F230" s="21">
        <v>5146</v>
      </c>
      <c r="G230" s="21">
        <v>5625</v>
      </c>
      <c r="H230" s="21">
        <v>5999</v>
      </c>
      <c r="I230" s="21">
        <v>5602</v>
      </c>
      <c r="J230" s="21">
        <v>7059</v>
      </c>
      <c r="K230" s="21">
        <v>6737</v>
      </c>
      <c r="L230" s="21">
        <v>6875</v>
      </c>
      <c r="M230" s="21">
        <v>6130</v>
      </c>
      <c r="N230" s="21">
        <v>7029</v>
      </c>
      <c r="O230" s="21">
        <v>8321</v>
      </c>
      <c r="P230" s="21">
        <v>7108</v>
      </c>
      <c r="Q230" s="21">
        <v>9361</v>
      </c>
      <c r="R230" s="21">
        <v>9184</v>
      </c>
      <c r="S230" s="21">
        <v>8710</v>
      </c>
      <c r="T230" s="30"/>
    </row>
    <row r="231" spans="2:20" ht="14.25" thickBot="1" thickTop="1">
      <c r="B231" s="22" t="s">
        <v>136</v>
      </c>
      <c r="C231" s="21"/>
      <c r="D231" s="21">
        <v>15778</v>
      </c>
      <c r="E231" s="21">
        <v>17987</v>
      </c>
      <c r="F231" s="21">
        <v>18375</v>
      </c>
      <c r="G231" s="21">
        <v>17830</v>
      </c>
      <c r="H231" s="21">
        <v>17773</v>
      </c>
      <c r="I231" s="21">
        <v>17903</v>
      </c>
      <c r="J231" s="21">
        <v>17858</v>
      </c>
      <c r="K231" s="21">
        <v>16841</v>
      </c>
      <c r="L231" s="21">
        <v>16978</v>
      </c>
      <c r="M231" s="21">
        <v>17635</v>
      </c>
      <c r="N231" s="21">
        <v>18070</v>
      </c>
      <c r="O231" s="21">
        <v>18944</v>
      </c>
      <c r="P231" s="21">
        <v>17125</v>
      </c>
      <c r="Q231" s="21">
        <v>17269</v>
      </c>
      <c r="R231" s="21">
        <v>17226</v>
      </c>
      <c r="S231" s="21">
        <v>16640</v>
      </c>
      <c r="T231" s="30"/>
    </row>
    <row r="232" spans="2:20" ht="14.25" thickBot="1" thickTop="1">
      <c r="B232" s="22" t="s">
        <v>137</v>
      </c>
      <c r="C232" s="21"/>
      <c r="D232" s="21">
        <v>6483</v>
      </c>
      <c r="E232" s="21">
        <v>7519</v>
      </c>
      <c r="F232" s="21">
        <v>7941</v>
      </c>
      <c r="G232" s="21">
        <v>7997</v>
      </c>
      <c r="H232" s="21">
        <v>8276</v>
      </c>
      <c r="I232" s="21">
        <v>7771</v>
      </c>
      <c r="J232" s="21">
        <v>8417</v>
      </c>
      <c r="K232" s="21">
        <v>8732</v>
      </c>
      <c r="L232" s="21">
        <v>9175</v>
      </c>
      <c r="M232" s="21">
        <v>9942</v>
      </c>
      <c r="N232" s="21">
        <v>9034</v>
      </c>
      <c r="O232" s="21">
        <v>9514</v>
      </c>
      <c r="P232" s="21">
        <v>9199</v>
      </c>
      <c r="Q232" s="21">
        <v>10709</v>
      </c>
      <c r="R232" s="21">
        <v>12498</v>
      </c>
      <c r="S232" s="21">
        <v>12125</v>
      </c>
      <c r="T232" s="30"/>
    </row>
    <row r="233" spans="2:20" ht="14.25" thickBot="1" thickTop="1">
      <c r="B233" s="22" t="s">
        <v>138</v>
      </c>
      <c r="C233" s="21"/>
      <c r="D233" s="21">
        <v>6</v>
      </c>
      <c r="E233" s="21">
        <v>6</v>
      </c>
      <c r="F233" s="21">
        <v>5</v>
      </c>
      <c r="G233" s="21">
        <v>5</v>
      </c>
      <c r="H233" s="21">
        <v>12</v>
      </c>
      <c r="I233" s="21">
        <v>42</v>
      </c>
      <c r="J233" s="21">
        <v>43</v>
      </c>
      <c r="K233" s="21">
        <v>42</v>
      </c>
      <c r="L233" s="21">
        <v>43</v>
      </c>
      <c r="M233" s="21">
        <v>44</v>
      </c>
      <c r="N233" s="21">
        <v>43</v>
      </c>
      <c r="O233" s="21">
        <v>43</v>
      </c>
      <c r="P233" s="21">
        <v>43</v>
      </c>
      <c r="Q233" s="21">
        <v>45</v>
      </c>
      <c r="R233" s="21">
        <v>48</v>
      </c>
      <c r="S233" s="21">
        <v>50</v>
      </c>
      <c r="T233" s="30"/>
    </row>
    <row r="234" spans="2:20" ht="14.25" thickBot="1" thickTop="1">
      <c r="B234" s="22" t="s">
        <v>139</v>
      </c>
      <c r="C234" s="21"/>
      <c r="D234" s="21">
        <v>1045</v>
      </c>
      <c r="E234" s="21">
        <v>940</v>
      </c>
      <c r="F234" s="21">
        <v>699</v>
      </c>
      <c r="G234" s="21">
        <v>757</v>
      </c>
      <c r="H234" s="21">
        <v>1176</v>
      </c>
      <c r="I234" s="21">
        <v>1309</v>
      </c>
      <c r="J234" s="21">
        <v>1292</v>
      </c>
      <c r="K234" s="21">
        <v>1403</v>
      </c>
      <c r="L234" s="21">
        <v>1555</v>
      </c>
      <c r="M234" s="21">
        <v>1424</v>
      </c>
      <c r="N234" s="21">
        <v>1354</v>
      </c>
      <c r="O234" s="21">
        <v>1456</v>
      </c>
      <c r="P234" s="21">
        <v>1456</v>
      </c>
      <c r="Q234" s="21">
        <v>1465</v>
      </c>
      <c r="R234" s="21">
        <v>1649</v>
      </c>
      <c r="S234" s="21">
        <v>1714</v>
      </c>
      <c r="T234" s="30"/>
    </row>
    <row r="235" spans="2:20" ht="14.25" thickBot="1" thickTop="1">
      <c r="B235" s="22" t="s">
        <v>140</v>
      </c>
      <c r="C235" s="21"/>
      <c r="D235" s="21">
        <v>320</v>
      </c>
      <c r="E235" s="21">
        <v>314</v>
      </c>
      <c r="F235" s="21">
        <v>312</v>
      </c>
      <c r="G235" s="21">
        <v>459</v>
      </c>
      <c r="H235" s="21">
        <v>479</v>
      </c>
      <c r="I235" s="21">
        <v>493</v>
      </c>
      <c r="J235" s="21">
        <v>533</v>
      </c>
      <c r="K235" s="21">
        <v>543</v>
      </c>
      <c r="L235" s="21">
        <v>606</v>
      </c>
      <c r="M235" s="21">
        <v>627</v>
      </c>
      <c r="N235" s="21">
        <v>649</v>
      </c>
      <c r="O235" s="21">
        <v>682</v>
      </c>
      <c r="P235" s="21">
        <v>703</v>
      </c>
      <c r="Q235" s="21">
        <v>708</v>
      </c>
      <c r="R235" s="21">
        <v>736</v>
      </c>
      <c r="S235" s="21">
        <v>758</v>
      </c>
      <c r="T235" s="30"/>
    </row>
    <row r="236" spans="2:20" ht="14.25" thickBot="1" thickTop="1">
      <c r="B236" s="22" t="s">
        <v>159</v>
      </c>
      <c r="C236" s="21"/>
      <c r="D236" s="21">
        <v>47</v>
      </c>
      <c r="E236" s="21">
        <v>46</v>
      </c>
      <c r="F236" s="21">
        <v>48</v>
      </c>
      <c r="G236" s="21">
        <v>47</v>
      </c>
      <c r="H236" s="21">
        <v>51</v>
      </c>
      <c r="I236" s="21">
        <v>47</v>
      </c>
      <c r="J236" s="21">
        <v>40</v>
      </c>
      <c r="K236" s="21">
        <v>47</v>
      </c>
      <c r="L236" s="21">
        <v>50</v>
      </c>
      <c r="M236" s="21">
        <v>46</v>
      </c>
      <c r="N236" s="21">
        <v>57</v>
      </c>
      <c r="O236" s="21">
        <v>50</v>
      </c>
      <c r="P236" s="21">
        <v>56</v>
      </c>
      <c r="Q236" s="21">
        <v>60</v>
      </c>
      <c r="R236" s="21">
        <v>73</v>
      </c>
      <c r="S236" s="21">
        <v>74</v>
      </c>
      <c r="T236" s="30"/>
    </row>
    <row r="237" spans="2:20" ht="14.25" thickBot="1" thickTop="1">
      <c r="B237" s="22" t="s">
        <v>142</v>
      </c>
      <c r="C237" s="21"/>
      <c r="D237" s="21">
        <v>523</v>
      </c>
      <c r="E237" s="21">
        <v>632</v>
      </c>
      <c r="F237" s="21">
        <v>616</v>
      </c>
      <c r="G237" s="21">
        <v>578</v>
      </c>
      <c r="H237" s="21">
        <v>564</v>
      </c>
      <c r="I237" s="21">
        <v>626</v>
      </c>
      <c r="J237" s="21">
        <v>506</v>
      </c>
      <c r="K237" s="21">
        <v>513</v>
      </c>
      <c r="L237" s="21">
        <v>483</v>
      </c>
      <c r="M237" s="21">
        <v>485</v>
      </c>
      <c r="N237" s="21">
        <v>516</v>
      </c>
      <c r="O237" s="21">
        <v>491</v>
      </c>
      <c r="P237" s="21">
        <v>889</v>
      </c>
      <c r="Q237" s="21">
        <v>921</v>
      </c>
      <c r="R237" s="21">
        <v>966</v>
      </c>
      <c r="S237" s="21">
        <v>1180</v>
      </c>
      <c r="T237" s="30"/>
    </row>
    <row r="238" spans="2:20" ht="14.25" thickBot="1" thickTop="1">
      <c r="B238" s="22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30"/>
    </row>
    <row r="239" spans="2:20" ht="14.25" thickBot="1" thickTop="1">
      <c r="B239" s="22" t="s">
        <v>144</v>
      </c>
      <c r="C239" s="21"/>
      <c r="D239" s="21">
        <v>962</v>
      </c>
      <c r="E239" s="21">
        <v>980</v>
      </c>
      <c r="F239" s="21">
        <v>1013</v>
      </c>
      <c r="G239" s="21">
        <v>1107</v>
      </c>
      <c r="H239" s="21">
        <v>1111</v>
      </c>
      <c r="I239" s="21">
        <v>1154</v>
      </c>
      <c r="J239" s="21">
        <v>1389</v>
      </c>
      <c r="K239" s="21">
        <v>1552</v>
      </c>
      <c r="L239" s="21">
        <v>1648</v>
      </c>
      <c r="M239" s="21">
        <v>1716</v>
      </c>
      <c r="N239" s="21">
        <v>1831</v>
      </c>
      <c r="O239" s="21">
        <v>1904</v>
      </c>
      <c r="P239" s="21">
        <v>2075</v>
      </c>
      <c r="Q239" s="21">
        <v>2085</v>
      </c>
      <c r="R239" s="21">
        <v>2372</v>
      </c>
      <c r="S239" s="21">
        <v>2823</v>
      </c>
      <c r="T239" s="30"/>
    </row>
    <row r="240" spans="2:20" ht="14.25" thickBot="1" thickTop="1">
      <c r="B240" s="22" t="s">
        <v>145</v>
      </c>
      <c r="C240" s="21"/>
      <c r="D240" s="21">
        <v>5046</v>
      </c>
      <c r="E240" s="21">
        <v>5267</v>
      </c>
      <c r="F240" s="21">
        <v>5513</v>
      </c>
      <c r="G240" s="21">
        <v>5777</v>
      </c>
      <c r="H240" s="21">
        <v>5607</v>
      </c>
      <c r="I240" s="21">
        <v>5889</v>
      </c>
      <c r="J240" s="21">
        <v>5847</v>
      </c>
      <c r="K240" s="21">
        <v>6000</v>
      </c>
      <c r="L240" s="21">
        <v>5968</v>
      </c>
      <c r="M240" s="21">
        <v>6473</v>
      </c>
      <c r="N240" s="21">
        <v>6656</v>
      </c>
      <c r="O240" s="21">
        <v>6809</v>
      </c>
      <c r="P240" s="21">
        <v>6772</v>
      </c>
      <c r="Q240" s="21">
        <v>6300</v>
      </c>
      <c r="R240" s="21">
        <v>6814</v>
      </c>
      <c r="S240" s="21">
        <v>6981</v>
      </c>
      <c r="T240" s="30"/>
    </row>
    <row r="241" spans="2:20" ht="14.25" thickBot="1" thickTop="1">
      <c r="B241" s="22" t="s">
        <v>146</v>
      </c>
      <c r="C241" s="21"/>
      <c r="D241" s="21">
        <v>1597</v>
      </c>
      <c r="E241" s="21">
        <v>1356</v>
      </c>
      <c r="F241" s="21">
        <v>1496</v>
      </c>
      <c r="G241" s="21">
        <v>3926</v>
      </c>
      <c r="H241" s="21">
        <v>3847</v>
      </c>
      <c r="I241" s="21">
        <v>3924</v>
      </c>
      <c r="J241" s="21">
        <v>3869</v>
      </c>
      <c r="K241" s="21">
        <v>3866</v>
      </c>
      <c r="L241" s="21">
        <v>3916</v>
      </c>
      <c r="M241" s="21">
        <v>3753</v>
      </c>
      <c r="N241" s="21">
        <v>3802</v>
      </c>
      <c r="O241" s="21">
        <v>4078</v>
      </c>
      <c r="P241" s="21">
        <v>4142</v>
      </c>
      <c r="Q241" s="21">
        <v>4156</v>
      </c>
      <c r="R241" s="21">
        <v>4325</v>
      </c>
      <c r="S241" s="21">
        <v>4501</v>
      </c>
      <c r="T241" s="30"/>
    </row>
    <row r="242" spans="2:20" ht="14.25" thickBot="1" thickTop="1">
      <c r="B242" s="22" t="s">
        <v>147</v>
      </c>
      <c r="C242" s="21"/>
      <c r="D242" s="21">
        <v>3281</v>
      </c>
      <c r="E242" s="21">
        <v>3286</v>
      </c>
      <c r="F242" s="21">
        <v>2854</v>
      </c>
      <c r="G242" s="21">
        <v>3200</v>
      </c>
      <c r="H242" s="21">
        <v>3436</v>
      </c>
      <c r="I242" s="21">
        <v>3321</v>
      </c>
      <c r="J242" s="21">
        <v>3795</v>
      </c>
      <c r="K242" s="21">
        <v>3750</v>
      </c>
      <c r="L242" s="21">
        <v>3734</v>
      </c>
      <c r="M242" s="21">
        <v>3369</v>
      </c>
      <c r="N242" s="21">
        <v>3826</v>
      </c>
      <c r="O242" s="21">
        <v>3895</v>
      </c>
      <c r="P242" s="21">
        <v>3643</v>
      </c>
      <c r="Q242" s="21">
        <v>4336</v>
      </c>
      <c r="R242" s="21">
        <v>3894</v>
      </c>
      <c r="S242" s="21">
        <v>3578</v>
      </c>
      <c r="T242" s="30"/>
    </row>
    <row r="243" spans="2:20" ht="14.25" thickBot="1" thickTop="1">
      <c r="B243" s="22" t="s">
        <v>148</v>
      </c>
      <c r="C243" s="21"/>
      <c r="D243" s="21">
        <v>2606</v>
      </c>
      <c r="E243" s="21">
        <v>2372</v>
      </c>
      <c r="F243" s="21">
        <v>2152</v>
      </c>
      <c r="G243" s="21">
        <v>2257</v>
      </c>
      <c r="H243" s="21">
        <v>2275</v>
      </c>
      <c r="I243" s="21">
        <v>2797</v>
      </c>
      <c r="J243" s="21">
        <v>3847</v>
      </c>
      <c r="K243" s="21">
        <v>4865</v>
      </c>
      <c r="L243" s="21">
        <v>4640</v>
      </c>
      <c r="M243" s="21">
        <v>4400</v>
      </c>
      <c r="N243" s="21">
        <v>4041</v>
      </c>
      <c r="O243" s="21">
        <v>3423</v>
      </c>
      <c r="P243" s="21">
        <v>3749</v>
      </c>
      <c r="Q243" s="21">
        <v>4002</v>
      </c>
      <c r="R243" s="21">
        <v>4634</v>
      </c>
      <c r="S243" s="21">
        <v>5004</v>
      </c>
      <c r="T243" s="30"/>
    </row>
    <row r="244" spans="2:20" ht="14.25" thickBot="1" thickTop="1">
      <c r="B244" s="22" t="s">
        <v>149</v>
      </c>
      <c r="C244" s="21"/>
      <c r="D244" s="21">
        <v>254</v>
      </c>
      <c r="E244" s="21">
        <v>340</v>
      </c>
      <c r="F244" s="21">
        <v>589</v>
      </c>
      <c r="G244" s="21">
        <v>554</v>
      </c>
      <c r="H244" s="21">
        <v>585</v>
      </c>
      <c r="I244" s="21">
        <v>571</v>
      </c>
      <c r="J244" s="21">
        <v>631</v>
      </c>
      <c r="K244" s="21">
        <v>528</v>
      </c>
      <c r="L244" s="21">
        <v>557</v>
      </c>
      <c r="M244" s="21">
        <v>556</v>
      </c>
      <c r="N244" s="21">
        <v>788</v>
      </c>
      <c r="O244" s="21">
        <v>776</v>
      </c>
      <c r="P244" s="21">
        <v>749</v>
      </c>
      <c r="Q244" s="21">
        <v>714</v>
      </c>
      <c r="R244" s="21">
        <v>822</v>
      </c>
      <c r="S244" s="21">
        <v>774</v>
      </c>
      <c r="T244" s="30"/>
    </row>
    <row r="245" spans="2:20" ht="14.25" thickBot="1" thickTop="1">
      <c r="B245" s="22" t="s">
        <v>150</v>
      </c>
      <c r="C245" s="21"/>
      <c r="D245" s="21">
        <v>328</v>
      </c>
      <c r="E245" s="21">
        <v>263</v>
      </c>
      <c r="F245" s="21">
        <v>284</v>
      </c>
      <c r="G245" s="21">
        <v>470</v>
      </c>
      <c r="H245" s="21">
        <v>541</v>
      </c>
      <c r="I245" s="21">
        <v>504</v>
      </c>
      <c r="J245" s="21">
        <v>445</v>
      </c>
      <c r="K245" s="21">
        <v>439</v>
      </c>
      <c r="L245" s="21">
        <v>442</v>
      </c>
      <c r="M245" s="21">
        <v>461</v>
      </c>
      <c r="N245" s="21">
        <v>498</v>
      </c>
      <c r="O245" s="21">
        <v>763</v>
      </c>
      <c r="P245" s="21">
        <v>724</v>
      </c>
      <c r="Q245" s="21">
        <v>633</v>
      </c>
      <c r="R245" s="21">
        <v>742</v>
      </c>
      <c r="S245" s="21">
        <v>825</v>
      </c>
      <c r="T245" s="30"/>
    </row>
    <row r="246" spans="2:20" ht="14.25" thickBot="1" thickTop="1">
      <c r="B246" s="22" t="s">
        <v>151</v>
      </c>
      <c r="C246" s="21"/>
      <c r="D246" s="21">
        <v>5508</v>
      </c>
      <c r="E246" s="21">
        <v>5334</v>
      </c>
      <c r="F246" s="21">
        <v>5400</v>
      </c>
      <c r="G246" s="21">
        <v>5670</v>
      </c>
      <c r="H246" s="21">
        <v>5814</v>
      </c>
      <c r="I246" s="21">
        <v>6146</v>
      </c>
      <c r="J246" s="21">
        <v>6169</v>
      </c>
      <c r="K246" s="21">
        <v>6752</v>
      </c>
      <c r="L246" s="21">
        <v>7257</v>
      </c>
      <c r="M246" s="21">
        <v>7261</v>
      </c>
      <c r="N246" s="21">
        <v>7752</v>
      </c>
      <c r="O246" s="21">
        <v>7425</v>
      </c>
      <c r="P246" s="21">
        <v>7690</v>
      </c>
      <c r="Q246" s="21">
        <v>7771</v>
      </c>
      <c r="R246" s="21">
        <v>8604</v>
      </c>
      <c r="S246" s="21">
        <v>7994</v>
      </c>
      <c r="T246" s="30"/>
    </row>
    <row r="247" spans="2:20" ht="14.25" thickBot="1" thickTop="1">
      <c r="B247" s="22" t="s">
        <v>152</v>
      </c>
      <c r="C247" s="21"/>
      <c r="D247" s="21">
        <v>11740</v>
      </c>
      <c r="E247" s="21">
        <v>11203</v>
      </c>
      <c r="F247" s="21">
        <v>12383</v>
      </c>
      <c r="G247" s="21">
        <v>12782</v>
      </c>
      <c r="H247" s="21">
        <v>11672</v>
      </c>
      <c r="I247" s="21">
        <v>13073</v>
      </c>
      <c r="J247" s="21">
        <v>12094</v>
      </c>
      <c r="K247" s="21">
        <v>13774</v>
      </c>
      <c r="L247" s="21">
        <v>14206</v>
      </c>
      <c r="M247" s="21">
        <v>13611</v>
      </c>
      <c r="N247" s="21">
        <v>15040</v>
      </c>
      <c r="O247" s="21">
        <v>14532</v>
      </c>
      <c r="P247" s="21">
        <v>13418</v>
      </c>
      <c r="Q247" s="21">
        <v>12767</v>
      </c>
      <c r="R247" s="21">
        <v>13559</v>
      </c>
      <c r="S247" s="21">
        <v>15365</v>
      </c>
      <c r="T247" s="30"/>
    </row>
    <row r="248" spans="2:20" ht="14.25" thickBot="1" thickTop="1">
      <c r="B248" s="22" t="s">
        <v>153</v>
      </c>
      <c r="C248" s="21"/>
      <c r="D248" s="21">
        <v>1054</v>
      </c>
      <c r="E248" s="21">
        <v>1049</v>
      </c>
      <c r="F248" s="21">
        <v>1412</v>
      </c>
      <c r="G248" s="21">
        <v>1407</v>
      </c>
      <c r="H248" s="21">
        <v>1871</v>
      </c>
      <c r="I248" s="21">
        <v>1950</v>
      </c>
      <c r="J248" s="21">
        <v>1891</v>
      </c>
      <c r="K248" s="21">
        <v>2071</v>
      </c>
      <c r="L248" s="21">
        <v>2296</v>
      </c>
      <c r="M248" s="21">
        <v>2438</v>
      </c>
      <c r="N248" s="21">
        <v>2600</v>
      </c>
      <c r="O248" s="21">
        <v>2516</v>
      </c>
      <c r="P248" s="21">
        <v>2787</v>
      </c>
      <c r="Q248" s="21">
        <v>2977</v>
      </c>
      <c r="R248" s="21">
        <v>3505</v>
      </c>
      <c r="S248" s="21">
        <v>4055</v>
      </c>
      <c r="T248" s="30"/>
    </row>
    <row r="249" spans="2:20" ht="14.25" thickBot="1" thickTop="1">
      <c r="B249" s="22" t="s">
        <v>154</v>
      </c>
      <c r="C249" s="21"/>
      <c r="D249" s="21">
        <v>9658</v>
      </c>
      <c r="E249" s="21">
        <v>9637</v>
      </c>
      <c r="F249" s="21">
        <v>10000</v>
      </c>
      <c r="G249" s="21">
        <v>10621</v>
      </c>
      <c r="H249" s="21">
        <v>10381</v>
      </c>
      <c r="I249" s="21">
        <v>10776</v>
      </c>
      <c r="J249" s="21">
        <v>11226</v>
      </c>
      <c r="K249" s="21">
        <v>11228</v>
      </c>
      <c r="L249" s="21">
        <v>11481</v>
      </c>
      <c r="M249" s="21">
        <v>10705</v>
      </c>
      <c r="N249" s="21">
        <v>10149</v>
      </c>
      <c r="O249" s="21">
        <v>9424</v>
      </c>
      <c r="P249" s="21">
        <v>10077</v>
      </c>
      <c r="Q249" s="21">
        <v>10036</v>
      </c>
      <c r="R249" s="21">
        <v>10783</v>
      </c>
      <c r="S249" s="21">
        <v>10131</v>
      </c>
      <c r="T249" s="30"/>
    </row>
    <row r="250" spans="2:20" ht="14.25" thickBot="1" thickTop="1">
      <c r="B250" s="22" t="s">
        <v>155</v>
      </c>
      <c r="C250" s="21"/>
      <c r="D250" s="21">
        <v>1400</v>
      </c>
      <c r="E250" s="21">
        <v>1438</v>
      </c>
      <c r="F250" s="21">
        <v>1390</v>
      </c>
      <c r="G250" s="21">
        <v>1492</v>
      </c>
      <c r="H250" s="21">
        <v>1481</v>
      </c>
      <c r="I250" s="21">
        <v>1565</v>
      </c>
      <c r="J250" s="21">
        <v>1616</v>
      </c>
      <c r="K250" s="21">
        <v>1682</v>
      </c>
      <c r="L250" s="21">
        <v>1814</v>
      </c>
      <c r="M250" s="21">
        <v>2191</v>
      </c>
      <c r="N250" s="21">
        <v>2306</v>
      </c>
      <c r="O250" s="21">
        <v>2451</v>
      </c>
      <c r="P250" s="21">
        <v>2462</v>
      </c>
      <c r="Q250" s="21">
        <v>2457</v>
      </c>
      <c r="R250" s="21">
        <v>2519</v>
      </c>
      <c r="S250" s="21">
        <v>2636</v>
      </c>
      <c r="T250" s="30"/>
    </row>
    <row r="251" spans="2:20" ht="13.5" thickTop="1">
      <c r="B251" s="22" t="s">
        <v>156</v>
      </c>
      <c r="C251" s="21"/>
      <c r="D251" s="21">
        <v>11469</v>
      </c>
      <c r="E251" s="21">
        <v>10474</v>
      </c>
      <c r="F251" s="21">
        <v>11023</v>
      </c>
      <c r="G251" s="21">
        <v>11328</v>
      </c>
      <c r="H251" s="21">
        <v>10807</v>
      </c>
      <c r="I251" s="21">
        <v>11575</v>
      </c>
      <c r="J251" s="21">
        <v>10055</v>
      </c>
      <c r="K251" s="21">
        <v>10670</v>
      </c>
      <c r="L251" s="21">
        <v>11225</v>
      </c>
      <c r="M251" s="21">
        <v>11952</v>
      </c>
      <c r="N251" s="21">
        <v>13296</v>
      </c>
      <c r="O251" s="21">
        <v>11849</v>
      </c>
      <c r="P251" s="21">
        <v>12557</v>
      </c>
      <c r="Q251" s="21">
        <v>10423</v>
      </c>
      <c r="R251" s="21">
        <v>10662</v>
      </c>
      <c r="S251" s="21">
        <v>13015</v>
      </c>
      <c r="T251" s="30"/>
    </row>
    <row r="252" spans="2:20" ht="12.75">
      <c r="B252" s="23" t="s">
        <v>25</v>
      </c>
      <c r="C252" s="24"/>
      <c r="D252" s="25">
        <f aca="true" t="shared" si="15" ref="D252:S252">SUM(D222:D251)</f>
        <v>95032</v>
      </c>
      <c r="E252" s="25">
        <f t="shared" si="15"/>
        <v>96327</v>
      </c>
      <c r="F252" s="25">
        <f t="shared" si="15"/>
        <v>99328</v>
      </c>
      <c r="G252" s="25">
        <f t="shared" si="15"/>
        <v>104640</v>
      </c>
      <c r="H252" s="25">
        <f t="shared" si="15"/>
        <v>104966</v>
      </c>
      <c r="I252" s="25">
        <f t="shared" si="15"/>
        <v>108674</v>
      </c>
      <c r="J252" s="25">
        <f t="shared" si="15"/>
        <v>110901</v>
      </c>
      <c r="K252" s="25">
        <f t="shared" si="15"/>
        <v>115476</v>
      </c>
      <c r="L252" s="25">
        <f t="shared" si="15"/>
        <v>119243</v>
      </c>
      <c r="M252" s="25">
        <f t="shared" si="15"/>
        <v>120075</v>
      </c>
      <c r="N252" s="25">
        <f t="shared" si="15"/>
        <v>125348</v>
      </c>
      <c r="O252" s="25">
        <f t="shared" si="15"/>
        <v>126387</v>
      </c>
      <c r="P252" s="25">
        <f t="shared" si="15"/>
        <v>126158</v>
      </c>
      <c r="Q252" s="25">
        <f t="shared" si="15"/>
        <v>130214</v>
      </c>
      <c r="R252" s="25">
        <f t="shared" si="15"/>
        <v>139046</v>
      </c>
      <c r="S252" s="25">
        <f t="shared" si="15"/>
        <v>146353</v>
      </c>
      <c r="T252"/>
    </row>
    <row r="253" spans="2:20" ht="12.75">
      <c r="B253" s="23" t="s">
        <v>26</v>
      </c>
      <c r="C253" s="24"/>
      <c r="D253" s="25">
        <f aca="true" t="shared" si="16" ref="D253:S253">D252-D251-D250-D249</f>
        <v>72505</v>
      </c>
      <c r="E253" s="25">
        <f t="shared" si="16"/>
        <v>74778</v>
      </c>
      <c r="F253" s="25">
        <f t="shared" si="16"/>
        <v>76915</v>
      </c>
      <c r="G253" s="25">
        <f t="shared" si="16"/>
        <v>81199</v>
      </c>
      <c r="H253" s="25">
        <f t="shared" si="16"/>
        <v>82297</v>
      </c>
      <c r="I253" s="25">
        <f t="shared" si="16"/>
        <v>84758</v>
      </c>
      <c r="J253" s="25">
        <f t="shared" si="16"/>
        <v>88004</v>
      </c>
      <c r="K253" s="25">
        <f t="shared" si="16"/>
        <v>91896</v>
      </c>
      <c r="L253" s="25">
        <f t="shared" si="16"/>
        <v>94723</v>
      </c>
      <c r="M253" s="25">
        <f t="shared" si="16"/>
        <v>95227</v>
      </c>
      <c r="N253" s="25">
        <f t="shared" si="16"/>
        <v>99597</v>
      </c>
      <c r="O253" s="25">
        <f t="shared" si="16"/>
        <v>102663</v>
      </c>
      <c r="P253" s="25">
        <f t="shared" si="16"/>
        <v>101062</v>
      </c>
      <c r="Q253" s="25">
        <f t="shared" si="16"/>
        <v>107298</v>
      </c>
      <c r="R253" s="25">
        <f t="shared" si="16"/>
        <v>115082</v>
      </c>
      <c r="S253" s="25">
        <f t="shared" si="16"/>
        <v>120571</v>
      </c>
      <c r="T253"/>
    </row>
    <row r="254" spans="2:20" ht="12.75">
      <c r="B254" s="23" t="s">
        <v>27</v>
      </c>
      <c r="C254" s="24"/>
      <c r="D254" s="25">
        <f aca="true" t="shared" si="17" ref="D254:S254">D222+D225+D226+D228+D229+D230+D231+D232+D236+D239+D240+D242+D246+D247+D248</f>
        <v>65105</v>
      </c>
      <c r="E254" s="25">
        <f t="shared" si="17"/>
        <v>67791</v>
      </c>
      <c r="F254" s="25">
        <f t="shared" si="17"/>
        <v>69333</v>
      </c>
      <c r="G254" s="25">
        <f t="shared" si="17"/>
        <v>70829</v>
      </c>
      <c r="H254" s="25">
        <f t="shared" si="17"/>
        <v>71344</v>
      </c>
      <c r="I254" s="25">
        <f t="shared" si="17"/>
        <v>73050</v>
      </c>
      <c r="J254" s="25">
        <f t="shared" si="17"/>
        <v>75196</v>
      </c>
      <c r="K254" s="25">
        <f t="shared" si="17"/>
        <v>77956</v>
      </c>
      <c r="L254" s="25">
        <f t="shared" si="17"/>
        <v>80647</v>
      </c>
      <c r="M254" s="25">
        <f t="shared" si="17"/>
        <v>81603</v>
      </c>
      <c r="N254" s="25">
        <f t="shared" si="17"/>
        <v>86034</v>
      </c>
      <c r="O254" s="25">
        <f t="shared" si="17"/>
        <v>89033</v>
      </c>
      <c r="P254" s="25">
        <f t="shared" si="17"/>
        <v>86405</v>
      </c>
      <c r="Q254" s="25">
        <f t="shared" si="17"/>
        <v>91677</v>
      </c>
      <c r="R254" s="25">
        <f t="shared" si="17"/>
        <v>97792</v>
      </c>
      <c r="S254" s="25">
        <f t="shared" si="17"/>
        <v>102196</v>
      </c>
      <c r="T254"/>
    </row>
    <row r="255" spans="2:19" ht="12.75">
      <c r="B255" s="80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</row>
    <row r="256" spans="2:19" ht="12.75">
      <c r="B256" s="6"/>
      <c r="C256" s="14" t="s">
        <v>5</v>
      </c>
      <c r="D256" s="15" t="s">
        <v>164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2:19" ht="12.75">
      <c r="B257" s="6"/>
      <c r="C257" s="14" t="s">
        <v>3</v>
      </c>
      <c r="D257" s="15" t="s">
        <v>124</v>
      </c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2:19" ht="12.75">
      <c r="B258" s="6"/>
      <c r="C258" s="14" t="s">
        <v>4</v>
      </c>
      <c r="D258" s="15" t="s">
        <v>125</v>
      </c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2:19" ht="12.75">
      <c r="B259" s="76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</row>
    <row r="260" spans="2:19" ht="12.75">
      <c r="B260" s="16" t="s">
        <v>6</v>
      </c>
      <c r="C260" s="17" t="s">
        <v>7</v>
      </c>
      <c r="D260" s="18" t="s">
        <v>8</v>
      </c>
      <c r="E260" s="18" t="s">
        <v>9</v>
      </c>
      <c r="F260" s="18" t="s">
        <v>10</v>
      </c>
      <c r="G260" s="18" t="s">
        <v>11</v>
      </c>
      <c r="H260" s="18" t="s">
        <v>12</v>
      </c>
      <c r="I260" s="18" t="s">
        <v>13</v>
      </c>
      <c r="J260" s="18" t="s">
        <v>14</v>
      </c>
      <c r="K260" s="18" t="s">
        <v>15</v>
      </c>
      <c r="L260" s="18" t="s">
        <v>16</v>
      </c>
      <c r="M260" s="18" t="s">
        <v>17</v>
      </c>
      <c r="N260" s="18" t="s">
        <v>18</v>
      </c>
      <c r="O260" s="18" t="s">
        <v>19</v>
      </c>
      <c r="P260" s="18" t="s">
        <v>20</v>
      </c>
      <c r="Q260" s="18" t="s">
        <v>21</v>
      </c>
      <c r="R260" s="18" t="s">
        <v>22</v>
      </c>
      <c r="S260" s="18" t="s">
        <v>23</v>
      </c>
    </row>
    <row r="261" spans="2:19" ht="13.5" thickBot="1">
      <c r="B261" s="19" t="s">
        <v>24</v>
      </c>
      <c r="C261" s="20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</row>
    <row r="262" spans="2:20" ht="14.25" thickBot="1" thickTop="1">
      <c r="B262" s="22" t="s">
        <v>127</v>
      </c>
      <c r="C262" s="21"/>
      <c r="D262" s="21">
        <v>79</v>
      </c>
      <c r="E262" s="21">
        <v>85</v>
      </c>
      <c r="F262" s="21">
        <v>107</v>
      </c>
      <c r="G262" s="21">
        <v>105</v>
      </c>
      <c r="H262" s="21">
        <v>108</v>
      </c>
      <c r="I262" s="21">
        <v>128</v>
      </c>
      <c r="J262" s="21">
        <v>114</v>
      </c>
      <c r="K262" s="21">
        <v>105</v>
      </c>
      <c r="L262" s="21">
        <v>119</v>
      </c>
      <c r="M262" s="21">
        <v>133</v>
      </c>
      <c r="N262" s="21">
        <v>110</v>
      </c>
      <c r="O262" s="21">
        <v>148</v>
      </c>
      <c r="P262" s="21">
        <v>189</v>
      </c>
      <c r="Q262" s="21">
        <v>138</v>
      </c>
      <c r="R262" s="21">
        <v>79</v>
      </c>
      <c r="S262" s="21">
        <v>87</v>
      </c>
      <c r="T262" s="30"/>
    </row>
    <row r="263" spans="2:20" ht="14.25" thickBot="1" thickTop="1">
      <c r="B263" s="22" t="s">
        <v>128</v>
      </c>
      <c r="C263" s="21"/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9</v>
      </c>
      <c r="N263" s="21">
        <v>12</v>
      </c>
      <c r="O263" s="21">
        <v>1</v>
      </c>
      <c r="P263" s="21">
        <v>8</v>
      </c>
      <c r="Q263" s="21">
        <v>28</v>
      </c>
      <c r="R263" s="21">
        <v>31</v>
      </c>
      <c r="S263" s="21">
        <v>58</v>
      </c>
      <c r="T263" s="30"/>
    </row>
    <row r="264" spans="2:20" ht="14.25" thickBot="1" thickTop="1">
      <c r="B264" s="22" t="s">
        <v>129</v>
      </c>
      <c r="C264" s="21"/>
      <c r="D264" s="21">
        <v>0</v>
      </c>
      <c r="E264" s="21">
        <v>0</v>
      </c>
      <c r="F264" s="21">
        <v>0</v>
      </c>
      <c r="G264" s="21">
        <v>35</v>
      </c>
      <c r="H264" s="21">
        <v>38</v>
      </c>
      <c r="I264" s="21">
        <v>28</v>
      </c>
      <c r="J264" s="21">
        <v>44</v>
      </c>
      <c r="K264" s="21">
        <v>36</v>
      </c>
      <c r="L264" s="21">
        <v>37</v>
      </c>
      <c r="M264" s="21">
        <v>151</v>
      </c>
      <c r="N264" s="21">
        <v>132</v>
      </c>
      <c r="O264" s="21">
        <v>134</v>
      </c>
      <c r="P264" s="21">
        <v>133</v>
      </c>
      <c r="Q264" s="21">
        <v>69</v>
      </c>
      <c r="R264" s="21">
        <v>99</v>
      </c>
      <c r="S264" s="21">
        <v>131</v>
      </c>
      <c r="T264" s="30"/>
    </row>
    <row r="265" spans="2:20" ht="14.25" thickBot="1" thickTop="1">
      <c r="B265" s="22" t="s">
        <v>130</v>
      </c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30"/>
    </row>
    <row r="266" spans="2:20" ht="24" thickBot="1" thickTop="1">
      <c r="B266" s="22" t="s">
        <v>158</v>
      </c>
      <c r="C266" s="21"/>
      <c r="D266" s="21">
        <v>490</v>
      </c>
      <c r="E266" s="21">
        <v>535</v>
      </c>
      <c r="F266" s="21">
        <v>653</v>
      </c>
      <c r="G266" s="21">
        <v>708</v>
      </c>
      <c r="H266" s="21">
        <v>756</v>
      </c>
      <c r="I266" s="21">
        <v>901</v>
      </c>
      <c r="J266" s="21">
        <v>1013</v>
      </c>
      <c r="K266" s="21">
        <v>1090</v>
      </c>
      <c r="L266" s="21">
        <v>1287</v>
      </c>
      <c r="M266" s="21">
        <v>782</v>
      </c>
      <c r="N266" s="21">
        <v>1028</v>
      </c>
      <c r="O266" s="21">
        <v>1561</v>
      </c>
      <c r="P266" s="21">
        <v>1371</v>
      </c>
      <c r="Q266" s="21">
        <v>1188</v>
      </c>
      <c r="R266" s="21">
        <v>1188</v>
      </c>
      <c r="S266" s="21">
        <v>5</v>
      </c>
      <c r="T266" s="30"/>
    </row>
    <row r="267" spans="2:20" ht="14.25" thickBot="1" thickTop="1">
      <c r="B267" s="22" t="s">
        <v>132</v>
      </c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30"/>
    </row>
    <row r="268" spans="2:20" ht="14.25" thickBot="1" thickTop="1">
      <c r="B268" s="22" t="s">
        <v>133</v>
      </c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30"/>
    </row>
    <row r="269" spans="2:20" ht="14.25" thickBot="1" thickTop="1">
      <c r="B269" s="22" t="s">
        <v>134</v>
      </c>
      <c r="C269" s="21"/>
      <c r="D269" s="21">
        <v>0</v>
      </c>
      <c r="E269" s="21">
        <v>0</v>
      </c>
      <c r="F269" s="21">
        <v>44</v>
      </c>
      <c r="G269" s="21">
        <v>30</v>
      </c>
      <c r="H269" s="21">
        <v>52</v>
      </c>
      <c r="I269" s="21">
        <v>37</v>
      </c>
      <c r="J269" s="21">
        <v>40</v>
      </c>
      <c r="K269" s="21">
        <v>42</v>
      </c>
      <c r="L269" s="21">
        <v>48</v>
      </c>
      <c r="M269" s="21">
        <v>64</v>
      </c>
      <c r="N269" s="21">
        <v>64</v>
      </c>
      <c r="O269" s="21">
        <v>38</v>
      </c>
      <c r="P269" s="21">
        <v>37</v>
      </c>
      <c r="Q269" s="21">
        <v>33</v>
      </c>
      <c r="R269" s="21">
        <v>35</v>
      </c>
      <c r="S269" s="21">
        <v>25</v>
      </c>
      <c r="T269" s="30"/>
    </row>
    <row r="270" spans="2:20" ht="14.25" thickBot="1" thickTop="1">
      <c r="B270" s="22" t="s">
        <v>135</v>
      </c>
      <c r="C270" s="21"/>
      <c r="D270" s="21">
        <v>20</v>
      </c>
      <c r="E270" s="21">
        <v>20</v>
      </c>
      <c r="F270" s="21">
        <v>20</v>
      </c>
      <c r="G270" s="21">
        <v>29</v>
      </c>
      <c r="H270" s="21">
        <v>36</v>
      </c>
      <c r="I270" s="21">
        <v>120</v>
      </c>
      <c r="J270" s="21">
        <v>130</v>
      </c>
      <c r="K270" s="21">
        <v>156</v>
      </c>
      <c r="L270" s="21">
        <v>157</v>
      </c>
      <c r="M270" s="21">
        <v>156</v>
      </c>
      <c r="N270" s="21">
        <v>156</v>
      </c>
      <c r="O270" s="21">
        <v>156</v>
      </c>
      <c r="P270" s="21">
        <v>0</v>
      </c>
      <c r="Q270" s="21">
        <v>0</v>
      </c>
      <c r="R270" s="21">
        <v>0</v>
      </c>
      <c r="S270" s="21">
        <v>0</v>
      </c>
      <c r="T270" s="30"/>
    </row>
    <row r="271" spans="2:20" ht="14.25" thickBot="1" thickTop="1">
      <c r="B271" s="22" t="s">
        <v>136</v>
      </c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30"/>
    </row>
    <row r="272" spans="2:20" ht="14.25" thickBot="1" thickTop="1">
      <c r="B272" s="22" t="s">
        <v>137</v>
      </c>
      <c r="C272" s="21"/>
      <c r="D272" s="21">
        <v>153</v>
      </c>
      <c r="E272" s="21">
        <v>117</v>
      </c>
      <c r="F272" s="21">
        <v>92</v>
      </c>
      <c r="G272" s="21">
        <v>85</v>
      </c>
      <c r="H272" s="21">
        <v>85</v>
      </c>
      <c r="I272" s="21">
        <v>100</v>
      </c>
      <c r="J272" s="21">
        <v>105</v>
      </c>
      <c r="K272" s="21">
        <v>105</v>
      </c>
      <c r="L272" s="21">
        <v>105</v>
      </c>
      <c r="M272" s="21">
        <v>160</v>
      </c>
      <c r="N272" s="21">
        <v>143</v>
      </c>
      <c r="O272" s="21">
        <v>157</v>
      </c>
      <c r="P272" s="21">
        <v>276</v>
      </c>
      <c r="Q272" s="21">
        <v>575</v>
      </c>
      <c r="R272" s="21">
        <v>794</v>
      </c>
      <c r="S272" s="21">
        <v>117</v>
      </c>
      <c r="T272" s="30"/>
    </row>
    <row r="273" spans="2:20" ht="14.25" thickBot="1" thickTop="1">
      <c r="B273" s="22" t="s">
        <v>138</v>
      </c>
      <c r="C273" s="21"/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1</v>
      </c>
      <c r="O273" s="21">
        <v>2</v>
      </c>
      <c r="P273" s="21">
        <v>2</v>
      </c>
      <c r="Q273" s="21">
        <v>3</v>
      </c>
      <c r="R273" s="21">
        <v>2</v>
      </c>
      <c r="S273" s="21">
        <v>1</v>
      </c>
      <c r="T273" s="30"/>
    </row>
    <row r="274" spans="2:20" ht="14.25" thickBot="1" thickTop="1">
      <c r="B274" s="22" t="s">
        <v>139</v>
      </c>
      <c r="C274" s="21"/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7</v>
      </c>
      <c r="R274" s="21">
        <v>7</v>
      </c>
      <c r="S274" s="21">
        <v>4</v>
      </c>
      <c r="T274" s="30"/>
    </row>
    <row r="275" spans="2:20" ht="14.25" thickBot="1" thickTop="1">
      <c r="B275" s="22" t="s">
        <v>140</v>
      </c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30"/>
    </row>
    <row r="276" spans="2:20" ht="14.25" thickBot="1" thickTop="1">
      <c r="B276" s="22" t="s">
        <v>159</v>
      </c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30"/>
    </row>
    <row r="277" spans="2:20" ht="14.25" thickBot="1" thickTop="1">
      <c r="B277" s="22" t="s">
        <v>142</v>
      </c>
      <c r="C277" s="21"/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11</v>
      </c>
      <c r="P277" s="21">
        <v>11</v>
      </c>
      <c r="Q277" s="21">
        <v>5</v>
      </c>
      <c r="R277" s="21">
        <v>28</v>
      </c>
      <c r="S277" s="21">
        <v>32</v>
      </c>
      <c r="T277" s="30"/>
    </row>
    <row r="278" spans="2:20" ht="14.25" thickBot="1" thickTop="1">
      <c r="B278" s="22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30"/>
    </row>
    <row r="279" spans="2:20" ht="14.25" thickBot="1" thickTop="1">
      <c r="B279" s="22" t="s">
        <v>144</v>
      </c>
      <c r="C279" s="21"/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35</v>
      </c>
      <c r="J279" s="21">
        <v>65</v>
      </c>
      <c r="K279" s="21">
        <v>232</v>
      </c>
      <c r="L279" s="21">
        <v>252</v>
      </c>
      <c r="M279" s="21">
        <v>254</v>
      </c>
      <c r="N279" s="21">
        <v>210</v>
      </c>
      <c r="O279" s="21">
        <v>209</v>
      </c>
      <c r="P279" s="21">
        <v>209</v>
      </c>
      <c r="Q279" s="21">
        <v>0</v>
      </c>
      <c r="R279" s="21">
        <v>0</v>
      </c>
      <c r="S279" s="21">
        <v>0</v>
      </c>
      <c r="T279" s="30"/>
    </row>
    <row r="280" spans="2:20" ht="14.25" thickBot="1" thickTop="1">
      <c r="B280" s="22" t="s">
        <v>145</v>
      </c>
      <c r="C280" s="21"/>
      <c r="D280" s="21">
        <v>157</v>
      </c>
      <c r="E280" s="21">
        <v>152</v>
      </c>
      <c r="F280" s="21">
        <v>184</v>
      </c>
      <c r="G280" s="21">
        <v>124</v>
      </c>
      <c r="H280" s="21">
        <v>140</v>
      </c>
      <c r="I280" s="21">
        <v>138</v>
      </c>
      <c r="J280" s="21">
        <v>155</v>
      </c>
      <c r="K280" s="21">
        <v>166</v>
      </c>
      <c r="L280" s="21">
        <v>135</v>
      </c>
      <c r="M280" s="21">
        <v>203</v>
      </c>
      <c r="N280" s="21">
        <v>160</v>
      </c>
      <c r="O280" s="21">
        <v>234</v>
      </c>
      <c r="P280" s="21">
        <v>276</v>
      </c>
      <c r="Q280" s="21">
        <v>298</v>
      </c>
      <c r="R280" s="21">
        <v>362</v>
      </c>
      <c r="S280" s="21">
        <v>331</v>
      </c>
      <c r="T280" s="30"/>
    </row>
    <row r="281" spans="2:20" ht="14.25" thickBot="1" thickTop="1">
      <c r="B281" s="22" t="s">
        <v>146</v>
      </c>
      <c r="C281" s="21"/>
      <c r="D281" s="21">
        <v>772</v>
      </c>
      <c r="E281" s="21">
        <v>839</v>
      </c>
      <c r="F281" s="21">
        <v>777</v>
      </c>
      <c r="G281" s="21">
        <v>738</v>
      </c>
      <c r="H281" s="21">
        <v>869</v>
      </c>
      <c r="I281" s="21">
        <v>839</v>
      </c>
      <c r="J281" s="21">
        <v>510</v>
      </c>
      <c r="K281" s="21">
        <v>513</v>
      </c>
      <c r="L281" s="21">
        <v>419</v>
      </c>
      <c r="M281" s="21">
        <v>413</v>
      </c>
      <c r="N281" s="21">
        <v>446</v>
      </c>
      <c r="O281" s="21">
        <v>469</v>
      </c>
      <c r="P281" s="21">
        <v>501</v>
      </c>
      <c r="Q281" s="21">
        <v>502</v>
      </c>
      <c r="R281" s="21">
        <v>482</v>
      </c>
      <c r="S281" s="21">
        <v>453</v>
      </c>
      <c r="T281" s="30"/>
    </row>
    <row r="282" spans="2:20" ht="14.25" thickBot="1" thickTop="1">
      <c r="B282" s="22" t="s">
        <v>147</v>
      </c>
      <c r="C282" s="21"/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4</v>
      </c>
      <c r="R282" s="21">
        <v>7</v>
      </c>
      <c r="S282" s="21">
        <v>5</v>
      </c>
      <c r="T282" s="30"/>
    </row>
    <row r="283" spans="2:20" ht="14.25" thickBot="1" thickTop="1">
      <c r="B283" s="22" t="s">
        <v>148</v>
      </c>
      <c r="C283" s="21"/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365</v>
      </c>
      <c r="J283" s="21">
        <v>41</v>
      </c>
      <c r="K283" s="21">
        <v>28</v>
      </c>
      <c r="L283" s="21">
        <v>0</v>
      </c>
      <c r="M283" s="21">
        <v>27</v>
      </c>
      <c r="N283" s="21">
        <v>96</v>
      </c>
      <c r="O283" s="21">
        <v>225</v>
      </c>
      <c r="P283" s="21">
        <v>112</v>
      </c>
      <c r="Q283" s="21">
        <v>89</v>
      </c>
      <c r="R283" s="21">
        <v>90</v>
      </c>
      <c r="S283" s="21">
        <v>85</v>
      </c>
      <c r="T283" s="30"/>
    </row>
    <row r="284" spans="2:20" ht="14.25" thickBot="1" thickTop="1">
      <c r="B284" s="22" t="s">
        <v>149</v>
      </c>
      <c r="C284" s="21"/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9</v>
      </c>
      <c r="R284" s="21">
        <v>10</v>
      </c>
      <c r="S284" s="21">
        <v>13</v>
      </c>
      <c r="T284" s="30"/>
    </row>
    <row r="285" spans="2:20" ht="14.25" thickBot="1" thickTop="1">
      <c r="B285" s="22" t="s">
        <v>150</v>
      </c>
      <c r="C285" s="21"/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35</v>
      </c>
      <c r="P285" s="21">
        <v>48</v>
      </c>
      <c r="Q285" s="21">
        <v>18</v>
      </c>
      <c r="R285" s="21">
        <v>24</v>
      </c>
      <c r="S285" s="21">
        <v>33</v>
      </c>
      <c r="T285" s="30"/>
    </row>
    <row r="286" spans="2:20" ht="14.25" thickBot="1" thickTop="1">
      <c r="B286" s="22" t="s">
        <v>151</v>
      </c>
      <c r="C286" s="21"/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154</v>
      </c>
      <c r="K286" s="21">
        <v>172</v>
      </c>
      <c r="L286" s="21">
        <v>164</v>
      </c>
      <c r="M286" s="21">
        <v>131</v>
      </c>
      <c r="N286" s="21">
        <v>207</v>
      </c>
      <c r="O286" s="21">
        <v>214</v>
      </c>
      <c r="P286" s="21">
        <v>216</v>
      </c>
      <c r="Q286" s="21">
        <v>284</v>
      </c>
      <c r="R286" s="21">
        <v>59</v>
      </c>
      <c r="S286" s="21">
        <v>52</v>
      </c>
      <c r="T286" s="30"/>
    </row>
    <row r="287" spans="2:20" ht="14.25" thickBot="1" thickTop="1">
      <c r="B287" s="22" t="s">
        <v>152</v>
      </c>
      <c r="C287" s="21"/>
      <c r="D287" s="21">
        <v>5</v>
      </c>
      <c r="E287" s="21">
        <v>2</v>
      </c>
      <c r="F287" s="21">
        <v>4</v>
      </c>
      <c r="G287" s="21">
        <v>1</v>
      </c>
      <c r="H287" s="21">
        <v>4</v>
      </c>
      <c r="I287" s="21">
        <v>2</v>
      </c>
      <c r="J287" s="21">
        <v>1</v>
      </c>
      <c r="K287" s="21">
        <v>0</v>
      </c>
      <c r="L287" s="21">
        <v>78</v>
      </c>
      <c r="M287" s="21">
        <v>98</v>
      </c>
      <c r="N287" s="21">
        <v>25</v>
      </c>
      <c r="O287" s="21">
        <v>28</v>
      </c>
      <c r="P287" s="21">
        <v>51</v>
      </c>
      <c r="Q287" s="21">
        <v>52</v>
      </c>
      <c r="R287" s="21">
        <v>23</v>
      </c>
      <c r="S287" s="21">
        <v>41</v>
      </c>
      <c r="T287" s="30"/>
    </row>
    <row r="288" spans="2:20" ht="14.25" thickBot="1" thickTop="1">
      <c r="B288" s="22" t="s">
        <v>153</v>
      </c>
      <c r="C288" s="21"/>
      <c r="D288" s="21">
        <v>16</v>
      </c>
      <c r="E288" s="21">
        <v>16</v>
      </c>
      <c r="F288" s="21">
        <v>26</v>
      </c>
      <c r="G288" s="21">
        <v>31</v>
      </c>
      <c r="H288" s="21">
        <v>38</v>
      </c>
      <c r="I288" s="21">
        <v>46</v>
      </c>
      <c r="J288" s="21">
        <v>42</v>
      </c>
      <c r="K288" s="21">
        <v>45</v>
      </c>
      <c r="L288" s="21">
        <v>39</v>
      </c>
      <c r="M288" s="21">
        <v>35</v>
      </c>
      <c r="N288" s="21">
        <v>35</v>
      </c>
      <c r="O288" s="21">
        <v>966</v>
      </c>
      <c r="P288" s="21">
        <v>461</v>
      </c>
      <c r="Q288" s="21">
        <v>478</v>
      </c>
      <c r="R288" s="21">
        <v>546</v>
      </c>
      <c r="S288" s="21">
        <v>649</v>
      </c>
      <c r="T288" s="30"/>
    </row>
    <row r="289" spans="2:20" ht="14.25" thickBot="1" thickTop="1">
      <c r="B289" s="22" t="s">
        <v>154</v>
      </c>
      <c r="C289" s="21"/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1</v>
      </c>
      <c r="M289" s="21">
        <v>16</v>
      </c>
      <c r="N289" s="21">
        <v>15</v>
      </c>
      <c r="O289" s="21">
        <v>13</v>
      </c>
      <c r="P289" s="21">
        <v>13</v>
      </c>
      <c r="Q289" s="21">
        <v>10</v>
      </c>
      <c r="R289" s="21">
        <v>0</v>
      </c>
      <c r="S289" s="21">
        <v>25</v>
      </c>
      <c r="T289" s="30"/>
    </row>
    <row r="290" spans="2:20" ht="14.25" thickBot="1" thickTop="1">
      <c r="B290" s="22" t="s">
        <v>155</v>
      </c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30"/>
    </row>
    <row r="291" spans="2:20" ht="13.5" thickTop="1">
      <c r="B291" s="22" t="s">
        <v>156</v>
      </c>
      <c r="C291" s="21"/>
      <c r="D291" s="21">
        <v>0</v>
      </c>
      <c r="E291" s="21">
        <v>11</v>
      </c>
      <c r="F291" s="21">
        <v>10</v>
      </c>
      <c r="G291" s="21">
        <v>10</v>
      </c>
      <c r="H291" s="21">
        <v>9</v>
      </c>
      <c r="I291" s="21">
        <v>4</v>
      </c>
      <c r="J291" s="21">
        <v>7</v>
      </c>
      <c r="K291" s="21">
        <v>12</v>
      </c>
      <c r="L291" s="21">
        <v>12</v>
      </c>
      <c r="M291" s="21">
        <v>10</v>
      </c>
      <c r="N291" s="21">
        <v>11</v>
      </c>
      <c r="O291" s="21">
        <v>18</v>
      </c>
      <c r="P291" s="21">
        <v>18</v>
      </c>
      <c r="Q291" s="21">
        <v>13</v>
      </c>
      <c r="R291" s="21">
        <v>14</v>
      </c>
      <c r="S291" s="21">
        <v>12</v>
      </c>
      <c r="T291" s="30"/>
    </row>
    <row r="292" spans="2:20" ht="12.75">
      <c r="B292" s="23" t="s">
        <v>25</v>
      </c>
      <c r="C292" s="24"/>
      <c r="D292" s="25">
        <f aca="true" t="shared" si="18" ref="D292:S292">SUM(D262:D291)</f>
        <v>1692</v>
      </c>
      <c r="E292" s="25">
        <f t="shared" si="18"/>
        <v>1777</v>
      </c>
      <c r="F292" s="25">
        <f t="shared" si="18"/>
        <v>1917</v>
      </c>
      <c r="G292" s="25">
        <f t="shared" si="18"/>
        <v>1896</v>
      </c>
      <c r="H292" s="25">
        <f t="shared" si="18"/>
        <v>2135</v>
      </c>
      <c r="I292" s="25">
        <f t="shared" si="18"/>
        <v>2743</v>
      </c>
      <c r="J292" s="25">
        <f t="shared" si="18"/>
        <v>2421</v>
      </c>
      <c r="K292" s="25">
        <f t="shared" si="18"/>
        <v>2702</v>
      </c>
      <c r="L292" s="25">
        <f t="shared" si="18"/>
        <v>2853</v>
      </c>
      <c r="M292" s="25">
        <f t="shared" si="18"/>
        <v>2642</v>
      </c>
      <c r="N292" s="25">
        <f t="shared" si="18"/>
        <v>2851</v>
      </c>
      <c r="O292" s="25">
        <f t="shared" si="18"/>
        <v>4619</v>
      </c>
      <c r="P292" s="25">
        <f t="shared" si="18"/>
        <v>3932</v>
      </c>
      <c r="Q292" s="25">
        <f t="shared" si="18"/>
        <v>3803</v>
      </c>
      <c r="R292" s="25">
        <f t="shared" si="18"/>
        <v>3880</v>
      </c>
      <c r="S292" s="25">
        <f t="shared" si="18"/>
        <v>2159</v>
      </c>
      <c r="T292"/>
    </row>
    <row r="293" spans="2:20" ht="12.75">
      <c r="B293" s="23" t="s">
        <v>26</v>
      </c>
      <c r="C293" s="24"/>
      <c r="D293" s="25">
        <f aca="true" t="shared" si="19" ref="D293:S293">D292-D291-D290-D289</f>
        <v>1692</v>
      </c>
      <c r="E293" s="25">
        <f t="shared" si="19"/>
        <v>1766</v>
      </c>
      <c r="F293" s="25">
        <f t="shared" si="19"/>
        <v>1907</v>
      </c>
      <c r="G293" s="25">
        <f t="shared" si="19"/>
        <v>1886</v>
      </c>
      <c r="H293" s="25">
        <f t="shared" si="19"/>
        <v>2126</v>
      </c>
      <c r="I293" s="25">
        <f t="shared" si="19"/>
        <v>2739</v>
      </c>
      <c r="J293" s="25">
        <f t="shared" si="19"/>
        <v>2414</v>
      </c>
      <c r="K293" s="25">
        <f t="shared" si="19"/>
        <v>2690</v>
      </c>
      <c r="L293" s="25">
        <f t="shared" si="19"/>
        <v>2840</v>
      </c>
      <c r="M293" s="25">
        <f t="shared" si="19"/>
        <v>2616</v>
      </c>
      <c r="N293" s="25">
        <f t="shared" si="19"/>
        <v>2825</v>
      </c>
      <c r="O293" s="25">
        <f t="shared" si="19"/>
        <v>4588</v>
      </c>
      <c r="P293" s="25">
        <f t="shared" si="19"/>
        <v>3901</v>
      </c>
      <c r="Q293" s="25">
        <f t="shared" si="19"/>
        <v>3780</v>
      </c>
      <c r="R293" s="25">
        <f t="shared" si="19"/>
        <v>3866</v>
      </c>
      <c r="S293" s="25">
        <f t="shared" si="19"/>
        <v>2122</v>
      </c>
      <c r="T293"/>
    </row>
    <row r="294" spans="2:20" ht="12.75">
      <c r="B294" s="23" t="s">
        <v>27</v>
      </c>
      <c r="C294" s="24"/>
      <c r="D294" s="25">
        <f aca="true" t="shared" si="20" ref="D294:S294">D262+D265+D266+D268+D269+D270+D271+D272+D276+D279+D280+D282+D286+D287+D288</f>
        <v>920</v>
      </c>
      <c r="E294" s="25">
        <f t="shared" si="20"/>
        <v>927</v>
      </c>
      <c r="F294" s="25">
        <f t="shared" si="20"/>
        <v>1130</v>
      </c>
      <c r="G294" s="25">
        <f t="shared" si="20"/>
        <v>1113</v>
      </c>
      <c r="H294" s="25">
        <f t="shared" si="20"/>
        <v>1219</v>
      </c>
      <c r="I294" s="25">
        <f t="shared" si="20"/>
        <v>1507</v>
      </c>
      <c r="J294" s="25">
        <f t="shared" si="20"/>
        <v>1819</v>
      </c>
      <c r="K294" s="25">
        <f t="shared" si="20"/>
        <v>2113</v>
      </c>
      <c r="L294" s="25">
        <f t="shared" si="20"/>
        <v>2384</v>
      </c>
      <c r="M294" s="25">
        <f t="shared" si="20"/>
        <v>2016</v>
      </c>
      <c r="N294" s="25">
        <f t="shared" si="20"/>
        <v>2138</v>
      </c>
      <c r="O294" s="25">
        <f t="shared" si="20"/>
        <v>3711</v>
      </c>
      <c r="P294" s="25">
        <f t="shared" si="20"/>
        <v>3086</v>
      </c>
      <c r="Q294" s="25">
        <f t="shared" si="20"/>
        <v>3050</v>
      </c>
      <c r="R294" s="25">
        <f t="shared" si="20"/>
        <v>3093</v>
      </c>
      <c r="S294" s="25">
        <f t="shared" si="20"/>
        <v>1312</v>
      </c>
      <c r="T294"/>
    </row>
    <row r="295" ht="13.5" thickBot="1"/>
    <row r="296" spans="2:19" ht="13.5" thickTop="1">
      <c r="B296" s="26" t="s">
        <v>37</v>
      </c>
      <c r="C296" s="2"/>
      <c r="D296" s="2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</row>
    <row r="297" spans="2:19" ht="13.5" thickBot="1">
      <c r="B297" s="9" t="s">
        <v>38</v>
      </c>
      <c r="C297" s="10"/>
      <c r="D297" s="10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</row>
    <row r="298" spans="2:19" ht="13.5" thickTop="1">
      <c r="B298" s="11"/>
      <c r="C298" s="12" t="s">
        <v>3</v>
      </c>
      <c r="D298" s="13" t="s">
        <v>124</v>
      </c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</row>
    <row r="299" spans="2:19" ht="12.75">
      <c r="B299" s="6"/>
      <c r="C299" s="14" t="s">
        <v>4</v>
      </c>
      <c r="D299" s="15" t="s">
        <v>125</v>
      </c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</row>
    <row r="300" spans="2:19" ht="12.75">
      <c r="B300" s="6"/>
      <c r="C300" s="14" t="s">
        <v>5</v>
      </c>
      <c r="D300" s="15" t="s">
        <v>165</v>
      </c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</row>
    <row r="301" spans="2:19" ht="12.75">
      <c r="B301" s="76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</row>
    <row r="302" spans="2:19" ht="12.75">
      <c r="B302" s="16" t="s">
        <v>6</v>
      </c>
      <c r="C302" s="17" t="s">
        <v>7</v>
      </c>
      <c r="D302" s="18" t="s">
        <v>8</v>
      </c>
      <c r="E302" s="18" t="s">
        <v>9</v>
      </c>
      <c r="F302" s="18" t="s">
        <v>10</v>
      </c>
      <c r="G302" s="18" t="s">
        <v>11</v>
      </c>
      <c r="H302" s="18" t="s">
        <v>12</v>
      </c>
      <c r="I302" s="18" t="s">
        <v>13</v>
      </c>
      <c r="J302" s="18" t="s">
        <v>14</v>
      </c>
      <c r="K302" s="18" t="s">
        <v>15</v>
      </c>
      <c r="L302" s="18" t="s">
        <v>16</v>
      </c>
      <c r="M302" s="18" t="s">
        <v>17</v>
      </c>
      <c r="N302" s="18" t="s">
        <v>18</v>
      </c>
      <c r="O302" s="18" t="s">
        <v>19</v>
      </c>
      <c r="P302" s="18" t="s">
        <v>20</v>
      </c>
      <c r="Q302" s="18" t="s">
        <v>21</v>
      </c>
      <c r="R302" s="18" t="s">
        <v>22</v>
      </c>
      <c r="S302" s="18" t="s">
        <v>23</v>
      </c>
    </row>
    <row r="303" spans="2:19" ht="13.5" thickBot="1">
      <c r="B303" s="19" t="s">
        <v>24</v>
      </c>
      <c r="C303" s="20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</row>
    <row r="304" spans="2:19" ht="14.25" thickBot="1" thickTop="1">
      <c r="B304" s="22" t="s">
        <v>127</v>
      </c>
      <c r="C304" s="21"/>
      <c r="D304" s="21">
        <v>-320</v>
      </c>
      <c r="E304" s="21">
        <v>-159</v>
      </c>
      <c r="F304" s="21">
        <v>11</v>
      </c>
      <c r="G304" s="21">
        <v>192</v>
      </c>
      <c r="H304" s="21">
        <v>342</v>
      </c>
      <c r="I304" s="21">
        <v>350</v>
      </c>
      <c r="J304" s="21">
        <v>360</v>
      </c>
      <c r="K304" s="21">
        <v>281</v>
      </c>
      <c r="L304" s="21">
        <v>120</v>
      </c>
      <c r="M304" s="21">
        <v>73</v>
      </c>
      <c r="N304" s="21">
        <v>372</v>
      </c>
      <c r="O304" s="21">
        <v>783</v>
      </c>
      <c r="P304" s="21">
        <v>652</v>
      </c>
      <c r="Q304" s="21">
        <v>551</v>
      </c>
      <c r="R304" s="21">
        <v>669</v>
      </c>
      <c r="S304" s="21">
        <v>542</v>
      </c>
    </row>
    <row r="305" spans="2:19" ht="14.25" thickBot="1" thickTop="1">
      <c r="B305" s="22" t="s">
        <v>128</v>
      </c>
      <c r="C305" s="21"/>
      <c r="D305" s="21">
        <v>326</v>
      </c>
      <c r="E305" s="21">
        <v>183</v>
      </c>
      <c r="F305" s="21">
        <v>233</v>
      </c>
      <c r="G305" s="21">
        <v>9</v>
      </c>
      <c r="H305" s="21">
        <v>-6</v>
      </c>
      <c r="I305" s="21">
        <v>-14</v>
      </c>
      <c r="J305" s="21">
        <v>-39</v>
      </c>
      <c r="K305" s="21">
        <v>-305</v>
      </c>
      <c r="L305" s="21">
        <v>-314</v>
      </c>
      <c r="M305" s="21">
        <v>-168</v>
      </c>
      <c r="N305" s="21">
        <v>-397</v>
      </c>
      <c r="O305" s="21">
        <v>-595</v>
      </c>
      <c r="P305" s="21">
        <v>-541</v>
      </c>
      <c r="Q305" s="21">
        <v>-338</v>
      </c>
      <c r="R305" s="21">
        <v>-506</v>
      </c>
      <c r="S305" s="21">
        <v>-652</v>
      </c>
    </row>
    <row r="306" spans="2:19" ht="14.25" thickBot="1" thickTop="1">
      <c r="B306" s="22" t="s">
        <v>129</v>
      </c>
      <c r="C306" s="21"/>
      <c r="D306" s="21">
        <v>-60</v>
      </c>
      <c r="E306" s="21">
        <v>-218</v>
      </c>
      <c r="F306" s="21">
        <v>-261</v>
      </c>
      <c r="G306" s="21">
        <v>-181</v>
      </c>
      <c r="H306" s="21">
        <v>-38</v>
      </c>
      <c r="I306" s="21">
        <v>36</v>
      </c>
      <c r="J306" s="21">
        <v>0</v>
      </c>
      <c r="K306" s="21">
        <v>-102</v>
      </c>
      <c r="L306" s="21">
        <v>-212</v>
      </c>
      <c r="M306" s="21">
        <v>-282</v>
      </c>
      <c r="N306" s="21">
        <v>-861</v>
      </c>
      <c r="O306" s="21">
        <v>-820</v>
      </c>
      <c r="P306" s="21">
        <v>-979</v>
      </c>
      <c r="Q306" s="21">
        <v>-1394</v>
      </c>
      <c r="R306" s="21">
        <v>-1351</v>
      </c>
      <c r="S306" s="21">
        <v>-1086</v>
      </c>
    </row>
    <row r="307" spans="2:19" ht="14.25" thickBot="1" thickTop="1">
      <c r="B307" s="22" t="s">
        <v>130</v>
      </c>
      <c r="C307" s="21"/>
      <c r="D307" s="21">
        <v>606</v>
      </c>
      <c r="E307" s="21">
        <v>-170</v>
      </c>
      <c r="F307" s="21">
        <v>322</v>
      </c>
      <c r="G307" s="21">
        <v>102</v>
      </c>
      <c r="H307" s="21">
        <v>-416</v>
      </c>
      <c r="I307" s="21">
        <v>-68</v>
      </c>
      <c r="J307" s="21">
        <v>-1324</v>
      </c>
      <c r="K307" s="21">
        <v>-624</v>
      </c>
      <c r="L307" s="21">
        <v>-371</v>
      </c>
      <c r="M307" s="21">
        <v>-199</v>
      </c>
      <c r="N307" s="21">
        <v>57</v>
      </c>
      <c r="O307" s="21">
        <v>-49</v>
      </c>
      <c r="P307" s="21">
        <v>-178</v>
      </c>
      <c r="Q307" s="21">
        <v>-735</v>
      </c>
      <c r="R307" s="21">
        <v>-247</v>
      </c>
      <c r="S307" s="21">
        <v>118</v>
      </c>
    </row>
    <row r="308" spans="2:19" ht="24" thickBot="1" thickTop="1">
      <c r="B308" s="22" t="s">
        <v>158</v>
      </c>
      <c r="C308" s="21"/>
      <c r="D308" s="21">
        <v>68</v>
      </c>
      <c r="E308" s="21">
        <v>-49</v>
      </c>
      <c r="F308" s="21">
        <v>-457</v>
      </c>
      <c r="G308" s="21">
        <v>75</v>
      </c>
      <c r="H308" s="21">
        <v>201</v>
      </c>
      <c r="I308" s="21">
        <v>415</v>
      </c>
      <c r="J308" s="21">
        <v>-453</v>
      </c>
      <c r="K308" s="21">
        <v>-202</v>
      </c>
      <c r="L308" s="21">
        <v>-55</v>
      </c>
      <c r="M308" s="21">
        <v>89</v>
      </c>
      <c r="N308" s="21">
        <v>263</v>
      </c>
      <c r="O308" s="21">
        <v>314</v>
      </c>
      <c r="P308" s="21">
        <v>860</v>
      </c>
      <c r="Q308" s="21">
        <v>-281</v>
      </c>
      <c r="R308" s="21">
        <v>-225</v>
      </c>
      <c r="S308" s="21">
        <v>-393</v>
      </c>
    </row>
    <row r="309" spans="2:19" ht="14.25" thickBot="1" thickTop="1">
      <c r="B309" s="22" t="s">
        <v>132</v>
      </c>
      <c r="C309" s="21"/>
      <c r="D309" s="21">
        <v>-602</v>
      </c>
      <c r="E309" s="21">
        <v>-410</v>
      </c>
      <c r="F309" s="21">
        <v>-278</v>
      </c>
      <c r="G309" s="21">
        <v>-137</v>
      </c>
      <c r="H309" s="21">
        <v>-102</v>
      </c>
      <c r="I309" s="21">
        <v>-65</v>
      </c>
      <c r="J309" s="21">
        <v>-74</v>
      </c>
      <c r="K309" s="21">
        <v>-84</v>
      </c>
      <c r="L309" s="21">
        <v>-34</v>
      </c>
      <c r="M309" s="21">
        <v>-51</v>
      </c>
      <c r="N309" s="21">
        <v>-80</v>
      </c>
      <c r="O309" s="21">
        <v>-53</v>
      </c>
      <c r="P309" s="21">
        <v>-59</v>
      </c>
      <c r="Q309" s="21">
        <v>-163</v>
      </c>
      <c r="R309" s="21">
        <v>-154</v>
      </c>
      <c r="S309" s="21">
        <v>-138</v>
      </c>
    </row>
    <row r="310" spans="2:19" ht="14.25" thickBot="1" thickTop="1">
      <c r="B310" s="22" t="s">
        <v>133</v>
      </c>
      <c r="C310" s="21"/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-1</v>
      </c>
      <c r="J310" s="21">
        <v>-11</v>
      </c>
      <c r="K310" s="21">
        <v>-1</v>
      </c>
      <c r="L310" s="21">
        <v>7</v>
      </c>
      <c r="M310" s="21">
        <v>21</v>
      </c>
      <c r="N310" s="21">
        <v>8</v>
      </c>
      <c r="O310" s="21">
        <v>-21</v>
      </c>
      <c r="P310" s="21">
        <v>43</v>
      </c>
      <c r="Q310" s="21">
        <v>100</v>
      </c>
      <c r="R310" s="21">
        <v>135</v>
      </c>
      <c r="S310" s="21">
        <v>176</v>
      </c>
    </row>
    <row r="311" spans="2:19" ht="14.25" thickBot="1" thickTop="1">
      <c r="B311" s="22" t="s">
        <v>134</v>
      </c>
      <c r="C311" s="21"/>
      <c r="D311" s="21">
        <v>61</v>
      </c>
      <c r="E311" s="21">
        <v>55</v>
      </c>
      <c r="F311" s="21">
        <v>52</v>
      </c>
      <c r="G311" s="21">
        <v>70</v>
      </c>
      <c r="H311" s="21">
        <v>33</v>
      </c>
      <c r="I311" s="21">
        <v>69</v>
      </c>
      <c r="J311" s="21">
        <v>116</v>
      </c>
      <c r="K311" s="21">
        <v>197</v>
      </c>
      <c r="L311" s="21">
        <v>138</v>
      </c>
      <c r="M311" s="21">
        <v>14</v>
      </c>
      <c r="N311" s="21">
        <v>-1</v>
      </c>
      <c r="O311" s="21">
        <v>215</v>
      </c>
      <c r="P311" s="21">
        <v>249</v>
      </c>
      <c r="Q311" s="21">
        <v>180</v>
      </c>
      <c r="R311" s="21">
        <v>242</v>
      </c>
      <c r="S311" s="21">
        <v>325</v>
      </c>
    </row>
    <row r="312" spans="2:19" ht="14.25" thickBot="1" thickTop="1">
      <c r="B312" s="22" t="s">
        <v>135</v>
      </c>
      <c r="C312" s="21"/>
      <c r="D312" s="21">
        <v>-36</v>
      </c>
      <c r="E312" s="21">
        <v>-58</v>
      </c>
      <c r="F312" s="21">
        <v>55</v>
      </c>
      <c r="G312" s="21">
        <v>109</v>
      </c>
      <c r="H312" s="21">
        <v>160</v>
      </c>
      <c r="I312" s="21">
        <v>386</v>
      </c>
      <c r="J312" s="21">
        <v>91</v>
      </c>
      <c r="K312" s="21">
        <v>-264</v>
      </c>
      <c r="L312" s="21">
        <v>293</v>
      </c>
      <c r="M312" s="21">
        <v>492</v>
      </c>
      <c r="N312" s="21">
        <v>382</v>
      </c>
      <c r="O312" s="21">
        <v>297</v>
      </c>
      <c r="P312" s="21">
        <v>458</v>
      </c>
      <c r="Q312" s="21">
        <v>109</v>
      </c>
      <c r="R312" s="21">
        <v>-260</v>
      </c>
      <c r="S312" s="21">
        <v>-115</v>
      </c>
    </row>
    <row r="313" spans="2:19" ht="14.25" thickBot="1" thickTop="1">
      <c r="B313" s="22" t="s">
        <v>136</v>
      </c>
      <c r="C313" s="21"/>
      <c r="D313" s="21">
        <v>-3907</v>
      </c>
      <c r="E313" s="21">
        <v>-4548</v>
      </c>
      <c r="F313" s="21">
        <v>-4626</v>
      </c>
      <c r="G313" s="21">
        <v>-5282</v>
      </c>
      <c r="H313" s="21">
        <v>-5431</v>
      </c>
      <c r="I313" s="21">
        <v>-6005</v>
      </c>
      <c r="J313" s="21">
        <v>-5917</v>
      </c>
      <c r="K313" s="21">
        <v>-5623</v>
      </c>
      <c r="L313" s="21">
        <v>-4949</v>
      </c>
      <c r="M313" s="21">
        <v>-5429</v>
      </c>
      <c r="N313" s="21">
        <v>-5974</v>
      </c>
      <c r="O313" s="21">
        <v>-5880</v>
      </c>
      <c r="P313" s="21">
        <v>-6624</v>
      </c>
      <c r="Q313" s="21">
        <v>-5711</v>
      </c>
      <c r="R313" s="21">
        <v>-5315</v>
      </c>
      <c r="S313" s="21">
        <v>-5185</v>
      </c>
    </row>
    <row r="314" spans="2:19" ht="14.25" thickBot="1" thickTop="1">
      <c r="B314" s="22" t="s">
        <v>137</v>
      </c>
      <c r="C314" s="21"/>
      <c r="D314" s="21">
        <v>2980</v>
      </c>
      <c r="E314" s="21">
        <v>3017</v>
      </c>
      <c r="F314" s="21">
        <v>3035</v>
      </c>
      <c r="G314" s="21">
        <v>3391</v>
      </c>
      <c r="H314" s="21">
        <v>3233</v>
      </c>
      <c r="I314" s="21">
        <v>3218</v>
      </c>
      <c r="J314" s="21">
        <v>3215</v>
      </c>
      <c r="K314" s="21">
        <v>3339</v>
      </c>
      <c r="L314" s="21">
        <v>3502</v>
      </c>
      <c r="M314" s="21">
        <v>3612</v>
      </c>
      <c r="N314" s="21">
        <v>3813</v>
      </c>
      <c r="O314" s="21">
        <v>4160</v>
      </c>
      <c r="P314" s="21">
        <v>4351</v>
      </c>
      <c r="Q314" s="21">
        <v>4382</v>
      </c>
      <c r="R314" s="21">
        <v>3924</v>
      </c>
      <c r="S314" s="21">
        <v>4227</v>
      </c>
    </row>
    <row r="315" spans="2:19" ht="14.25" thickBot="1" thickTop="1">
      <c r="B315" s="22" t="s">
        <v>138</v>
      </c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</row>
    <row r="316" spans="2:19" ht="14.25" thickBot="1" thickTop="1">
      <c r="B316" s="22" t="s">
        <v>139</v>
      </c>
      <c r="C316" s="21"/>
      <c r="D316" s="21">
        <v>308</v>
      </c>
      <c r="E316" s="21">
        <v>363</v>
      </c>
      <c r="F316" s="21">
        <v>351</v>
      </c>
      <c r="G316" s="21">
        <v>215</v>
      </c>
      <c r="H316" s="21">
        <v>156</v>
      </c>
      <c r="I316" s="21">
        <v>194</v>
      </c>
      <c r="J316" s="21">
        <v>277</v>
      </c>
      <c r="K316" s="21">
        <v>157</v>
      </c>
      <c r="L316" s="21">
        <v>46</v>
      </c>
      <c r="M316" s="21">
        <v>168</v>
      </c>
      <c r="N316" s="21">
        <v>154</v>
      </c>
      <c r="O316" s="21">
        <v>162</v>
      </c>
      <c r="P316" s="21">
        <v>202</v>
      </c>
      <c r="Q316" s="21">
        <v>226</v>
      </c>
      <c r="R316" s="21">
        <v>180</v>
      </c>
      <c r="S316" s="21">
        <v>185</v>
      </c>
    </row>
    <row r="317" spans="2:19" ht="14.25" thickBot="1" thickTop="1">
      <c r="B317" s="22" t="s">
        <v>140</v>
      </c>
      <c r="C317" s="21"/>
      <c r="D317" s="21">
        <v>-1030</v>
      </c>
      <c r="E317" s="21">
        <v>-1096</v>
      </c>
      <c r="F317" s="21">
        <v>-456</v>
      </c>
      <c r="G317" s="21">
        <v>-235</v>
      </c>
      <c r="H317" s="21">
        <v>94</v>
      </c>
      <c r="I317" s="21">
        <v>-230</v>
      </c>
      <c r="J317" s="21">
        <v>-444</v>
      </c>
      <c r="K317" s="21">
        <v>-303</v>
      </c>
      <c r="L317" s="21">
        <v>-523</v>
      </c>
      <c r="M317" s="21">
        <v>-231</v>
      </c>
      <c r="N317" s="21">
        <v>-115</v>
      </c>
      <c r="O317" s="21">
        <v>-341</v>
      </c>
      <c r="P317" s="21">
        <v>-558</v>
      </c>
      <c r="Q317" s="21">
        <v>-647</v>
      </c>
      <c r="R317" s="21">
        <v>-619</v>
      </c>
      <c r="S317" s="21">
        <v>-255</v>
      </c>
    </row>
    <row r="318" spans="2:19" ht="14.25" thickBot="1" thickTop="1">
      <c r="B318" s="22" t="s">
        <v>159</v>
      </c>
      <c r="C318" s="21"/>
      <c r="D318" s="21">
        <v>336</v>
      </c>
      <c r="E318" s="21">
        <v>344</v>
      </c>
      <c r="F318" s="21">
        <v>342</v>
      </c>
      <c r="G318" s="21">
        <v>348</v>
      </c>
      <c r="H318" s="21">
        <v>383</v>
      </c>
      <c r="I318" s="21">
        <v>430</v>
      </c>
      <c r="J318" s="21">
        <v>422</v>
      </c>
      <c r="K318" s="21">
        <v>446</v>
      </c>
      <c r="L318" s="21">
        <v>466</v>
      </c>
      <c r="M318" s="21">
        <v>478</v>
      </c>
      <c r="N318" s="21">
        <v>492</v>
      </c>
      <c r="O318" s="21">
        <v>485</v>
      </c>
      <c r="P318" s="21">
        <v>296</v>
      </c>
      <c r="Q318" s="21">
        <v>318</v>
      </c>
      <c r="R318" s="21">
        <v>290</v>
      </c>
      <c r="S318" s="21">
        <v>280</v>
      </c>
    </row>
    <row r="319" spans="2:19" ht="14.25" thickBot="1" thickTop="1">
      <c r="B319" s="22" t="s">
        <v>142</v>
      </c>
      <c r="C319" s="21"/>
      <c r="D319" s="21">
        <v>958</v>
      </c>
      <c r="E319" s="21">
        <v>632</v>
      </c>
      <c r="F319" s="21">
        <v>298</v>
      </c>
      <c r="G319" s="21">
        <v>213</v>
      </c>
      <c r="H319" s="21">
        <v>175</v>
      </c>
      <c r="I319" s="21">
        <v>207</v>
      </c>
      <c r="J319" s="21">
        <v>189</v>
      </c>
      <c r="K319" s="21">
        <v>185</v>
      </c>
      <c r="L319" s="21">
        <v>64</v>
      </c>
      <c r="M319" s="21">
        <v>91</v>
      </c>
      <c r="N319" s="21">
        <v>296</v>
      </c>
      <c r="O319" s="21">
        <v>273</v>
      </c>
      <c r="P319" s="21">
        <v>366</v>
      </c>
      <c r="Q319" s="21">
        <v>597</v>
      </c>
      <c r="R319" s="21">
        <v>642</v>
      </c>
      <c r="S319" s="21">
        <v>535</v>
      </c>
    </row>
    <row r="320" spans="2:19" ht="14.25" thickBot="1" thickTop="1">
      <c r="B320" s="22" t="s">
        <v>143</v>
      </c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</row>
    <row r="321" spans="2:19" ht="14.25" thickBot="1" thickTop="1">
      <c r="B321" s="22" t="s">
        <v>144</v>
      </c>
      <c r="C321" s="21"/>
      <c r="D321" s="21">
        <v>792</v>
      </c>
      <c r="E321" s="21">
        <v>787</v>
      </c>
      <c r="F321" s="21">
        <v>746</v>
      </c>
      <c r="G321" s="21">
        <v>886</v>
      </c>
      <c r="H321" s="21">
        <v>908</v>
      </c>
      <c r="I321" s="21">
        <v>980</v>
      </c>
      <c r="J321" s="21">
        <v>910</v>
      </c>
      <c r="K321" s="21">
        <v>1086</v>
      </c>
      <c r="L321" s="21">
        <v>1016</v>
      </c>
      <c r="M321" s="21">
        <v>1586</v>
      </c>
      <c r="N321" s="21">
        <v>1626</v>
      </c>
      <c r="O321" s="21">
        <v>1486</v>
      </c>
      <c r="P321" s="21">
        <v>1409</v>
      </c>
      <c r="Q321" s="21">
        <v>1461</v>
      </c>
      <c r="R321" s="21">
        <v>1394</v>
      </c>
      <c r="S321" s="21">
        <v>1573</v>
      </c>
    </row>
    <row r="322" spans="2:19" ht="14.25" thickBot="1" thickTop="1">
      <c r="B322" s="22" t="s">
        <v>145</v>
      </c>
      <c r="C322" s="21"/>
      <c r="D322" s="21">
        <v>-40</v>
      </c>
      <c r="E322" s="21">
        <v>66</v>
      </c>
      <c r="F322" s="21">
        <v>48</v>
      </c>
      <c r="G322" s="21">
        <v>-63</v>
      </c>
      <c r="H322" s="21">
        <v>-71</v>
      </c>
      <c r="I322" s="21">
        <v>-212</v>
      </c>
      <c r="J322" s="21">
        <v>82</v>
      </c>
      <c r="K322" s="21">
        <v>-66</v>
      </c>
      <c r="L322" s="21">
        <v>-14</v>
      </c>
      <c r="M322" s="21">
        <v>-163</v>
      </c>
      <c r="N322" s="21">
        <v>-118</v>
      </c>
      <c r="O322" s="21">
        <v>18</v>
      </c>
      <c r="P322" s="21">
        <v>60</v>
      </c>
      <c r="Q322" s="21">
        <v>483</v>
      </c>
      <c r="R322" s="21">
        <v>265</v>
      </c>
      <c r="S322" s="21">
        <v>229</v>
      </c>
    </row>
    <row r="323" spans="2:19" ht="14.25" thickBot="1" thickTop="1">
      <c r="B323" s="22" t="s">
        <v>146</v>
      </c>
      <c r="C323" s="21"/>
      <c r="D323" s="21">
        <v>-90</v>
      </c>
      <c r="E323" s="21">
        <v>-225</v>
      </c>
      <c r="F323" s="21">
        <v>-347</v>
      </c>
      <c r="G323" s="21">
        <v>-207</v>
      </c>
      <c r="H323" s="21">
        <v>-230</v>
      </c>
      <c r="I323" s="21">
        <v>-241</v>
      </c>
      <c r="J323" s="21">
        <v>-269</v>
      </c>
      <c r="K323" s="21">
        <v>-188</v>
      </c>
      <c r="L323" s="21">
        <v>-299</v>
      </c>
      <c r="M323" s="21">
        <v>-424</v>
      </c>
      <c r="N323" s="21">
        <v>-548</v>
      </c>
      <c r="O323" s="21">
        <v>-579</v>
      </c>
      <c r="P323" s="21">
        <v>-608</v>
      </c>
      <c r="Q323" s="21">
        <v>-874</v>
      </c>
      <c r="R323" s="21">
        <v>-799</v>
      </c>
      <c r="S323" s="21">
        <v>-962</v>
      </c>
    </row>
    <row r="324" spans="2:19" ht="14.25" thickBot="1" thickTop="1">
      <c r="B324" s="22" t="s">
        <v>147</v>
      </c>
      <c r="C324" s="21"/>
      <c r="D324" s="21">
        <v>3</v>
      </c>
      <c r="E324" s="21">
        <v>8</v>
      </c>
      <c r="F324" s="21">
        <v>115</v>
      </c>
      <c r="G324" s="21">
        <v>15</v>
      </c>
      <c r="H324" s="21">
        <v>76</v>
      </c>
      <c r="I324" s="21">
        <v>79</v>
      </c>
      <c r="J324" s="21">
        <v>96</v>
      </c>
      <c r="K324" s="21">
        <v>249</v>
      </c>
      <c r="L324" s="21">
        <v>24</v>
      </c>
      <c r="M324" s="21">
        <v>-74</v>
      </c>
      <c r="N324" s="21">
        <v>80</v>
      </c>
      <c r="O324" s="21">
        <v>21</v>
      </c>
      <c r="P324" s="21">
        <v>163</v>
      </c>
      <c r="Q324" s="21">
        <v>240</v>
      </c>
      <c r="R324" s="21">
        <v>557</v>
      </c>
      <c r="S324" s="21">
        <v>587</v>
      </c>
    </row>
    <row r="325" spans="2:19" ht="14.25" thickBot="1" thickTop="1">
      <c r="B325" s="22" t="s">
        <v>148</v>
      </c>
      <c r="C325" s="21"/>
      <c r="D325" s="21">
        <v>815</v>
      </c>
      <c r="E325" s="21">
        <v>606</v>
      </c>
      <c r="F325" s="21">
        <v>361</v>
      </c>
      <c r="G325" s="21">
        <v>161</v>
      </c>
      <c r="H325" s="21">
        <v>62</v>
      </c>
      <c r="I325" s="21">
        <v>26</v>
      </c>
      <c r="J325" s="21">
        <v>69</v>
      </c>
      <c r="K325" s="21">
        <v>19</v>
      </c>
      <c r="L325" s="21">
        <v>40</v>
      </c>
      <c r="M325" s="21">
        <v>-71</v>
      </c>
      <c r="N325" s="21">
        <v>-60</v>
      </c>
      <c r="O325" s="21">
        <v>-113</v>
      </c>
      <c r="P325" s="21">
        <v>-245</v>
      </c>
      <c r="Q325" s="21">
        <v>-179</v>
      </c>
      <c r="R325" s="21">
        <v>-102</v>
      </c>
      <c r="S325" s="21">
        <v>-250</v>
      </c>
    </row>
    <row r="326" spans="2:19" ht="14.25" thickBot="1" thickTop="1">
      <c r="B326" s="22" t="s">
        <v>149</v>
      </c>
      <c r="C326" s="21"/>
      <c r="D326" s="21">
        <v>-85</v>
      </c>
      <c r="E326" s="21">
        <v>-174</v>
      </c>
      <c r="F326" s="21">
        <v>-156</v>
      </c>
      <c r="G326" s="21">
        <v>-122</v>
      </c>
      <c r="H326" s="21">
        <v>-166</v>
      </c>
      <c r="I326" s="21">
        <v>-142</v>
      </c>
      <c r="J326" s="21">
        <v>-143</v>
      </c>
      <c r="K326" s="21">
        <v>-146</v>
      </c>
      <c r="L326" s="21">
        <v>-165</v>
      </c>
      <c r="M326" s="21">
        <v>-115</v>
      </c>
      <c r="N326" s="21">
        <v>-114</v>
      </c>
      <c r="O326" s="21">
        <v>-152</v>
      </c>
      <c r="P326" s="21">
        <v>-98</v>
      </c>
      <c r="Q326" s="21">
        <v>14</v>
      </c>
      <c r="R326" s="21">
        <v>-67</v>
      </c>
      <c r="S326" s="21">
        <v>-28</v>
      </c>
    </row>
    <row r="327" spans="2:19" ht="14.25" thickBot="1" thickTop="1">
      <c r="B327" s="22" t="s">
        <v>150</v>
      </c>
      <c r="C327" s="21"/>
      <c r="D327" s="21">
        <v>447</v>
      </c>
      <c r="E327" s="21">
        <v>373</v>
      </c>
      <c r="F327" s="21">
        <v>298</v>
      </c>
      <c r="G327" s="21">
        <v>96</v>
      </c>
      <c r="H327" s="21">
        <v>38</v>
      </c>
      <c r="I327" s="21">
        <v>119</v>
      </c>
      <c r="J327" s="21">
        <v>309</v>
      </c>
      <c r="K327" s="21">
        <v>351</v>
      </c>
      <c r="L327" s="21">
        <v>194</v>
      </c>
      <c r="M327" s="21">
        <v>12</v>
      </c>
      <c r="N327" s="21">
        <v>-232</v>
      </c>
      <c r="O327" s="21">
        <v>-316</v>
      </c>
      <c r="P327" s="21">
        <v>-357</v>
      </c>
      <c r="Q327" s="21">
        <v>-194</v>
      </c>
      <c r="R327" s="21">
        <v>-160</v>
      </c>
      <c r="S327" s="21">
        <v>-281</v>
      </c>
    </row>
    <row r="328" spans="2:19" ht="14.25" thickBot="1" thickTop="1">
      <c r="B328" s="22" t="s">
        <v>151</v>
      </c>
      <c r="C328" s="21"/>
      <c r="D328" s="21">
        <v>915</v>
      </c>
      <c r="E328" s="21">
        <v>627</v>
      </c>
      <c r="F328" s="21">
        <v>722</v>
      </c>
      <c r="G328" s="21">
        <v>652</v>
      </c>
      <c r="H328" s="21">
        <v>562</v>
      </c>
      <c r="I328" s="21">
        <v>723</v>
      </c>
      <c r="J328" s="21">
        <v>315</v>
      </c>
      <c r="K328" s="21">
        <v>658</v>
      </c>
      <c r="L328" s="21">
        <v>800</v>
      </c>
      <c r="M328" s="21">
        <v>956</v>
      </c>
      <c r="N328" s="21">
        <v>1021</v>
      </c>
      <c r="O328" s="21">
        <v>856</v>
      </c>
      <c r="P328" s="21">
        <v>1025</v>
      </c>
      <c r="Q328" s="21">
        <v>417</v>
      </c>
      <c r="R328" s="21">
        <v>419</v>
      </c>
      <c r="S328" s="21">
        <v>1461</v>
      </c>
    </row>
    <row r="329" spans="2:19" ht="14.25" thickBot="1" thickTop="1">
      <c r="B329" s="22" t="s">
        <v>152</v>
      </c>
      <c r="C329" s="21"/>
      <c r="D329" s="21">
        <v>-152</v>
      </c>
      <c r="E329" s="21">
        <v>-111</v>
      </c>
      <c r="F329" s="21">
        <v>-185</v>
      </c>
      <c r="G329" s="21">
        <v>-50</v>
      </c>
      <c r="H329" s="21">
        <v>22</v>
      </c>
      <c r="I329" s="21">
        <v>-145</v>
      </c>
      <c r="J329" s="21">
        <v>528</v>
      </c>
      <c r="K329" s="21">
        <v>-233</v>
      </c>
      <c r="L329" s="21">
        <v>-920</v>
      </c>
      <c r="M329" s="21">
        <v>-643</v>
      </c>
      <c r="N329" s="21">
        <v>402</v>
      </c>
      <c r="O329" s="21">
        <v>-627</v>
      </c>
      <c r="P329" s="21">
        <v>461</v>
      </c>
      <c r="Q329" s="21">
        <v>1103</v>
      </c>
      <c r="R329" s="21">
        <v>-181</v>
      </c>
      <c r="S329" s="21">
        <v>-636</v>
      </c>
    </row>
    <row r="330" spans="2:19" ht="14.25" thickBot="1" thickTop="1">
      <c r="B330" s="22" t="s">
        <v>153</v>
      </c>
      <c r="C330" s="21"/>
      <c r="D330" s="21">
        <v>1027</v>
      </c>
      <c r="E330" s="21">
        <v>1411</v>
      </c>
      <c r="F330" s="21">
        <v>1435</v>
      </c>
      <c r="G330" s="21">
        <v>1437</v>
      </c>
      <c r="H330" s="21">
        <v>1452</v>
      </c>
      <c r="I330" s="21">
        <v>1403</v>
      </c>
      <c r="J330" s="21">
        <v>1434</v>
      </c>
      <c r="K330" s="21">
        <v>1425</v>
      </c>
      <c r="L330" s="21">
        <v>1072</v>
      </c>
      <c r="M330" s="21">
        <v>1225</v>
      </c>
      <c r="N330" s="21">
        <v>1219</v>
      </c>
      <c r="O330" s="21">
        <v>894</v>
      </c>
      <c r="P330" s="21">
        <v>723</v>
      </c>
      <c r="Q330" s="21">
        <v>186</v>
      </c>
      <c r="R330" s="21">
        <v>644</v>
      </c>
      <c r="S330" s="21">
        <v>715</v>
      </c>
    </row>
    <row r="331" spans="2:19" ht="14.25" thickBot="1" thickTop="1">
      <c r="B331" s="22" t="s">
        <v>154</v>
      </c>
      <c r="C331" s="21"/>
      <c r="D331" s="21">
        <v>-63</v>
      </c>
      <c r="E331" s="21">
        <v>22</v>
      </c>
      <c r="F331" s="21">
        <v>-11</v>
      </c>
      <c r="G331" s="21">
        <v>-32</v>
      </c>
      <c r="H331" s="21">
        <v>-46</v>
      </c>
      <c r="I331" s="21">
        <v>-60</v>
      </c>
      <c r="J331" s="21">
        <v>-6</v>
      </c>
      <c r="K331" s="21">
        <v>191</v>
      </c>
      <c r="L331" s="21">
        <v>258</v>
      </c>
      <c r="M331" s="21">
        <v>176</v>
      </c>
      <c r="N331" s="21">
        <v>288</v>
      </c>
      <c r="O331" s="21">
        <v>356</v>
      </c>
      <c r="P331" s="21">
        <v>271</v>
      </c>
      <c r="Q331" s="21">
        <v>49</v>
      </c>
      <c r="R331" s="21">
        <v>-59</v>
      </c>
      <c r="S331" s="21">
        <v>-100</v>
      </c>
    </row>
    <row r="332" spans="2:19" ht="14.25" thickBot="1" thickTop="1">
      <c r="B332" s="22" t="s">
        <v>155</v>
      </c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</row>
    <row r="333" spans="2:19" ht="13.5" thickTop="1">
      <c r="B333" s="22" t="s">
        <v>156</v>
      </c>
      <c r="C333" s="21"/>
      <c r="D333" s="21">
        <v>-1368</v>
      </c>
      <c r="E333" s="21">
        <v>-239</v>
      </c>
      <c r="F333" s="21">
        <v>-751</v>
      </c>
      <c r="G333" s="21">
        <v>-669</v>
      </c>
      <c r="H333" s="21">
        <v>-11</v>
      </c>
      <c r="I333" s="21">
        <v>-573</v>
      </c>
      <c r="J333" s="21">
        <v>772</v>
      </c>
      <c r="K333" s="21">
        <v>328</v>
      </c>
      <c r="L333" s="21">
        <v>312</v>
      </c>
      <c r="M333" s="21">
        <v>-165</v>
      </c>
      <c r="N333" s="21">
        <v>-1638</v>
      </c>
      <c r="O333" s="21">
        <v>307</v>
      </c>
      <c r="P333" s="21">
        <v>-835</v>
      </c>
      <c r="Q333" s="21">
        <v>677</v>
      </c>
      <c r="R333" s="21">
        <v>985</v>
      </c>
      <c r="S333" s="21">
        <v>-1036</v>
      </c>
    </row>
    <row r="334" spans="2:20" ht="12.75">
      <c r="B334" s="23" t="s">
        <v>25</v>
      </c>
      <c r="C334" s="24"/>
      <c r="D334" s="25">
        <f aca="true" t="shared" si="21" ref="D334:S334">SUM(D304:D333)</f>
        <v>1889</v>
      </c>
      <c r="E334" s="25">
        <f t="shared" si="21"/>
        <v>1037</v>
      </c>
      <c r="F334" s="25">
        <f t="shared" si="21"/>
        <v>896</v>
      </c>
      <c r="G334" s="25">
        <f t="shared" si="21"/>
        <v>993</v>
      </c>
      <c r="H334" s="25">
        <f t="shared" si="21"/>
        <v>1380</v>
      </c>
      <c r="I334" s="25">
        <f t="shared" si="21"/>
        <v>879</v>
      </c>
      <c r="J334" s="25">
        <f t="shared" si="21"/>
        <v>505</v>
      </c>
      <c r="K334" s="25">
        <f t="shared" si="21"/>
        <v>771</v>
      </c>
      <c r="L334" s="25">
        <f t="shared" si="21"/>
        <v>496</v>
      </c>
      <c r="M334" s="25">
        <f t="shared" si="21"/>
        <v>978</v>
      </c>
      <c r="N334" s="25">
        <f t="shared" si="21"/>
        <v>335</v>
      </c>
      <c r="O334" s="25">
        <f t="shared" si="21"/>
        <v>1081</v>
      </c>
      <c r="P334" s="25">
        <f t="shared" si="21"/>
        <v>507</v>
      </c>
      <c r="Q334" s="25">
        <f t="shared" si="21"/>
        <v>577</v>
      </c>
      <c r="R334" s="25">
        <f t="shared" si="21"/>
        <v>301</v>
      </c>
      <c r="S334" s="25">
        <f t="shared" si="21"/>
        <v>-164</v>
      </c>
      <c r="T334"/>
    </row>
    <row r="335" spans="2:20" ht="12.75">
      <c r="B335" s="23" t="s">
        <v>26</v>
      </c>
      <c r="C335" s="24"/>
      <c r="D335" s="25">
        <f aca="true" t="shared" si="22" ref="D335:S335">D334-D333-D332-D331</f>
        <v>3320</v>
      </c>
      <c r="E335" s="25">
        <f t="shared" si="22"/>
        <v>1254</v>
      </c>
      <c r="F335" s="25">
        <f t="shared" si="22"/>
        <v>1658</v>
      </c>
      <c r="G335" s="25">
        <f t="shared" si="22"/>
        <v>1694</v>
      </c>
      <c r="H335" s="25">
        <f t="shared" si="22"/>
        <v>1437</v>
      </c>
      <c r="I335" s="25">
        <f t="shared" si="22"/>
        <v>1512</v>
      </c>
      <c r="J335" s="25">
        <f t="shared" si="22"/>
        <v>-261</v>
      </c>
      <c r="K335" s="25">
        <f t="shared" si="22"/>
        <v>252</v>
      </c>
      <c r="L335" s="25">
        <f t="shared" si="22"/>
        <v>-74</v>
      </c>
      <c r="M335" s="25">
        <f t="shared" si="22"/>
        <v>967</v>
      </c>
      <c r="N335" s="25">
        <f t="shared" si="22"/>
        <v>1685</v>
      </c>
      <c r="O335" s="25">
        <f t="shared" si="22"/>
        <v>418</v>
      </c>
      <c r="P335" s="25">
        <f t="shared" si="22"/>
        <v>1071</v>
      </c>
      <c r="Q335" s="25">
        <f t="shared" si="22"/>
        <v>-149</v>
      </c>
      <c r="R335" s="25">
        <f t="shared" si="22"/>
        <v>-625</v>
      </c>
      <c r="S335" s="25">
        <f t="shared" si="22"/>
        <v>972</v>
      </c>
      <c r="T335"/>
    </row>
    <row r="336" spans="2:20" ht="12.75">
      <c r="B336" s="23" t="s">
        <v>27</v>
      </c>
      <c r="C336" s="24"/>
      <c r="D336" s="25">
        <f aca="true" t="shared" si="23" ref="D336:S336">D304+D307+D308+D310+D311+D312+D313+D314+D318+D321+D322+D324+D328+D329+D330</f>
        <v>2333</v>
      </c>
      <c r="E336" s="25">
        <f t="shared" si="23"/>
        <v>1220</v>
      </c>
      <c r="F336" s="25">
        <f t="shared" si="23"/>
        <v>1615</v>
      </c>
      <c r="G336" s="25">
        <f t="shared" si="23"/>
        <v>1882</v>
      </c>
      <c r="H336" s="25">
        <f t="shared" si="23"/>
        <v>1454</v>
      </c>
      <c r="I336" s="25">
        <f t="shared" si="23"/>
        <v>1622</v>
      </c>
      <c r="J336" s="25">
        <f t="shared" si="23"/>
        <v>-136</v>
      </c>
      <c r="K336" s="25">
        <f t="shared" si="23"/>
        <v>668</v>
      </c>
      <c r="L336" s="25">
        <f t="shared" si="23"/>
        <v>1129</v>
      </c>
      <c r="M336" s="25">
        <f t="shared" si="23"/>
        <v>2038</v>
      </c>
      <c r="N336" s="25">
        <f t="shared" si="23"/>
        <v>3642</v>
      </c>
      <c r="O336" s="25">
        <f t="shared" si="23"/>
        <v>2952</v>
      </c>
      <c r="P336" s="25">
        <f t="shared" si="23"/>
        <v>3948</v>
      </c>
      <c r="Q336" s="25">
        <f t="shared" si="23"/>
        <v>2803</v>
      </c>
      <c r="R336" s="25">
        <f t="shared" si="23"/>
        <v>2311</v>
      </c>
      <c r="S336" s="25">
        <f t="shared" si="23"/>
        <v>3904</v>
      </c>
      <c r="T336"/>
    </row>
    <row r="337" ht="13.5" thickBot="1"/>
    <row r="338" spans="2:19" ht="13.5" thickTop="1">
      <c r="B338" s="26" t="s">
        <v>39</v>
      </c>
      <c r="C338" s="2"/>
      <c r="D338" s="2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</row>
    <row r="339" spans="2:19" ht="13.5" thickBot="1">
      <c r="B339" s="9" t="s">
        <v>40</v>
      </c>
      <c r="C339" s="10"/>
      <c r="D339" s="10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</row>
    <row r="340" spans="2:19" ht="13.5" thickTop="1">
      <c r="B340" s="11"/>
      <c r="C340" s="12" t="s">
        <v>3</v>
      </c>
      <c r="D340" s="13" t="s">
        <v>124</v>
      </c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</row>
    <row r="341" spans="2:19" ht="12.75">
      <c r="B341" s="6"/>
      <c r="C341" s="14" t="s">
        <v>4</v>
      </c>
      <c r="D341" s="15" t="s">
        <v>125</v>
      </c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</row>
    <row r="342" spans="2:19" ht="12.75">
      <c r="B342" s="6"/>
      <c r="C342" s="14" t="s">
        <v>5</v>
      </c>
      <c r="D342" s="15" t="s">
        <v>166</v>
      </c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</row>
    <row r="343" spans="2:19" ht="12.75">
      <c r="B343" s="76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</row>
    <row r="344" spans="2:19" ht="12.75">
      <c r="B344" s="16" t="s">
        <v>6</v>
      </c>
      <c r="C344" s="17" t="s">
        <v>7</v>
      </c>
      <c r="D344" s="18" t="s">
        <v>8</v>
      </c>
      <c r="E344" s="18" t="s">
        <v>9</v>
      </c>
      <c r="F344" s="18" t="s">
        <v>10</v>
      </c>
      <c r="G344" s="18" t="s">
        <v>11</v>
      </c>
      <c r="H344" s="18" t="s">
        <v>12</v>
      </c>
      <c r="I344" s="18" t="s">
        <v>13</v>
      </c>
      <c r="J344" s="18" t="s">
        <v>14</v>
      </c>
      <c r="K344" s="18" t="s">
        <v>15</v>
      </c>
      <c r="L344" s="18" t="s">
        <v>16</v>
      </c>
      <c r="M344" s="18" t="s">
        <v>17</v>
      </c>
      <c r="N344" s="18" t="s">
        <v>18</v>
      </c>
      <c r="O344" s="18" t="s">
        <v>19</v>
      </c>
      <c r="P344" s="18" t="s">
        <v>20</v>
      </c>
      <c r="Q344" s="18" t="s">
        <v>21</v>
      </c>
      <c r="R344" s="18" t="s">
        <v>22</v>
      </c>
      <c r="S344" s="18" t="s">
        <v>23</v>
      </c>
    </row>
    <row r="345" spans="2:19" ht="13.5" thickBot="1">
      <c r="B345" s="19" t="s">
        <v>24</v>
      </c>
      <c r="C345" s="20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</row>
    <row r="346" spans="2:20" ht="14.25" thickBot="1" thickTop="1">
      <c r="B346" s="22" t="s">
        <v>127</v>
      </c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30"/>
    </row>
    <row r="347" spans="2:20" ht="14.25" thickBot="1" thickTop="1">
      <c r="B347" s="22" t="s">
        <v>128</v>
      </c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30"/>
    </row>
    <row r="348" spans="2:20" ht="14.25" thickBot="1" thickTop="1">
      <c r="B348" s="22" t="s">
        <v>129</v>
      </c>
      <c r="C348" s="21"/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-4</v>
      </c>
      <c r="N348" s="21">
        <v>-3</v>
      </c>
      <c r="O348" s="21">
        <v>-4</v>
      </c>
      <c r="P348" s="21">
        <v>-3</v>
      </c>
      <c r="Q348" s="21">
        <v>-3</v>
      </c>
      <c r="R348" s="21">
        <v>-3</v>
      </c>
      <c r="S348" s="21">
        <v>-3</v>
      </c>
      <c r="T348" s="30"/>
    </row>
    <row r="349" spans="2:20" ht="14.25" thickBot="1" thickTop="1">
      <c r="B349" s="22" t="s">
        <v>130</v>
      </c>
      <c r="C349" s="21"/>
      <c r="D349" s="21">
        <v>3</v>
      </c>
      <c r="E349" s="21">
        <v>3</v>
      </c>
      <c r="F349" s="21">
        <v>3</v>
      </c>
      <c r="G349" s="21">
        <v>3</v>
      </c>
      <c r="H349" s="21">
        <v>3</v>
      </c>
      <c r="I349" s="21">
        <v>3</v>
      </c>
      <c r="J349" s="21">
        <v>4</v>
      </c>
      <c r="K349" s="21">
        <v>3</v>
      </c>
      <c r="L349" s="21">
        <v>4</v>
      </c>
      <c r="M349" s="21">
        <v>3</v>
      </c>
      <c r="N349" s="21">
        <v>3</v>
      </c>
      <c r="O349" s="21">
        <v>4</v>
      </c>
      <c r="P349" s="21">
        <v>4</v>
      </c>
      <c r="Q349" s="21">
        <v>4</v>
      </c>
      <c r="R349" s="21">
        <v>4</v>
      </c>
      <c r="S349" s="21">
        <v>4</v>
      </c>
      <c r="T349" s="30"/>
    </row>
    <row r="350" spans="2:20" ht="24" thickBot="1" thickTop="1">
      <c r="B350" s="22" t="s">
        <v>158</v>
      </c>
      <c r="C350" s="21"/>
      <c r="D350" s="21">
        <v>-3</v>
      </c>
      <c r="E350" s="21">
        <v>-3</v>
      </c>
      <c r="F350" s="21">
        <v>-3</v>
      </c>
      <c r="G350" s="21">
        <v>-3</v>
      </c>
      <c r="H350" s="21">
        <v>-3</v>
      </c>
      <c r="I350" s="21">
        <v>-3</v>
      </c>
      <c r="J350" s="21">
        <v>-4</v>
      </c>
      <c r="K350" s="21">
        <v>-3</v>
      </c>
      <c r="L350" s="21">
        <v>-4</v>
      </c>
      <c r="M350" s="21">
        <v>-3</v>
      </c>
      <c r="N350" s="21">
        <v>-3</v>
      </c>
      <c r="O350" s="21">
        <v>-4</v>
      </c>
      <c r="P350" s="21">
        <v>-4</v>
      </c>
      <c r="Q350" s="21">
        <v>-4</v>
      </c>
      <c r="R350" s="21">
        <v>-3</v>
      </c>
      <c r="S350" s="21">
        <v>-3</v>
      </c>
      <c r="T350" s="30"/>
    </row>
    <row r="351" spans="2:20" ht="14.25" thickBot="1" thickTop="1">
      <c r="B351" s="22" t="s">
        <v>132</v>
      </c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30"/>
    </row>
    <row r="352" spans="2:20" ht="14.25" thickBot="1" thickTop="1">
      <c r="B352" s="22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30"/>
    </row>
    <row r="353" spans="2:20" ht="14.25" thickBot="1" thickTop="1">
      <c r="B353" s="22" t="s">
        <v>134</v>
      </c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30"/>
    </row>
    <row r="354" spans="2:20" ht="14.25" thickBot="1" thickTop="1">
      <c r="B354" s="22" t="s">
        <v>135</v>
      </c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30"/>
    </row>
    <row r="355" spans="2:20" ht="14.25" thickBot="1" thickTop="1">
      <c r="B355" s="22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30"/>
    </row>
    <row r="356" spans="2:20" ht="14.25" thickBot="1" thickTop="1">
      <c r="B356" s="22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30"/>
    </row>
    <row r="357" spans="2:20" ht="14.25" thickBot="1" thickTop="1">
      <c r="B357" s="22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30"/>
    </row>
    <row r="358" spans="2:20" ht="14.25" thickBot="1" thickTop="1">
      <c r="B358" s="22" t="s">
        <v>139</v>
      </c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30"/>
    </row>
    <row r="359" spans="2:20" ht="14.25" thickBot="1" thickTop="1">
      <c r="B359" s="22" t="s">
        <v>140</v>
      </c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30"/>
    </row>
    <row r="360" spans="2:20" ht="14.25" thickBot="1" thickTop="1">
      <c r="B360" s="22" t="s">
        <v>159</v>
      </c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30"/>
    </row>
    <row r="361" spans="2:20" ht="14.25" thickBot="1" thickTop="1">
      <c r="B361" s="22" t="s">
        <v>142</v>
      </c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30"/>
    </row>
    <row r="362" spans="2:20" ht="14.25" thickBot="1" thickTop="1">
      <c r="B362" s="22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30"/>
    </row>
    <row r="363" spans="2:20" ht="14.25" thickBot="1" thickTop="1">
      <c r="B363" s="22" t="s">
        <v>144</v>
      </c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30"/>
    </row>
    <row r="364" spans="2:20" ht="14.25" thickBot="1" thickTop="1">
      <c r="B364" s="22" t="s">
        <v>145</v>
      </c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30"/>
    </row>
    <row r="365" spans="2:20" ht="14.25" thickBot="1" thickTop="1">
      <c r="B365" s="22" t="s">
        <v>146</v>
      </c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30"/>
    </row>
    <row r="366" spans="2:20" ht="14.25" thickBot="1" thickTop="1">
      <c r="B366" s="22" t="s">
        <v>147</v>
      </c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30"/>
    </row>
    <row r="367" spans="2:20" ht="14.25" thickBot="1" thickTop="1">
      <c r="B367" s="22" t="s">
        <v>148</v>
      </c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30"/>
    </row>
    <row r="368" spans="2:20" ht="14.25" thickBot="1" thickTop="1">
      <c r="B368" s="22" t="s">
        <v>149</v>
      </c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30"/>
    </row>
    <row r="369" spans="2:20" ht="14.25" thickBot="1" thickTop="1">
      <c r="B369" s="22" t="s">
        <v>150</v>
      </c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30"/>
    </row>
    <row r="370" spans="2:20" ht="14.25" thickBot="1" thickTop="1">
      <c r="B370" s="22" t="s">
        <v>151</v>
      </c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30"/>
    </row>
    <row r="371" spans="2:20" ht="14.25" thickBot="1" thickTop="1">
      <c r="B371" s="22" t="s">
        <v>152</v>
      </c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30"/>
    </row>
    <row r="372" spans="2:20" ht="14.25" thickBot="1" thickTop="1">
      <c r="B372" s="22" t="s">
        <v>153</v>
      </c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30"/>
    </row>
    <row r="373" spans="2:20" ht="14.25" thickBot="1" thickTop="1">
      <c r="B373" s="22" t="s">
        <v>154</v>
      </c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30"/>
    </row>
    <row r="374" spans="2:20" ht="14.25" thickBot="1" thickTop="1">
      <c r="B374" s="22" t="s">
        <v>155</v>
      </c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30"/>
    </row>
    <row r="375" spans="2:20" ht="13.5" thickTop="1">
      <c r="B375" s="22" t="s">
        <v>156</v>
      </c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30"/>
    </row>
    <row r="376" spans="2:20" ht="12.75">
      <c r="B376" s="23" t="s">
        <v>25</v>
      </c>
      <c r="C376" s="24"/>
      <c r="D376" s="25">
        <f aca="true" t="shared" si="24" ref="D376:S376">SUM(D346:D375)</f>
        <v>0</v>
      </c>
      <c r="E376" s="25">
        <f t="shared" si="24"/>
        <v>0</v>
      </c>
      <c r="F376" s="25">
        <f t="shared" si="24"/>
        <v>0</v>
      </c>
      <c r="G376" s="25">
        <f t="shared" si="24"/>
        <v>0</v>
      </c>
      <c r="H376" s="25">
        <f t="shared" si="24"/>
        <v>0</v>
      </c>
      <c r="I376" s="25">
        <f t="shared" si="24"/>
        <v>0</v>
      </c>
      <c r="J376" s="25">
        <f t="shared" si="24"/>
        <v>0</v>
      </c>
      <c r="K376" s="25">
        <f t="shared" si="24"/>
        <v>0</v>
      </c>
      <c r="L376" s="25">
        <f t="shared" si="24"/>
        <v>0</v>
      </c>
      <c r="M376" s="25">
        <f t="shared" si="24"/>
        <v>-4</v>
      </c>
      <c r="N376" s="25">
        <f t="shared" si="24"/>
        <v>-3</v>
      </c>
      <c r="O376" s="25">
        <f t="shared" si="24"/>
        <v>-4</v>
      </c>
      <c r="P376" s="25">
        <f t="shared" si="24"/>
        <v>-3</v>
      </c>
      <c r="Q376" s="25">
        <f t="shared" si="24"/>
        <v>-3</v>
      </c>
      <c r="R376" s="25">
        <f t="shared" si="24"/>
        <v>-2</v>
      </c>
      <c r="S376" s="25">
        <f t="shared" si="24"/>
        <v>-2</v>
      </c>
      <c r="T376"/>
    </row>
    <row r="377" spans="2:20" ht="12.75">
      <c r="B377" s="23" t="s">
        <v>26</v>
      </c>
      <c r="C377" s="24"/>
      <c r="D377" s="25">
        <f aca="true" t="shared" si="25" ref="D377:S377">D376-D375-D374-D373</f>
        <v>0</v>
      </c>
      <c r="E377" s="25">
        <f t="shared" si="25"/>
        <v>0</v>
      </c>
      <c r="F377" s="25">
        <f t="shared" si="25"/>
        <v>0</v>
      </c>
      <c r="G377" s="25">
        <f t="shared" si="25"/>
        <v>0</v>
      </c>
      <c r="H377" s="25">
        <f t="shared" si="25"/>
        <v>0</v>
      </c>
      <c r="I377" s="25">
        <f t="shared" si="25"/>
        <v>0</v>
      </c>
      <c r="J377" s="25">
        <f t="shared" si="25"/>
        <v>0</v>
      </c>
      <c r="K377" s="25">
        <f t="shared" si="25"/>
        <v>0</v>
      </c>
      <c r="L377" s="25">
        <f t="shared" si="25"/>
        <v>0</v>
      </c>
      <c r="M377" s="25">
        <f t="shared" si="25"/>
        <v>-4</v>
      </c>
      <c r="N377" s="25">
        <f t="shared" si="25"/>
        <v>-3</v>
      </c>
      <c r="O377" s="25">
        <f t="shared" si="25"/>
        <v>-4</v>
      </c>
      <c r="P377" s="25">
        <f t="shared" si="25"/>
        <v>-3</v>
      </c>
      <c r="Q377" s="25">
        <f t="shared" si="25"/>
        <v>-3</v>
      </c>
      <c r="R377" s="25">
        <f t="shared" si="25"/>
        <v>-2</v>
      </c>
      <c r="S377" s="25">
        <f t="shared" si="25"/>
        <v>-2</v>
      </c>
      <c r="T377"/>
    </row>
    <row r="378" spans="2:20" ht="12.75">
      <c r="B378" s="23" t="s">
        <v>27</v>
      </c>
      <c r="C378" s="24"/>
      <c r="D378" s="25">
        <f aca="true" t="shared" si="26" ref="D378:S378">D346+D349+D350+D352+D353+D354+D355+D356+D360+D363+D364+D366+D370+D371+D372</f>
        <v>0</v>
      </c>
      <c r="E378" s="25">
        <f t="shared" si="26"/>
        <v>0</v>
      </c>
      <c r="F378" s="25">
        <f t="shared" si="26"/>
        <v>0</v>
      </c>
      <c r="G378" s="25">
        <f t="shared" si="26"/>
        <v>0</v>
      </c>
      <c r="H378" s="25">
        <f t="shared" si="26"/>
        <v>0</v>
      </c>
      <c r="I378" s="25">
        <f t="shared" si="26"/>
        <v>0</v>
      </c>
      <c r="J378" s="25">
        <f t="shared" si="26"/>
        <v>0</v>
      </c>
      <c r="K378" s="25">
        <f t="shared" si="26"/>
        <v>0</v>
      </c>
      <c r="L378" s="25">
        <f t="shared" si="26"/>
        <v>0</v>
      </c>
      <c r="M378" s="25">
        <f t="shared" si="26"/>
        <v>0</v>
      </c>
      <c r="N378" s="25">
        <f t="shared" si="26"/>
        <v>0</v>
      </c>
      <c r="O378" s="25">
        <f t="shared" si="26"/>
        <v>0</v>
      </c>
      <c r="P378" s="25">
        <f t="shared" si="26"/>
        <v>0</v>
      </c>
      <c r="Q378" s="25">
        <f t="shared" si="26"/>
        <v>0</v>
      </c>
      <c r="R378" s="25">
        <f t="shared" si="26"/>
        <v>1</v>
      </c>
      <c r="S378" s="25">
        <f t="shared" si="26"/>
        <v>1</v>
      </c>
      <c r="T378"/>
    </row>
    <row r="381" spans="2:19" ht="12.75">
      <c r="B381" s="32" t="s">
        <v>41</v>
      </c>
      <c r="C381" s="17" t="s">
        <v>7</v>
      </c>
      <c r="D381" s="18" t="s">
        <v>8</v>
      </c>
      <c r="E381" s="18" t="s">
        <v>9</v>
      </c>
      <c r="F381" s="18" t="s">
        <v>10</v>
      </c>
      <c r="G381" s="18" t="s">
        <v>11</v>
      </c>
      <c r="H381" s="18" t="s">
        <v>12</v>
      </c>
      <c r="I381" s="18" t="s">
        <v>13</v>
      </c>
      <c r="J381" s="18" t="s">
        <v>14</v>
      </c>
      <c r="K381" s="18" t="s">
        <v>15</v>
      </c>
      <c r="L381" s="18" t="s">
        <v>16</v>
      </c>
      <c r="M381" s="18" t="s">
        <v>17</v>
      </c>
      <c r="N381" s="18" t="s">
        <v>18</v>
      </c>
      <c r="O381" s="18" t="s">
        <v>19</v>
      </c>
      <c r="P381" s="18" t="s">
        <v>20</v>
      </c>
      <c r="Q381" s="18" t="s">
        <v>21</v>
      </c>
      <c r="R381" s="18" t="s">
        <v>22</v>
      </c>
      <c r="S381" s="18" t="s">
        <v>23</v>
      </c>
    </row>
    <row r="382" spans="2:19" ht="13.5" thickBot="1">
      <c r="B382" s="19" t="s">
        <v>24</v>
      </c>
      <c r="C382" s="20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</row>
    <row r="383" spans="2:19" ht="14.25" thickBot="1" thickTop="1">
      <c r="B383" s="22" t="s">
        <v>127</v>
      </c>
      <c r="C383" s="21"/>
      <c r="D383" s="33">
        <f aca="true" t="shared" si="27" ref="D383:S383">D12-(D54+D96+D138+D180+D222+D262+D304+D346)</f>
        <v>0</v>
      </c>
      <c r="E383" s="33">
        <f t="shared" si="27"/>
        <v>0</v>
      </c>
      <c r="F383" s="33">
        <f t="shared" si="27"/>
        <v>-1</v>
      </c>
      <c r="G383" s="33">
        <f t="shared" si="27"/>
        <v>-1</v>
      </c>
      <c r="H383" s="33">
        <f t="shared" si="27"/>
        <v>1</v>
      </c>
      <c r="I383" s="33">
        <f t="shared" si="27"/>
        <v>1</v>
      </c>
      <c r="J383" s="33">
        <f t="shared" si="27"/>
        <v>0</v>
      </c>
      <c r="K383" s="33">
        <f t="shared" si="27"/>
        <v>0</v>
      </c>
      <c r="L383" s="33">
        <f t="shared" si="27"/>
        <v>0</v>
      </c>
      <c r="M383" s="33">
        <f t="shared" si="27"/>
        <v>0</v>
      </c>
      <c r="N383" s="33">
        <f t="shared" si="27"/>
        <v>0</v>
      </c>
      <c r="O383" s="33">
        <f t="shared" si="27"/>
        <v>0</v>
      </c>
      <c r="P383" s="33">
        <f t="shared" si="27"/>
        <v>0</v>
      </c>
      <c r="Q383" s="33">
        <f t="shared" si="27"/>
        <v>0</v>
      </c>
      <c r="R383" s="33">
        <f t="shared" si="27"/>
        <v>0</v>
      </c>
      <c r="S383" s="33">
        <f t="shared" si="27"/>
        <v>1</v>
      </c>
    </row>
    <row r="384" spans="2:19" ht="14.25" thickBot="1" thickTop="1">
      <c r="B384" s="22" t="s">
        <v>128</v>
      </c>
      <c r="C384" s="21"/>
      <c r="D384" s="33">
        <f aca="true" t="shared" si="28" ref="D384:S384">D13-(D55+D97+D139+D181+D223+D263+D305+D347)</f>
        <v>0</v>
      </c>
      <c r="E384" s="33">
        <f t="shared" si="28"/>
        <v>-1</v>
      </c>
      <c r="F384" s="33">
        <f t="shared" si="28"/>
        <v>0</v>
      </c>
      <c r="G384" s="33">
        <f t="shared" si="28"/>
        <v>1</v>
      </c>
      <c r="H384" s="33">
        <f t="shared" si="28"/>
        <v>-1</v>
      </c>
      <c r="I384" s="33">
        <f t="shared" si="28"/>
        <v>0</v>
      </c>
      <c r="J384" s="33">
        <f t="shared" si="28"/>
        <v>1</v>
      </c>
      <c r="K384" s="33">
        <f t="shared" si="28"/>
        <v>0</v>
      </c>
      <c r="L384" s="33">
        <f t="shared" si="28"/>
        <v>1</v>
      </c>
      <c r="M384" s="33">
        <f t="shared" si="28"/>
        <v>0</v>
      </c>
      <c r="N384" s="33">
        <f t="shared" si="28"/>
        <v>0</v>
      </c>
      <c r="O384" s="33">
        <f t="shared" si="28"/>
        <v>-1</v>
      </c>
      <c r="P384" s="33">
        <f t="shared" si="28"/>
        <v>0</v>
      </c>
      <c r="Q384" s="33">
        <f t="shared" si="28"/>
        <v>0</v>
      </c>
      <c r="R384" s="33">
        <f t="shared" si="28"/>
        <v>0</v>
      </c>
      <c r="S384" s="33">
        <f t="shared" si="28"/>
        <v>1</v>
      </c>
    </row>
    <row r="385" spans="2:19" ht="14.25" thickBot="1" thickTop="1">
      <c r="B385" s="22" t="s">
        <v>129</v>
      </c>
      <c r="C385" s="21"/>
      <c r="D385" s="33">
        <f aca="true" t="shared" si="29" ref="D385:S385">D14-(D56+D98+D140+D182+D224+D264+D306+D348)</f>
        <v>0</v>
      </c>
      <c r="E385" s="33">
        <f t="shared" si="29"/>
        <v>-1</v>
      </c>
      <c r="F385" s="33">
        <f t="shared" si="29"/>
        <v>0</v>
      </c>
      <c r="G385" s="33">
        <f t="shared" si="29"/>
        <v>0</v>
      </c>
      <c r="H385" s="33">
        <f t="shared" si="29"/>
        <v>1</v>
      </c>
      <c r="I385" s="33">
        <f t="shared" si="29"/>
        <v>-1</v>
      </c>
      <c r="J385" s="33">
        <f t="shared" si="29"/>
        <v>0</v>
      </c>
      <c r="K385" s="33">
        <f t="shared" si="29"/>
        <v>-1</v>
      </c>
      <c r="L385" s="33">
        <f t="shared" si="29"/>
        <v>1</v>
      </c>
      <c r="M385" s="33">
        <f t="shared" si="29"/>
        <v>1</v>
      </c>
      <c r="N385" s="33">
        <f t="shared" si="29"/>
        <v>0</v>
      </c>
      <c r="O385" s="33">
        <f t="shared" si="29"/>
        <v>0</v>
      </c>
      <c r="P385" s="33">
        <f t="shared" si="29"/>
        <v>-2</v>
      </c>
      <c r="Q385" s="33">
        <f t="shared" si="29"/>
        <v>0</v>
      </c>
      <c r="R385" s="33">
        <f t="shared" si="29"/>
        <v>-1</v>
      </c>
      <c r="S385" s="33">
        <f t="shared" si="29"/>
        <v>-1</v>
      </c>
    </row>
    <row r="386" spans="2:19" ht="14.25" thickBot="1" thickTop="1">
      <c r="B386" s="22" t="s">
        <v>130</v>
      </c>
      <c r="C386" s="21"/>
      <c r="D386" s="33">
        <f aca="true" t="shared" si="30" ref="D386:S386">D15-(D57+D99+D141+D183+D225+D265+D307+D349)</f>
        <v>-1</v>
      </c>
      <c r="E386" s="33">
        <f t="shared" si="30"/>
        <v>0</v>
      </c>
      <c r="F386" s="33">
        <f t="shared" si="30"/>
        <v>-1</v>
      </c>
      <c r="G386" s="33">
        <f t="shared" si="30"/>
        <v>0</v>
      </c>
      <c r="H386" s="33">
        <f t="shared" si="30"/>
        <v>0</v>
      </c>
      <c r="I386" s="33">
        <f t="shared" si="30"/>
        <v>0</v>
      </c>
      <c r="J386" s="33">
        <f t="shared" si="30"/>
        <v>-2</v>
      </c>
      <c r="K386" s="33">
        <f t="shared" si="30"/>
        <v>2</v>
      </c>
      <c r="L386" s="33">
        <f t="shared" si="30"/>
        <v>0</v>
      </c>
      <c r="M386" s="33">
        <f t="shared" si="30"/>
        <v>1</v>
      </c>
      <c r="N386" s="33">
        <f t="shared" si="30"/>
        <v>0</v>
      </c>
      <c r="O386" s="33">
        <f t="shared" si="30"/>
        <v>0</v>
      </c>
      <c r="P386" s="33">
        <f t="shared" si="30"/>
        <v>0</v>
      </c>
      <c r="Q386" s="33">
        <f t="shared" si="30"/>
        <v>-1</v>
      </c>
      <c r="R386" s="33">
        <f t="shared" si="30"/>
        <v>-2</v>
      </c>
      <c r="S386" s="33">
        <f t="shared" si="30"/>
        <v>1</v>
      </c>
    </row>
    <row r="387" spans="2:19" ht="14.25" thickBot="1" thickTop="1">
      <c r="B387" s="22" t="s">
        <v>131</v>
      </c>
      <c r="C387" s="21"/>
      <c r="D387" s="33">
        <f aca="true" t="shared" si="31" ref="D387:S387">D16-(D58+D100+D142+D184+D226+D266+D308+D350)</f>
        <v>0</v>
      </c>
      <c r="E387" s="33">
        <f t="shared" si="31"/>
        <v>1</v>
      </c>
      <c r="F387" s="33">
        <f t="shared" si="31"/>
        <v>0</v>
      </c>
      <c r="G387" s="33">
        <f t="shared" si="31"/>
        <v>0</v>
      </c>
      <c r="H387" s="33">
        <f t="shared" si="31"/>
        <v>0</v>
      </c>
      <c r="I387" s="33">
        <f t="shared" si="31"/>
        <v>-1</v>
      </c>
      <c r="J387" s="33">
        <f t="shared" si="31"/>
        <v>0</v>
      </c>
      <c r="K387" s="33">
        <f t="shared" si="31"/>
        <v>0</v>
      </c>
      <c r="L387" s="33">
        <f t="shared" si="31"/>
        <v>0</v>
      </c>
      <c r="M387" s="33">
        <f t="shared" si="31"/>
        <v>-1</v>
      </c>
      <c r="N387" s="33">
        <f t="shared" si="31"/>
        <v>0</v>
      </c>
      <c r="O387" s="33">
        <f t="shared" si="31"/>
        <v>1</v>
      </c>
      <c r="P387" s="33">
        <f t="shared" si="31"/>
        <v>-2</v>
      </c>
      <c r="Q387" s="33">
        <f t="shared" si="31"/>
        <v>1</v>
      </c>
      <c r="R387" s="33">
        <f t="shared" si="31"/>
        <v>-1</v>
      </c>
      <c r="S387" s="33">
        <f t="shared" si="31"/>
        <v>0</v>
      </c>
    </row>
    <row r="388" spans="2:19" ht="14.25" thickBot="1" thickTop="1">
      <c r="B388" s="22" t="s">
        <v>132</v>
      </c>
      <c r="C388" s="21"/>
      <c r="D388" s="33">
        <f aca="true" t="shared" si="32" ref="D388:S388">D17-(D59+D101+D143+D185+D227+D267+D309+D351)</f>
        <v>1</v>
      </c>
      <c r="E388" s="33">
        <f t="shared" si="32"/>
        <v>0</v>
      </c>
      <c r="F388" s="33">
        <f t="shared" si="32"/>
        <v>-1</v>
      </c>
      <c r="G388" s="33">
        <f t="shared" si="32"/>
        <v>0</v>
      </c>
      <c r="H388" s="33">
        <f t="shared" si="32"/>
        <v>-1</v>
      </c>
      <c r="I388" s="33">
        <f t="shared" si="32"/>
        <v>-1</v>
      </c>
      <c r="J388" s="33">
        <f t="shared" si="32"/>
        <v>0</v>
      </c>
      <c r="K388" s="33">
        <f t="shared" si="32"/>
        <v>0</v>
      </c>
      <c r="L388" s="33">
        <f t="shared" si="32"/>
        <v>1</v>
      </c>
      <c r="M388" s="33">
        <f t="shared" si="32"/>
        <v>0</v>
      </c>
      <c r="N388" s="33">
        <f t="shared" si="32"/>
        <v>0</v>
      </c>
      <c r="O388" s="33">
        <f t="shared" si="32"/>
        <v>0</v>
      </c>
      <c r="P388" s="33">
        <f t="shared" si="32"/>
        <v>0</v>
      </c>
      <c r="Q388" s="33">
        <f t="shared" si="32"/>
        <v>0</v>
      </c>
      <c r="R388" s="33">
        <f t="shared" si="32"/>
        <v>-1</v>
      </c>
      <c r="S388" s="33">
        <f t="shared" si="32"/>
        <v>-1</v>
      </c>
    </row>
    <row r="389" spans="2:19" ht="14.25" thickBot="1" thickTop="1">
      <c r="B389" s="22" t="s">
        <v>133</v>
      </c>
      <c r="C389" s="21"/>
      <c r="D389" s="33">
        <f aca="true" t="shared" si="33" ref="D389:S389">D18-(D60+D102+D144+D186+D228+D268+D310+D352)</f>
        <v>0</v>
      </c>
      <c r="E389" s="33">
        <f t="shared" si="33"/>
        <v>0</v>
      </c>
      <c r="F389" s="33">
        <f t="shared" si="33"/>
        <v>0</v>
      </c>
      <c r="G389" s="33">
        <f t="shared" si="33"/>
        <v>0</v>
      </c>
      <c r="H389" s="33">
        <f t="shared" si="33"/>
        <v>-1</v>
      </c>
      <c r="I389" s="33">
        <f t="shared" si="33"/>
        <v>0</v>
      </c>
      <c r="J389" s="33">
        <f t="shared" si="33"/>
        <v>1</v>
      </c>
      <c r="K389" s="33">
        <f t="shared" si="33"/>
        <v>-1</v>
      </c>
      <c r="L389" s="33">
        <f t="shared" si="33"/>
        <v>-1</v>
      </c>
      <c r="M389" s="33">
        <f t="shared" si="33"/>
        <v>0</v>
      </c>
      <c r="N389" s="33">
        <f t="shared" si="33"/>
        <v>0</v>
      </c>
      <c r="O389" s="33">
        <f t="shared" si="33"/>
        <v>-1</v>
      </c>
      <c r="P389" s="33">
        <f t="shared" si="33"/>
        <v>0</v>
      </c>
      <c r="Q389" s="33">
        <f t="shared" si="33"/>
        <v>0</v>
      </c>
      <c r="R389" s="33">
        <f t="shared" si="33"/>
        <v>0</v>
      </c>
      <c r="S389" s="33">
        <f t="shared" si="33"/>
        <v>-1</v>
      </c>
    </row>
    <row r="390" spans="2:19" ht="14.25" thickBot="1" thickTop="1">
      <c r="B390" s="22" t="s">
        <v>134</v>
      </c>
      <c r="C390" s="21"/>
      <c r="D390" s="33">
        <f aca="true" t="shared" si="34" ref="D390:S390">D19-(D61+D103+D145+D187+D229+D269+D311+D353)</f>
        <v>0</v>
      </c>
      <c r="E390" s="33">
        <f t="shared" si="34"/>
        <v>1</v>
      </c>
      <c r="F390" s="33">
        <f t="shared" si="34"/>
        <v>0</v>
      </c>
      <c r="G390" s="33">
        <f t="shared" si="34"/>
        <v>-1</v>
      </c>
      <c r="H390" s="33">
        <f t="shared" si="34"/>
        <v>-1</v>
      </c>
      <c r="I390" s="33">
        <f t="shared" si="34"/>
        <v>0</v>
      </c>
      <c r="J390" s="33">
        <f t="shared" si="34"/>
        <v>0</v>
      </c>
      <c r="K390" s="33">
        <f t="shared" si="34"/>
        <v>0</v>
      </c>
      <c r="L390" s="33">
        <f t="shared" si="34"/>
        <v>0</v>
      </c>
      <c r="M390" s="33">
        <f t="shared" si="34"/>
        <v>-1</v>
      </c>
      <c r="N390" s="33">
        <f t="shared" si="34"/>
        <v>0</v>
      </c>
      <c r="O390" s="33">
        <f t="shared" si="34"/>
        <v>0</v>
      </c>
      <c r="P390" s="33">
        <f t="shared" si="34"/>
        <v>0</v>
      </c>
      <c r="Q390" s="33">
        <f t="shared" si="34"/>
        <v>0</v>
      </c>
      <c r="R390" s="33">
        <f t="shared" si="34"/>
        <v>0</v>
      </c>
      <c r="S390" s="33">
        <f t="shared" si="34"/>
        <v>-1</v>
      </c>
    </row>
    <row r="391" spans="2:19" ht="14.25" thickBot="1" thickTop="1">
      <c r="B391" s="22" t="s">
        <v>135</v>
      </c>
      <c r="C391" s="21"/>
      <c r="D391" s="33">
        <f aca="true" t="shared" si="35" ref="D391:S391">D20-(D62+D104+D146+D188+D230+D270+D312+D354)</f>
        <v>1</v>
      </c>
      <c r="E391" s="33">
        <f t="shared" si="35"/>
        <v>0</v>
      </c>
      <c r="F391" s="33">
        <f t="shared" si="35"/>
        <v>1</v>
      </c>
      <c r="G391" s="33">
        <f t="shared" si="35"/>
        <v>-1</v>
      </c>
      <c r="H391" s="33">
        <f t="shared" si="35"/>
        <v>-1</v>
      </c>
      <c r="I391" s="33">
        <f t="shared" si="35"/>
        <v>1</v>
      </c>
      <c r="J391" s="33">
        <f t="shared" si="35"/>
        <v>-1</v>
      </c>
      <c r="K391" s="33">
        <f t="shared" si="35"/>
        <v>0</v>
      </c>
      <c r="L391" s="33">
        <f t="shared" si="35"/>
        <v>-1</v>
      </c>
      <c r="M391" s="33">
        <f t="shared" si="35"/>
        <v>2</v>
      </c>
      <c r="N391" s="33">
        <f t="shared" si="35"/>
        <v>0</v>
      </c>
      <c r="O391" s="33">
        <f t="shared" si="35"/>
        <v>-1</v>
      </c>
      <c r="P391" s="33">
        <f t="shared" si="35"/>
        <v>1</v>
      </c>
      <c r="Q391" s="33">
        <f t="shared" si="35"/>
        <v>-1</v>
      </c>
      <c r="R391" s="33">
        <f t="shared" si="35"/>
        <v>-1</v>
      </c>
      <c r="S391" s="33">
        <f t="shared" si="35"/>
        <v>0</v>
      </c>
    </row>
    <row r="392" spans="2:19" ht="14.25" thickBot="1" thickTop="1">
      <c r="B392" s="22" t="s">
        <v>136</v>
      </c>
      <c r="C392" s="21"/>
      <c r="D392" s="33">
        <f aca="true" t="shared" si="36" ref="D392:S392">D21-(D63+D105+D147+D189+D231+D271+D313+D355)</f>
        <v>1</v>
      </c>
      <c r="E392" s="33">
        <f t="shared" si="36"/>
        <v>-1</v>
      </c>
      <c r="F392" s="33">
        <f t="shared" si="36"/>
        <v>1</v>
      </c>
      <c r="G392" s="33">
        <f t="shared" si="36"/>
        <v>1</v>
      </c>
      <c r="H392" s="33">
        <f t="shared" si="36"/>
        <v>0</v>
      </c>
      <c r="I392" s="33">
        <f t="shared" si="36"/>
        <v>0</v>
      </c>
      <c r="J392" s="33">
        <f t="shared" si="36"/>
        <v>1</v>
      </c>
      <c r="K392" s="33">
        <f t="shared" si="36"/>
        <v>0</v>
      </c>
      <c r="L392" s="33">
        <f t="shared" si="36"/>
        <v>0</v>
      </c>
      <c r="M392" s="33">
        <f t="shared" si="36"/>
        <v>0</v>
      </c>
      <c r="N392" s="33">
        <f t="shared" si="36"/>
        <v>0</v>
      </c>
      <c r="O392" s="33">
        <f t="shared" si="36"/>
        <v>0</v>
      </c>
      <c r="P392" s="33">
        <f t="shared" si="36"/>
        <v>0</v>
      </c>
      <c r="Q392" s="33">
        <f t="shared" si="36"/>
        <v>0</v>
      </c>
      <c r="R392" s="33">
        <f t="shared" si="36"/>
        <v>1</v>
      </c>
      <c r="S392" s="33">
        <f t="shared" si="36"/>
        <v>-1</v>
      </c>
    </row>
    <row r="393" spans="2:19" ht="14.25" thickBot="1" thickTop="1">
      <c r="B393" s="22" t="s">
        <v>137</v>
      </c>
      <c r="C393" s="21"/>
      <c r="D393" s="33">
        <f aca="true" t="shared" si="37" ref="D393:S393">D22-(D64+D106+D148+D190+D232+D272+D314+D356)</f>
        <v>0</v>
      </c>
      <c r="E393" s="33">
        <f t="shared" si="37"/>
        <v>0</v>
      </c>
      <c r="F393" s="33">
        <f t="shared" si="37"/>
        <v>1</v>
      </c>
      <c r="G393" s="33">
        <f t="shared" si="37"/>
        <v>-1</v>
      </c>
      <c r="H393" s="33">
        <f t="shared" si="37"/>
        <v>-1</v>
      </c>
      <c r="I393" s="33">
        <f t="shared" si="37"/>
        <v>1</v>
      </c>
      <c r="J393" s="33">
        <f t="shared" si="37"/>
        <v>0</v>
      </c>
      <c r="K393" s="33">
        <f t="shared" si="37"/>
        <v>0</v>
      </c>
      <c r="L393" s="33">
        <f t="shared" si="37"/>
        <v>1</v>
      </c>
      <c r="M393" s="33">
        <f t="shared" si="37"/>
        <v>-1</v>
      </c>
      <c r="N393" s="33">
        <f t="shared" si="37"/>
        <v>1</v>
      </c>
      <c r="O393" s="33">
        <f t="shared" si="37"/>
        <v>0</v>
      </c>
      <c r="P393" s="33">
        <f t="shared" si="37"/>
        <v>0</v>
      </c>
      <c r="Q393" s="33">
        <f t="shared" si="37"/>
        <v>0</v>
      </c>
      <c r="R393" s="33">
        <f t="shared" si="37"/>
        <v>-1</v>
      </c>
      <c r="S393" s="33">
        <f t="shared" si="37"/>
        <v>0</v>
      </c>
    </row>
    <row r="394" spans="2:19" ht="14.25" thickBot="1" thickTop="1">
      <c r="B394" s="22" t="s">
        <v>138</v>
      </c>
      <c r="C394" s="21"/>
      <c r="D394" s="33">
        <f aca="true" t="shared" si="38" ref="D394:S394">D23-(D65+D107+D149+D191+D233+D273+D315+D357)</f>
        <v>0</v>
      </c>
      <c r="E394" s="33">
        <f t="shared" si="38"/>
        <v>-1</v>
      </c>
      <c r="F394" s="33">
        <f t="shared" si="38"/>
        <v>0</v>
      </c>
      <c r="G394" s="33">
        <f t="shared" si="38"/>
        <v>0</v>
      </c>
      <c r="H394" s="33">
        <f t="shared" si="38"/>
        <v>0</v>
      </c>
      <c r="I394" s="33">
        <f t="shared" si="38"/>
        <v>1</v>
      </c>
      <c r="J394" s="33">
        <f t="shared" si="38"/>
        <v>0</v>
      </c>
      <c r="K394" s="33">
        <f t="shared" si="38"/>
        <v>-1</v>
      </c>
      <c r="L394" s="33">
        <f t="shared" si="38"/>
        <v>-1</v>
      </c>
      <c r="M394" s="33">
        <f t="shared" si="38"/>
        <v>0</v>
      </c>
      <c r="N394" s="33">
        <f t="shared" si="38"/>
        <v>0</v>
      </c>
      <c r="O394" s="33">
        <f t="shared" si="38"/>
        <v>-1</v>
      </c>
      <c r="P394" s="33">
        <f t="shared" si="38"/>
        <v>0</v>
      </c>
      <c r="Q394" s="33">
        <f t="shared" si="38"/>
        <v>0</v>
      </c>
      <c r="R394" s="33">
        <f t="shared" si="38"/>
        <v>0</v>
      </c>
      <c r="S394" s="33">
        <f t="shared" si="38"/>
        <v>0</v>
      </c>
    </row>
    <row r="395" spans="2:19" ht="14.25" thickBot="1" thickTop="1">
      <c r="B395" s="22" t="s">
        <v>139</v>
      </c>
      <c r="C395" s="21"/>
      <c r="D395" s="33">
        <f aca="true" t="shared" si="39" ref="D395:S395">D24-(D66+D108+D150+D192+D234+D274+D316+D358)</f>
        <v>1</v>
      </c>
      <c r="E395" s="33">
        <f t="shared" si="39"/>
        <v>1</v>
      </c>
      <c r="F395" s="33">
        <f t="shared" si="39"/>
        <v>0</v>
      </c>
      <c r="G395" s="33">
        <f t="shared" si="39"/>
        <v>0</v>
      </c>
      <c r="H395" s="33">
        <f t="shared" si="39"/>
        <v>0</v>
      </c>
      <c r="I395" s="33">
        <f t="shared" si="39"/>
        <v>1</v>
      </c>
      <c r="J395" s="33">
        <f t="shared" si="39"/>
        <v>1</v>
      </c>
      <c r="K395" s="33">
        <f t="shared" si="39"/>
        <v>-1</v>
      </c>
      <c r="L395" s="33">
        <f t="shared" si="39"/>
        <v>0</v>
      </c>
      <c r="M395" s="33">
        <f t="shared" si="39"/>
        <v>0</v>
      </c>
      <c r="N395" s="33">
        <f t="shared" si="39"/>
        <v>0</v>
      </c>
      <c r="O395" s="33">
        <f t="shared" si="39"/>
        <v>-1</v>
      </c>
      <c r="P395" s="33">
        <f t="shared" si="39"/>
        <v>0</v>
      </c>
      <c r="Q395" s="33">
        <f t="shared" si="39"/>
        <v>0</v>
      </c>
      <c r="R395" s="33">
        <f t="shared" si="39"/>
        <v>1</v>
      </c>
      <c r="S395" s="33">
        <f t="shared" si="39"/>
        <v>-1</v>
      </c>
    </row>
    <row r="396" spans="2:19" ht="14.25" thickBot="1" thickTop="1">
      <c r="B396" s="22" t="s">
        <v>140</v>
      </c>
      <c r="C396" s="21"/>
      <c r="D396" s="33">
        <f aca="true" t="shared" si="40" ref="D396:S396">D25-(D67+D109+D151+D193+D235+D275+D317+D359)</f>
        <v>0</v>
      </c>
      <c r="E396" s="33">
        <f t="shared" si="40"/>
        <v>-1</v>
      </c>
      <c r="F396" s="33">
        <f t="shared" si="40"/>
        <v>-1</v>
      </c>
      <c r="G396" s="33">
        <f t="shared" si="40"/>
        <v>-1</v>
      </c>
      <c r="H396" s="33">
        <f t="shared" si="40"/>
        <v>0</v>
      </c>
      <c r="I396" s="33">
        <f t="shared" si="40"/>
        <v>-2</v>
      </c>
      <c r="J396" s="33">
        <f t="shared" si="40"/>
        <v>1</v>
      </c>
      <c r="K396" s="33">
        <f t="shared" si="40"/>
        <v>0</v>
      </c>
      <c r="L396" s="33">
        <f t="shared" si="40"/>
        <v>0</v>
      </c>
      <c r="M396" s="33">
        <f t="shared" si="40"/>
        <v>1</v>
      </c>
      <c r="N396" s="33">
        <f t="shared" si="40"/>
        <v>-1</v>
      </c>
      <c r="O396" s="33">
        <f t="shared" si="40"/>
        <v>1</v>
      </c>
      <c r="P396" s="33">
        <f t="shared" si="40"/>
        <v>0</v>
      </c>
      <c r="Q396" s="33">
        <f t="shared" si="40"/>
        <v>0</v>
      </c>
      <c r="R396" s="33">
        <f t="shared" si="40"/>
        <v>-1</v>
      </c>
      <c r="S396" s="33">
        <f t="shared" si="40"/>
        <v>0</v>
      </c>
    </row>
    <row r="397" spans="2:19" ht="14.25" thickBot="1" thickTop="1">
      <c r="B397" s="22" t="s">
        <v>141</v>
      </c>
      <c r="C397" s="21"/>
      <c r="D397" s="33">
        <f aca="true" t="shared" si="41" ref="D397:S397">D26-(D68+D110+D152+D194+D236+D276+D318+D360)</f>
        <v>0</v>
      </c>
      <c r="E397" s="33">
        <f t="shared" si="41"/>
        <v>-1</v>
      </c>
      <c r="F397" s="33">
        <f t="shared" si="41"/>
        <v>0</v>
      </c>
      <c r="G397" s="33">
        <f t="shared" si="41"/>
        <v>1</v>
      </c>
      <c r="H397" s="33">
        <f t="shared" si="41"/>
        <v>0</v>
      </c>
      <c r="I397" s="33">
        <f t="shared" si="41"/>
        <v>-1</v>
      </c>
      <c r="J397" s="33">
        <f t="shared" si="41"/>
        <v>0</v>
      </c>
      <c r="K397" s="33">
        <f t="shared" si="41"/>
        <v>-1</v>
      </c>
      <c r="L397" s="33">
        <f t="shared" si="41"/>
        <v>0</v>
      </c>
      <c r="M397" s="33">
        <f t="shared" si="41"/>
        <v>0</v>
      </c>
      <c r="N397" s="33">
        <f t="shared" si="41"/>
        <v>1</v>
      </c>
      <c r="O397" s="33">
        <f t="shared" si="41"/>
        <v>0</v>
      </c>
      <c r="P397" s="33">
        <f t="shared" si="41"/>
        <v>0</v>
      </c>
      <c r="Q397" s="33">
        <f t="shared" si="41"/>
        <v>0</v>
      </c>
      <c r="R397" s="33">
        <f t="shared" si="41"/>
        <v>0</v>
      </c>
      <c r="S397" s="33">
        <f t="shared" si="41"/>
        <v>-1</v>
      </c>
    </row>
    <row r="398" spans="2:19" ht="14.25" thickBot="1" thickTop="1">
      <c r="B398" s="22" t="s">
        <v>142</v>
      </c>
      <c r="C398" s="21"/>
      <c r="D398" s="33">
        <f aca="true" t="shared" si="42" ref="D398:S398">D27-(D69+D111+D153+D195+D237+D277+D319+D361)</f>
        <v>0</v>
      </c>
      <c r="E398" s="33">
        <f t="shared" si="42"/>
        <v>1</v>
      </c>
      <c r="F398" s="33">
        <f t="shared" si="42"/>
        <v>0</v>
      </c>
      <c r="G398" s="33">
        <f t="shared" si="42"/>
        <v>0</v>
      </c>
      <c r="H398" s="33">
        <f t="shared" si="42"/>
        <v>1</v>
      </c>
      <c r="I398" s="33">
        <f t="shared" si="42"/>
        <v>0</v>
      </c>
      <c r="J398" s="33">
        <f t="shared" si="42"/>
        <v>1</v>
      </c>
      <c r="K398" s="33">
        <f t="shared" si="42"/>
        <v>0</v>
      </c>
      <c r="L398" s="33">
        <f t="shared" si="42"/>
        <v>-1</v>
      </c>
      <c r="M398" s="33">
        <f t="shared" si="42"/>
        <v>1</v>
      </c>
      <c r="N398" s="33">
        <f t="shared" si="42"/>
        <v>-1</v>
      </c>
      <c r="O398" s="33">
        <f t="shared" si="42"/>
        <v>-2</v>
      </c>
      <c r="P398" s="33">
        <f t="shared" si="42"/>
        <v>0</v>
      </c>
      <c r="Q398" s="33">
        <f t="shared" si="42"/>
        <v>-1</v>
      </c>
      <c r="R398" s="33">
        <f t="shared" si="42"/>
        <v>-1</v>
      </c>
      <c r="S398" s="33">
        <f t="shared" si="42"/>
        <v>0</v>
      </c>
    </row>
    <row r="399" spans="2:19" ht="14.25" thickBot="1" thickTop="1">
      <c r="B399" s="22" t="s">
        <v>143</v>
      </c>
      <c r="C399" s="21"/>
      <c r="D399" s="33">
        <f aca="true" t="shared" si="43" ref="D399:S399">D28-(D70+D112+D154+D196+D238+D278+D320+D362)</f>
        <v>0</v>
      </c>
      <c r="E399" s="33">
        <f t="shared" si="43"/>
        <v>0</v>
      </c>
      <c r="F399" s="33">
        <f t="shared" si="43"/>
        <v>0</v>
      </c>
      <c r="G399" s="33">
        <f t="shared" si="43"/>
        <v>0</v>
      </c>
      <c r="H399" s="33">
        <f t="shared" si="43"/>
        <v>0</v>
      </c>
      <c r="I399" s="33">
        <f t="shared" si="43"/>
        <v>0</v>
      </c>
      <c r="J399" s="33">
        <f t="shared" si="43"/>
        <v>0</v>
      </c>
      <c r="K399" s="33">
        <f t="shared" si="43"/>
        <v>0</v>
      </c>
      <c r="L399" s="33">
        <f t="shared" si="43"/>
        <v>0</v>
      </c>
      <c r="M399" s="33">
        <f t="shared" si="43"/>
        <v>0</v>
      </c>
      <c r="N399" s="33">
        <f t="shared" si="43"/>
        <v>0</v>
      </c>
      <c r="O399" s="33">
        <f t="shared" si="43"/>
        <v>0</v>
      </c>
      <c r="P399" s="33">
        <f t="shared" si="43"/>
        <v>0</v>
      </c>
      <c r="Q399" s="33">
        <f t="shared" si="43"/>
        <v>0</v>
      </c>
      <c r="R399" s="33">
        <f t="shared" si="43"/>
        <v>0</v>
      </c>
      <c r="S399" s="33">
        <f t="shared" si="43"/>
        <v>0</v>
      </c>
    </row>
    <row r="400" spans="2:19" ht="14.25" thickBot="1" thickTop="1">
      <c r="B400" s="22" t="s">
        <v>144</v>
      </c>
      <c r="C400" s="21"/>
      <c r="D400" s="33">
        <f aca="true" t="shared" si="44" ref="D400:S400">D29-(D71+D113+D155+D197+D239+D279+D321+D363)</f>
        <v>-1</v>
      </c>
      <c r="E400" s="33">
        <f t="shared" si="44"/>
        <v>0</v>
      </c>
      <c r="F400" s="33">
        <f t="shared" si="44"/>
        <v>0</v>
      </c>
      <c r="G400" s="33">
        <f t="shared" si="44"/>
        <v>-1</v>
      </c>
      <c r="H400" s="33">
        <f t="shared" si="44"/>
        <v>0</v>
      </c>
      <c r="I400" s="33">
        <f t="shared" si="44"/>
        <v>0</v>
      </c>
      <c r="J400" s="33">
        <f t="shared" si="44"/>
        <v>0</v>
      </c>
      <c r="K400" s="33">
        <f t="shared" si="44"/>
        <v>0</v>
      </c>
      <c r="L400" s="33">
        <f t="shared" si="44"/>
        <v>-1</v>
      </c>
      <c r="M400" s="33">
        <f t="shared" si="44"/>
        <v>-1</v>
      </c>
      <c r="N400" s="33">
        <f t="shared" si="44"/>
        <v>-1</v>
      </c>
      <c r="O400" s="33">
        <f t="shared" si="44"/>
        <v>1</v>
      </c>
      <c r="P400" s="33">
        <f t="shared" si="44"/>
        <v>1</v>
      </c>
      <c r="Q400" s="33">
        <f t="shared" si="44"/>
        <v>1</v>
      </c>
      <c r="R400" s="33">
        <f t="shared" si="44"/>
        <v>0</v>
      </c>
      <c r="S400" s="33">
        <f t="shared" si="44"/>
        <v>1</v>
      </c>
    </row>
    <row r="401" spans="2:19" ht="14.25" thickBot="1" thickTop="1">
      <c r="B401" s="22" t="s">
        <v>145</v>
      </c>
      <c r="C401" s="21"/>
      <c r="D401" s="33">
        <f aca="true" t="shared" si="45" ref="D401:S401">D30-(D72+D114+D156+D198+D240+D280+D322+D364)</f>
        <v>1</v>
      </c>
      <c r="E401" s="33">
        <f t="shared" si="45"/>
        <v>0</v>
      </c>
      <c r="F401" s="33">
        <f t="shared" si="45"/>
        <v>0</v>
      </c>
      <c r="G401" s="33">
        <f t="shared" si="45"/>
        <v>-1</v>
      </c>
      <c r="H401" s="33">
        <f t="shared" si="45"/>
        <v>0</v>
      </c>
      <c r="I401" s="33">
        <f t="shared" si="45"/>
        <v>0</v>
      </c>
      <c r="J401" s="33">
        <f t="shared" si="45"/>
        <v>0</v>
      </c>
      <c r="K401" s="33">
        <f t="shared" si="45"/>
        <v>-1</v>
      </c>
      <c r="L401" s="33">
        <f t="shared" si="45"/>
        <v>0</v>
      </c>
      <c r="M401" s="33">
        <f t="shared" si="45"/>
        <v>0</v>
      </c>
      <c r="N401" s="33">
        <f t="shared" si="45"/>
        <v>-1</v>
      </c>
      <c r="O401" s="33">
        <f t="shared" si="45"/>
        <v>0</v>
      </c>
      <c r="P401" s="33">
        <f t="shared" si="45"/>
        <v>1</v>
      </c>
      <c r="Q401" s="33">
        <f t="shared" si="45"/>
        <v>-1</v>
      </c>
      <c r="R401" s="33">
        <f t="shared" si="45"/>
        <v>-1</v>
      </c>
      <c r="S401" s="33">
        <f t="shared" si="45"/>
        <v>1</v>
      </c>
    </row>
    <row r="402" spans="2:19" ht="14.25" thickBot="1" thickTop="1">
      <c r="B402" s="22" t="s">
        <v>146</v>
      </c>
      <c r="C402" s="21"/>
      <c r="D402" s="33">
        <f aca="true" t="shared" si="46" ref="D402:S402">D31-(D73+D115+D157+D199+D241+D281+D323+D365)</f>
        <v>0</v>
      </c>
      <c r="E402" s="33">
        <f t="shared" si="46"/>
        <v>-1</v>
      </c>
      <c r="F402" s="33">
        <f t="shared" si="46"/>
        <v>1</v>
      </c>
      <c r="G402" s="33">
        <f t="shared" si="46"/>
        <v>-2</v>
      </c>
      <c r="H402" s="33">
        <f t="shared" si="46"/>
        <v>0</v>
      </c>
      <c r="I402" s="33">
        <f t="shared" si="46"/>
        <v>-1</v>
      </c>
      <c r="J402" s="33">
        <f t="shared" si="46"/>
        <v>1</v>
      </c>
      <c r="K402" s="33">
        <f t="shared" si="46"/>
        <v>2</v>
      </c>
      <c r="L402" s="33">
        <f t="shared" si="46"/>
        <v>1</v>
      </c>
      <c r="M402" s="33">
        <f t="shared" si="46"/>
        <v>-1</v>
      </c>
      <c r="N402" s="33">
        <f t="shared" si="46"/>
        <v>0</v>
      </c>
      <c r="O402" s="33">
        <f t="shared" si="46"/>
        <v>0</v>
      </c>
      <c r="P402" s="33">
        <f t="shared" si="46"/>
        <v>1</v>
      </c>
      <c r="Q402" s="33">
        <f t="shared" si="46"/>
        <v>0</v>
      </c>
      <c r="R402" s="33">
        <f t="shared" si="46"/>
        <v>0</v>
      </c>
      <c r="S402" s="33">
        <f t="shared" si="46"/>
        <v>-1</v>
      </c>
    </row>
    <row r="403" spans="2:19" ht="14.25" thickBot="1" thickTop="1">
      <c r="B403" s="22" t="s">
        <v>147</v>
      </c>
      <c r="C403" s="21"/>
      <c r="D403" s="33">
        <f aca="true" t="shared" si="47" ref="D403:S403">D32-(D74+D116+D158+D200+D242+D282+D324+D366)</f>
        <v>0</v>
      </c>
      <c r="E403" s="33">
        <f t="shared" si="47"/>
        <v>1</v>
      </c>
      <c r="F403" s="33">
        <f t="shared" si="47"/>
        <v>0</v>
      </c>
      <c r="G403" s="33">
        <f t="shared" si="47"/>
        <v>-1</v>
      </c>
      <c r="H403" s="33">
        <f t="shared" si="47"/>
        <v>0</v>
      </c>
      <c r="I403" s="33">
        <f t="shared" si="47"/>
        <v>0</v>
      </c>
      <c r="J403" s="33">
        <f t="shared" si="47"/>
        <v>-1</v>
      </c>
      <c r="K403" s="33">
        <f t="shared" si="47"/>
        <v>0</v>
      </c>
      <c r="L403" s="33">
        <f t="shared" si="47"/>
        <v>-1</v>
      </c>
      <c r="M403" s="33">
        <f t="shared" si="47"/>
        <v>1</v>
      </c>
      <c r="N403" s="33">
        <f t="shared" si="47"/>
        <v>-1</v>
      </c>
      <c r="O403" s="33">
        <f t="shared" si="47"/>
        <v>1</v>
      </c>
      <c r="P403" s="33">
        <f t="shared" si="47"/>
        <v>0</v>
      </c>
      <c r="Q403" s="33">
        <f t="shared" si="47"/>
        <v>0</v>
      </c>
      <c r="R403" s="33">
        <f t="shared" si="47"/>
        <v>1</v>
      </c>
      <c r="S403" s="33">
        <f t="shared" si="47"/>
        <v>-1</v>
      </c>
    </row>
    <row r="404" spans="2:19" ht="14.25" thickBot="1" thickTop="1">
      <c r="B404" s="22" t="s">
        <v>148</v>
      </c>
      <c r="C404" s="21"/>
      <c r="D404" s="33">
        <f aca="true" t="shared" si="48" ref="D404:S404">D33-(D75+D117+D159+D201+D243+D283+D325+D367)</f>
        <v>1</v>
      </c>
      <c r="E404" s="33">
        <f t="shared" si="48"/>
        <v>-1</v>
      </c>
      <c r="F404" s="33">
        <f t="shared" si="48"/>
        <v>1</v>
      </c>
      <c r="G404" s="33">
        <f t="shared" si="48"/>
        <v>0</v>
      </c>
      <c r="H404" s="33">
        <f t="shared" si="48"/>
        <v>0</v>
      </c>
      <c r="I404" s="33">
        <f t="shared" si="48"/>
        <v>0</v>
      </c>
      <c r="J404" s="33">
        <f t="shared" si="48"/>
        <v>1</v>
      </c>
      <c r="K404" s="33">
        <f t="shared" si="48"/>
        <v>0</v>
      </c>
      <c r="L404" s="33">
        <f t="shared" si="48"/>
        <v>0</v>
      </c>
      <c r="M404" s="33">
        <f t="shared" si="48"/>
        <v>0</v>
      </c>
      <c r="N404" s="33">
        <f t="shared" si="48"/>
        <v>0</v>
      </c>
      <c r="O404" s="33">
        <f t="shared" si="48"/>
        <v>0</v>
      </c>
      <c r="P404" s="33">
        <f t="shared" si="48"/>
        <v>-1</v>
      </c>
      <c r="Q404" s="33">
        <f t="shared" si="48"/>
        <v>-2</v>
      </c>
      <c r="R404" s="33">
        <f t="shared" si="48"/>
        <v>2</v>
      </c>
      <c r="S404" s="33">
        <f t="shared" si="48"/>
        <v>1</v>
      </c>
    </row>
    <row r="405" spans="2:19" ht="14.25" thickBot="1" thickTop="1">
      <c r="B405" s="22" t="s">
        <v>149</v>
      </c>
      <c r="C405" s="21"/>
      <c r="D405" s="33">
        <f aca="true" t="shared" si="49" ref="D405:S405">D34-(D76+D118+D160+D202+D244+D284+D326+D368)</f>
        <v>0</v>
      </c>
      <c r="E405" s="33">
        <f t="shared" si="49"/>
        <v>1</v>
      </c>
      <c r="F405" s="33">
        <f t="shared" si="49"/>
        <v>-1</v>
      </c>
      <c r="G405" s="33">
        <f t="shared" si="49"/>
        <v>1</v>
      </c>
      <c r="H405" s="33">
        <f t="shared" si="49"/>
        <v>-1</v>
      </c>
      <c r="I405" s="33">
        <f t="shared" si="49"/>
        <v>0</v>
      </c>
      <c r="J405" s="33">
        <f t="shared" si="49"/>
        <v>-1</v>
      </c>
      <c r="K405" s="33">
        <f t="shared" si="49"/>
        <v>0</v>
      </c>
      <c r="L405" s="33">
        <f t="shared" si="49"/>
        <v>0</v>
      </c>
      <c r="M405" s="33">
        <f t="shared" si="49"/>
        <v>0</v>
      </c>
      <c r="N405" s="33">
        <f t="shared" si="49"/>
        <v>0</v>
      </c>
      <c r="O405" s="33">
        <f t="shared" si="49"/>
        <v>0</v>
      </c>
      <c r="P405" s="33">
        <f t="shared" si="49"/>
        <v>1</v>
      </c>
      <c r="Q405" s="33">
        <f t="shared" si="49"/>
        <v>0</v>
      </c>
      <c r="R405" s="33">
        <f t="shared" si="49"/>
        <v>0</v>
      </c>
      <c r="S405" s="33">
        <f t="shared" si="49"/>
        <v>0</v>
      </c>
    </row>
    <row r="406" spans="2:19" ht="14.25" thickBot="1" thickTop="1">
      <c r="B406" s="22" t="s">
        <v>150</v>
      </c>
      <c r="C406" s="21"/>
      <c r="D406" s="33">
        <f aca="true" t="shared" si="50" ref="D406:S406">D35-(D77+D119+D161+D203+D245+D285+D327+D369)</f>
        <v>-1</v>
      </c>
      <c r="E406" s="33">
        <f t="shared" si="50"/>
        <v>1</v>
      </c>
      <c r="F406" s="33">
        <f t="shared" si="50"/>
        <v>1</v>
      </c>
      <c r="G406" s="33">
        <f t="shared" si="50"/>
        <v>0</v>
      </c>
      <c r="H406" s="33">
        <f t="shared" si="50"/>
        <v>0</v>
      </c>
      <c r="I406" s="33">
        <f t="shared" si="50"/>
        <v>1</v>
      </c>
      <c r="J406" s="33">
        <f t="shared" si="50"/>
        <v>0</v>
      </c>
      <c r="K406" s="33">
        <f t="shared" si="50"/>
        <v>0</v>
      </c>
      <c r="L406" s="33">
        <f t="shared" si="50"/>
        <v>-1</v>
      </c>
      <c r="M406" s="33">
        <f t="shared" si="50"/>
        <v>-1</v>
      </c>
      <c r="N406" s="33">
        <f t="shared" si="50"/>
        <v>0</v>
      </c>
      <c r="O406" s="33">
        <f t="shared" si="50"/>
        <v>-1</v>
      </c>
      <c r="P406" s="33">
        <f t="shared" si="50"/>
        <v>-1</v>
      </c>
      <c r="Q406" s="33">
        <f t="shared" si="50"/>
        <v>1</v>
      </c>
      <c r="R406" s="33">
        <f t="shared" si="50"/>
        <v>0</v>
      </c>
      <c r="S406" s="33">
        <f t="shared" si="50"/>
        <v>-1</v>
      </c>
    </row>
    <row r="407" spans="2:19" ht="14.25" thickBot="1" thickTop="1">
      <c r="B407" s="22" t="s">
        <v>151</v>
      </c>
      <c r="C407" s="21"/>
      <c r="D407" s="33">
        <f aca="true" t="shared" si="51" ref="D407:S407">D36-(D78+D120+D162+D204+D246+D286+D328+D370)</f>
        <v>0</v>
      </c>
      <c r="E407" s="33">
        <f t="shared" si="51"/>
        <v>-1</v>
      </c>
      <c r="F407" s="33">
        <f t="shared" si="51"/>
        <v>1</v>
      </c>
      <c r="G407" s="33">
        <f t="shared" si="51"/>
        <v>1</v>
      </c>
      <c r="H407" s="33">
        <f t="shared" si="51"/>
        <v>0</v>
      </c>
      <c r="I407" s="33">
        <f t="shared" si="51"/>
        <v>0</v>
      </c>
      <c r="J407" s="33">
        <f t="shared" si="51"/>
        <v>-1</v>
      </c>
      <c r="K407" s="33">
        <f t="shared" si="51"/>
        <v>0</v>
      </c>
      <c r="L407" s="33">
        <f t="shared" si="51"/>
        <v>0</v>
      </c>
      <c r="M407" s="33">
        <f t="shared" si="51"/>
        <v>1</v>
      </c>
      <c r="N407" s="33">
        <f t="shared" si="51"/>
        <v>0</v>
      </c>
      <c r="O407" s="33">
        <f t="shared" si="51"/>
        <v>1</v>
      </c>
      <c r="P407" s="33">
        <f t="shared" si="51"/>
        <v>0</v>
      </c>
      <c r="Q407" s="33">
        <f t="shared" si="51"/>
        <v>0</v>
      </c>
      <c r="R407" s="33">
        <f t="shared" si="51"/>
        <v>-2</v>
      </c>
      <c r="S407" s="33">
        <f t="shared" si="51"/>
        <v>0</v>
      </c>
    </row>
    <row r="408" spans="2:19" ht="14.25" thickBot="1" thickTop="1">
      <c r="B408" s="22" t="s">
        <v>152</v>
      </c>
      <c r="C408" s="21"/>
      <c r="D408" s="33">
        <f aca="true" t="shared" si="52" ref="D408:S408">D37-(D79+D121+D163+D205+D247+D287+D329+D371)</f>
        <v>0</v>
      </c>
      <c r="E408" s="33">
        <f t="shared" si="52"/>
        <v>1</v>
      </c>
      <c r="F408" s="33">
        <f t="shared" si="52"/>
        <v>0</v>
      </c>
      <c r="G408" s="33">
        <f t="shared" si="52"/>
        <v>0</v>
      </c>
      <c r="H408" s="33">
        <f t="shared" si="52"/>
        <v>0</v>
      </c>
      <c r="I408" s="33">
        <f t="shared" si="52"/>
        <v>0</v>
      </c>
      <c r="J408" s="33">
        <f t="shared" si="52"/>
        <v>0</v>
      </c>
      <c r="K408" s="33">
        <f t="shared" si="52"/>
        <v>0</v>
      </c>
      <c r="L408" s="33">
        <f t="shared" si="52"/>
        <v>0</v>
      </c>
      <c r="M408" s="33">
        <f t="shared" si="52"/>
        <v>0</v>
      </c>
      <c r="N408" s="33">
        <f t="shared" si="52"/>
        <v>1</v>
      </c>
      <c r="O408" s="33">
        <f t="shared" si="52"/>
        <v>0</v>
      </c>
      <c r="P408" s="33">
        <f t="shared" si="52"/>
        <v>0</v>
      </c>
      <c r="Q408" s="33">
        <f t="shared" si="52"/>
        <v>0</v>
      </c>
      <c r="R408" s="33">
        <f t="shared" si="52"/>
        <v>0</v>
      </c>
      <c r="S408" s="33">
        <f t="shared" si="52"/>
        <v>0</v>
      </c>
    </row>
    <row r="409" spans="2:19" ht="14.25" thickBot="1" thickTop="1">
      <c r="B409" s="22" t="s">
        <v>153</v>
      </c>
      <c r="C409" s="21"/>
      <c r="D409" s="33">
        <f aca="true" t="shared" si="53" ref="D409:S409">D38-(D80+D122+D164+D206+D248+D288+D330+D372)</f>
        <v>0</v>
      </c>
      <c r="E409" s="33">
        <f t="shared" si="53"/>
        <v>-1</v>
      </c>
      <c r="F409" s="33">
        <f t="shared" si="53"/>
        <v>-1</v>
      </c>
      <c r="G409" s="33">
        <f t="shared" si="53"/>
        <v>2</v>
      </c>
      <c r="H409" s="33">
        <f t="shared" si="53"/>
        <v>-1</v>
      </c>
      <c r="I409" s="33">
        <f t="shared" si="53"/>
        <v>0</v>
      </c>
      <c r="J409" s="33">
        <f t="shared" si="53"/>
        <v>0</v>
      </c>
      <c r="K409" s="33">
        <f t="shared" si="53"/>
        <v>0</v>
      </c>
      <c r="L409" s="33">
        <f t="shared" si="53"/>
        <v>0</v>
      </c>
      <c r="M409" s="33">
        <f t="shared" si="53"/>
        <v>1</v>
      </c>
      <c r="N409" s="33">
        <f t="shared" si="53"/>
        <v>0</v>
      </c>
      <c r="O409" s="33">
        <f t="shared" si="53"/>
        <v>-1</v>
      </c>
      <c r="P409" s="33">
        <f t="shared" si="53"/>
        <v>1</v>
      </c>
      <c r="Q409" s="33">
        <f t="shared" si="53"/>
        <v>-1</v>
      </c>
      <c r="R409" s="33">
        <f t="shared" si="53"/>
        <v>0</v>
      </c>
      <c r="S409" s="33">
        <f t="shared" si="53"/>
        <v>1</v>
      </c>
    </row>
    <row r="410" spans="2:19" ht="14.25" thickBot="1" thickTop="1">
      <c r="B410" s="22" t="s">
        <v>154</v>
      </c>
      <c r="C410" s="21"/>
      <c r="D410" s="33">
        <f aca="true" t="shared" si="54" ref="D410:S410">D39-(D81+D123+D165+D207+D249+D289+D331+D373)</f>
        <v>0</v>
      </c>
      <c r="E410" s="33">
        <f t="shared" si="54"/>
        <v>0</v>
      </c>
      <c r="F410" s="33">
        <f t="shared" si="54"/>
        <v>1</v>
      </c>
      <c r="G410" s="33">
        <f t="shared" si="54"/>
        <v>-1</v>
      </c>
      <c r="H410" s="33">
        <f t="shared" si="54"/>
        <v>-1</v>
      </c>
      <c r="I410" s="33">
        <f t="shared" si="54"/>
        <v>0</v>
      </c>
      <c r="J410" s="33">
        <f t="shared" si="54"/>
        <v>0</v>
      </c>
      <c r="K410" s="33">
        <f t="shared" si="54"/>
        <v>-1</v>
      </c>
      <c r="L410" s="33">
        <f t="shared" si="54"/>
        <v>1</v>
      </c>
      <c r="M410" s="33">
        <f t="shared" si="54"/>
        <v>0</v>
      </c>
      <c r="N410" s="33">
        <f t="shared" si="54"/>
        <v>1</v>
      </c>
      <c r="O410" s="33">
        <f t="shared" si="54"/>
        <v>1</v>
      </c>
      <c r="P410" s="33">
        <f t="shared" si="54"/>
        <v>0</v>
      </c>
      <c r="Q410" s="33">
        <f t="shared" si="54"/>
        <v>0</v>
      </c>
      <c r="R410" s="33">
        <f t="shared" si="54"/>
        <v>1</v>
      </c>
      <c r="S410" s="33">
        <f t="shared" si="54"/>
        <v>-1</v>
      </c>
    </row>
    <row r="411" spans="2:19" ht="14.25" thickBot="1" thickTop="1">
      <c r="B411" s="22" t="s">
        <v>155</v>
      </c>
      <c r="C411" s="21"/>
      <c r="D411" s="33">
        <f aca="true" t="shared" si="55" ref="D411:S411">D40-(D82+D124+D166+D208+D250+D290+D332+D374)</f>
        <v>0</v>
      </c>
      <c r="E411" s="33">
        <f t="shared" si="55"/>
        <v>0</v>
      </c>
      <c r="F411" s="33">
        <f t="shared" si="55"/>
        <v>0</v>
      </c>
      <c r="G411" s="33">
        <f t="shared" si="55"/>
        <v>-1</v>
      </c>
      <c r="H411" s="33">
        <f t="shared" si="55"/>
        <v>-1</v>
      </c>
      <c r="I411" s="33">
        <f t="shared" si="55"/>
        <v>0</v>
      </c>
      <c r="J411" s="33">
        <f t="shared" si="55"/>
        <v>0</v>
      </c>
      <c r="K411" s="33">
        <f t="shared" si="55"/>
        <v>0</v>
      </c>
      <c r="L411" s="33">
        <f t="shared" si="55"/>
        <v>0</v>
      </c>
      <c r="M411" s="33">
        <f t="shared" si="55"/>
        <v>-1</v>
      </c>
      <c r="N411" s="33">
        <f t="shared" si="55"/>
        <v>0</v>
      </c>
      <c r="O411" s="33">
        <f t="shared" si="55"/>
        <v>0</v>
      </c>
      <c r="P411" s="33">
        <f t="shared" si="55"/>
        <v>0</v>
      </c>
      <c r="Q411" s="33">
        <f t="shared" si="55"/>
        <v>0</v>
      </c>
      <c r="R411" s="33">
        <f t="shared" si="55"/>
        <v>0</v>
      </c>
      <c r="S411" s="33">
        <f t="shared" si="55"/>
        <v>0</v>
      </c>
    </row>
    <row r="412" spans="2:19" ht="13.5" thickTop="1">
      <c r="B412" s="22" t="s">
        <v>156</v>
      </c>
      <c r="C412" s="21"/>
      <c r="D412" s="33">
        <f aca="true" t="shared" si="56" ref="D412:S412">D41-(D83+D125+D167+D209+D251+D291+D333+D375)</f>
        <v>1</v>
      </c>
      <c r="E412" s="33">
        <f t="shared" si="56"/>
        <v>1</v>
      </c>
      <c r="F412" s="33">
        <f t="shared" si="56"/>
        <v>1</v>
      </c>
      <c r="G412" s="33">
        <f t="shared" si="56"/>
        <v>-1</v>
      </c>
      <c r="H412" s="33">
        <f t="shared" si="56"/>
        <v>0</v>
      </c>
      <c r="I412" s="33">
        <f t="shared" si="56"/>
        <v>0</v>
      </c>
      <c r="J412" s="33">
        <f t="shared" si="56"/>
        <v>0</v>
      </c>
      <c r="K412" s="33">
        <f t="shared" si="56"/>
        <v>0</v>
      </c>
      <c r="L412" s="33">
        <f t="shared" si="56"/>
        <v>1</v>
      </c>
      <c r="M412" s="33">
        <f t="shared" si="56"/>
        <v>0</v>
      </c>
      <c r="N412" s="33">
        <f t="shared" si="56"/>
        <v>0</v>
      </c>
      <c r="O412" s="33">
        <f t="shared" si="56"/>
        <v>0</v>
      </c>
      <c r="P412" s="33">
        <f t="shared" si="56"/>
        <v>0</v>
      </c>
      <c r="Q412" s="33">
        <f t="shared" si="56"/>
        <v>-1</v>
      </c>
      <c r="R412" s="33">
        <f t="shared" si="56"/>
        <v>1</v>
      </c>
      <c r="S412" s="33">
        <f t="shared" si="56"/>
        <v>1</v>
      </c>
    </row>
    <row r="413" spans="2:20" ht="12.75">
      <c r="B413" s="23" t="s">
        <v>25</v>
      </c>
      <c r="C413" s="24"/>
      <c r="D413" s="25">
        <f aca="true" t="shared" si="57" ref="D413:S413">SUM(D383:D412)</f>
        <v>4</v>
      </c>
      <c r="E413" s="25">
        <f t="shared" si="57"/>
        <v>-1</v>
      </c>
      <c r="F413" s="25">
        <f t="shared" si="57"/>
        <v>3</v>
      </c>
      <c r="G413" s="25">
        <f t="shared" si="57"/>
        <v>-6</v>
      </c>
      <c r="H413" s="25">
        <f t="shared" si="57"/>
        <v>-7</v>
      </c>
      <c r="I413" s="25">
        <f t="shared" si="57"/>
        <v>-1</v>
      </c>
      <c r="J413" s="25">
        <f t="shared" si="57"/>
        <v>2</v>
      </c>
      <c r="K413" s="25">
        <f t="shared" si="57"/>
        <v>-3</v>
      </c>
      <c r="L413" s="25">
        <f t="shared" si="57"/>
        <v>0</v>
      </c>
      <c r="M413" s="25">
        <f t="shared" si="57"/>
        <v>2</v>
      </c>
      <c r="N413" s="25">
        <f t="shared" si="57"/>
        <v>-1</v>
      </c>
      <c r="O413" s="25">
        <f t="shared" si="57"/>
        <v>-3</v>
      </c>
      <c r="P413" s="25">
        <f t="shared" si="57"/>
        <v>0</v>
      </c>
      <c r="Q413" s="25">
        <f t="shared" si="57"/>
        <v>-5</v>
      </c>
      <c r="R413" s="25">
        <f t="shared" si="57"/>
        <v>-5</v>
      </c>
      <c r="S413" s="25">
        <f t="shared" si="57"/>
        <v>-3</v>
      </c>
      <c r="T413"/>
    </row>
    <row r="414" spans="2:20" ht="12.75">
      <c r="B414" s="23" t="s">
        <v>26</v>
      </c>
      <c r="C414" s="24"/>
      <c r="D414" s="25">
        <f aca="true" t="shared" si="58" ref="D414:S414">D413-D412-D411-D410</f>
        <v>3</v>
      </c>
      <c r="E414" s="25">
        <f t="shared" si="58"/>
        <v>-2</v>
      </c>
      <c r="F414" s="25">
        <f t="shared" si="58"/>
        <v>1</v>
      </c>
      <c r="G414" s="25">
        <f t="shared" si="58"/>
        <v>-3</v>
      </c>
      <c r="H414" s="25">
        <f t="shared" si="58"/>
        <v>-5</v>
      </c>
      <c r="I414" s="25">
        <f t="shared" si="58"/>
        <v>-1</v>
      </c>
      <c r="J414" s="25">
        <f t="shared" si="58"/>
        <v>2</v>
      </c>
      <c r="K414" s="25">
        <f t="shared" si="58"/>
        <v>-2</v>
      </c>
      <c r="L414" s="25">
        <f t="shared" si="58"/>
        <v>-2</v>
      </c>
      <c r="M414" s="25">
        <f t="shared" si="58"/>
        <v>3</v>
      </c>
      <c r="N414" s="25">
        <f t="shared" si="58"/>
        <v>-2</v>
      </c>
      <c r="O414" s="25">
        <f t="shared" si="58"/>
        <v>-4</v>
      </c>
      <c r="P414" s="25">
        <f t="shared" si="58"/>
        <v>0</v>
      </c>
      <c r="Q414" s="25">
        <f t="shared" si="58"/>
        <v>-4</v>
      </c>
      <c r="R414" s="25">
        <f t="shared" si="58"/>
        <v>-7</v>
      </c>
      <c r="S414" s="25">
        <f t="shared" si="58"/>
        <v>-3</v>
      </c>
      <c r="T414"/>
    </row>
    <row r="415" spans="2:20" ht="12.75">
      <c r="B415" s="23" t="s">
        <v>27</v>
      </c>
      <c r="C415" s="24"/>
      <c r="D415" s="25">
        <f aca="true" t="shared" si="59" ref="D415:S415">D383+D386+D387+D389+D390+D391+D392+D393+D397+D400+D401+D403+D407+D408+D409</f>
        <v>1</v>
      </c>
      <c r="E415" s="25">
        <f t="shared" si="59"/>
        <v>0</v>
      </c>
      <c r="F415" s="25">
        <f t="shared" si="59"/>
        <v>1</v>
      </c>
      <c r="G415" s="25">
        <f t="shared" si="59"/>
        <v>-2</v>
      </c>
      <c r="H415" s="25">
        <f t="shared" si="59"/>
        <v>-4</v>
      </c>
      <c r="I415" s="25">
        <f t="shared" si="59"/>
        <v>1</v>
      </c>
      <c r="J415" s="25">
        <f t="shared" si="59"/>
        <v>-3</v>
      </c>
      <c r="K415" s="25">
        <f t="shared" si="59"/>
        <v>-1</v>
      </c>
      <c r="L415" s="25">
        <f t="shared" si="59"/>
        <v>-3</v>
      </c>
      <c r="M415" s="25">
        <f t="shared" si="59"/>
        <v>2</v>
      </c>
      <c r="N415" s="25">
        <f t="shared" si="59"/>
        <v>0</v>
      </c>
      <c r="O415" s="25">
        <f t="shared" si="59"/>
        <v>1</v>
      </c>
      <c r="P415" s="25">
        <f t="shared" si="59"/>
        <v>2</v>
      </c>
      <c r="Q415" s="25">
        <f t="shared" si="59"/>
        <v>-2</v>
      </c>
      <c r="R415" s="25">
        <f t="shared" si="59"/>
        <v>-6</v>
      </c>
      <c r="S415" s="25">
        <f t="shared" si="59"/>
        <v>0</v>
      </c>
      <c r="T415"/>
    </row>
    <row r="418" spans="2:19" ht="12.75">
      <c r="B418" s="34"/>
      <c r="C418" s="35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5"/>
    </row>
    <row r="419" spans="2:19" ht="12.75">
      <c r="B419" s="37" t="s">
        <v>42</v>
      </c>
      <c r="C419" s="38"/>
      <c r="D419" s="39">
        <v>1990</v>
      </c>
      <c r="E419" s="39">
        <v>1991</v>
      </c>
      <c r="F419" s="39">
        <v>1992</v>
      </c>
      <c r="G419" s="39">
        <v>1993</v>
      </c>
      <c r="H419" s="39">
        <v>1994</v>
      </c>
      <c r="I419" s="39">
        <v>1995</v>
      </c>
      <c r="J419" s="39">
        <v>1996</v>
      </c>
      <c r="K419" s="39">
        <v>1997</v>
      </c>
      <c r="L419" s="39">
        <v>1998</v>
      </c>
      <c r="M419" s="39">
        <v>1999</v>
      </c>
      <c r="N419" s="39">
        <v>2000</v>
      </c>
      <c r="O419" s="39">
        <v>2001</v>
      </c>
      <c r="P419" s="39">
        <v>2002</v>
      </c>
      <c r="Q419" s="39">
        <v>2003</v>
      </c>
      <c r="R419" s="39">
        <v>2004</v>
      </c>
      <c r="S419" s="39">
        <v>2005</v>
      </c>
    </row>
    <row r="420" spans="2:19" ht="12.75">
      <c r="B420" s="39" t="s">
        <v>43</v>
      </c>
      <c r="C420" s="38"/>
      <c r="D420" s="40">
        <f aca="true" t="shared" si="60" ref="D420:S420">D85/1000</f>
        <v>449.636</v>
      </c>
      <c r="E420" s="40">
        <f t="shared" si="60"/>
        <v>429.616</v>
      </c>
      <c r="F420" s="40">
        <f t="shared" si="60"/>
        <v>401.981</v>
      </c>
      <c r="G420" s="40">
        <f t="shared" si="60"/>
        <v>380.347</v>
      </c>
      <c r="H420" s="40">
        <f t="shared" si="60"/>
        <v>368.192</v>
      </c>
      <c r="I420" s="40">
        <f t="shared" si="60"/>
        <v>363.988</v>
      </c>
      <c r="J420" s="40">
        <f t="shared" si="60"/>
        <v>363.294</v>
      </c>
      <c r="K420" s="40">
        <f t="shared" si="60"/>
        <v>349.178</v>
      </c>
      <c r="L420" s="40">
        <f t="shared" si="60"/>
        <v>337.223</v>
      </c>
      <c r="M420" s="40">
        <f t="shared" si="60"/>
        <v>312.352</v>
      </c>
      <c r="N420" s="40">
        <f t="shared" si="60"/>
        <v>321.239</v>
      </c>
      <c r="O420" s="40">
        <f t="shared" si="60"/>
        <v>322.095</v>
      </c>
      <c r="P420" s="40">
        <f t="shared" si="60"/>
        <v>320.726</v>
      </c>
      <c r="Q420" s="40">
        <f t="shared" si="60"/>
        <v>330.625</v>
      </c>
      <c r="R420" s="40">
        <f t="shared" si="60"/>
        <v>329.454</v>
      </c>
      <c r="S420" s="40">
        <f t="shared" si="60"/>
        <v>319.985</v>
      </c>
    </row>
    <row r="421" spans="2:19" ht="12.75">
      <c r="B421" s="39" t="s">
        <v>44</v>
      </c>
      <c r="C421" s="38"/>
      <c r="D421" s="40">
        <f aca="true" t="shared" si="61" ref="D421:S421">D127/1000</f>
        <v>625.473</v>
      </c>
      <c r="E421" s="40">
        <f t="shared" si="61"/>
        <v>635.203</v>
      </c>
      <c r="F421" s="40">
        <f t="shared" si="61"/>
        <v>632.038</v>
      </c>
      <c r="G421" s="40">
        <f t="shared" si="61"/>
        <v>628.509</v>
      </c>
      <c r="H421" s="40">
        <f t="shared" si="61"/>
        <v>631.976</v>
      </c>
      <c r="I421" s="40">
        <f t="shared" si="61"/>
        <v>642.004</v>
      </c>
      <c r="J421" s="40">
        <f t="shared" si="61"/>
        <v>655.593</v>
      </c>
      <c r="K421" s="40">
        <f t="shared" si="61"/>
        <v>654.371</v>
      </c>
      <c r="L421" s="40">
        <f t="shared" si="61"/>
        <v>668.717</v>
      </c>
      <c r="M421" s="40">
        <f t="shared" si="61"/>
        <v>661.49</v>
      </c>
      <c r="N421" s="40">
        <f t="shared" si="61"/>
        <v>650.399</v>
      </c>
      <c r="O421" s="40">
        <f t="shared" si="61"/>
        <v>665.984</v>
      </c>
      <c r="P421" s="40">
        <f t="shared" si="61"/>
        <v>657.867</v>
      </c>
      <c r="Q421" s="40">
        <f t="shared" si="61"/>
        <v>662.712</v>
      </c>
      <c r="R421" s="40">
        <f t="shared" si="61"/>
        <v>664.783</v>
      </c>
      <c r="S421" s="40">
        <f t="shared" si="61"/>
        <v>665.512</v>
      </c>
    </row>
    <row r="422" spans="2:19" ht="12.75">
      <c r="B422" s="39" t="s">
        <v>45</v>
      </c>
      <c r="C422" s="38"/>
      <c r="D422" s="40">
        <f aca="true" t="shared" si="62" ref="D422:S422">D169/1000</f>
        <v>294.905</v>
      </c>
      <c r="E422" s="40">
        <f t="shared" si="62"/>
        <v>304.8</v>
      </c>
      <c r="F422" s="40">
        <f t="shared" si="62"/>
        <v>295.975</v>
      </c>
      <c r="G422" s="40">
        <f t="shared" si="62"/>
        <v>307.281</v>
      </c>
      <c r="H422" s="40">
        <f t="shared" si="62"/>
        <v>307.198</v>
      </c>
      <c r="I422" s="40">
        <f t="shared" si="62"/>
        <v>333.268</v>
      </c>
      <c r="J422" s="40">
        <f t="shared" si="62"/>
        <v>366.723</v>
      </c>
      <c r="K422" s="40">
        <f t="shared" si="62"/>
        <v>359.221</v>
      </c>
      <c r="L422" s="40">
        <f t="shared" si="62"/>
        <v>370.603</v>
      </c>
      <c r="M422" s="40">
        <f t="shared" si="62"/>
        <v>382.587</v>
      </c>
      <c r="N422" s="40">
        <f t="shared" si="62"/>
        <v>393.417</v>
      </c>
      <c r="O422" s="40">
        <f t="shared" si="62"/>
        <v>404.085</v>
      </c>
      <c r="P422" s="40">
        <f t="shared" si="62"/>
        <v>405.486</v>
      </c>
      <c r="Q422" s="40">
        <f t="shared" si="62"/>
        <v>425.917</v>
      </c>
      <c r="R422" s="40">
        <f t="shared" si="62"/>
        <v>435.359</v>
      </c>
      <c r="S422" s="40">
        <f t="shared" si="62"/>
        <v>444.805</v>
      </c>
    </row>
    <row r="423" spans="2:19" ht="12.75">
      <c r="B423" s="39" t="s">
        <v>46</v>
      </c>
      <c r="C423" s="38"/>
      <c r="D423" s="40">
        <f aca="true" t="shared" si="63" ref="D423:S423">D211/1000</f>
        <v>202.589</v>
      </c>
      <c r="E423" s="40">
        <f t="shared" si="63"/>
        <v>208.257</v>
      </c>
      <c r="F423" s="40">
        <f t="shared" si="63"/>
        <v>209.231</v>
      </c>
      <c r="G423" s="40">
        <f t="shared" si="63"/>
        <v>218.631</v>
      </c>
      <c r="H423" s="40">
        <f t="shared" si="63"/>
        <v>217.526</v>
      </c>
      <c r="I423" s="40">
        <f t="shared" si="63"/>
        <v>223.028</v>
      </c>
      <c r="J423" s="40">
        <f t="shared" si="63"/>
        <v>233.191</v>
      </c>
      <c r="K423" s="40">
        <f t="shared" si="63"/>
        <v>235.859</v>
      </c>
      <c r="L423" s="40">
        <f t="shared" si="63"/>
        <v>236.761</v>
      </c>
      <c r="M423" s="40">
        <f t="shared" si="63"/>
        <v>243.348</v>
      </c>
      <c r="N423" s="40">
        <f t="shared" si="63"/>
        <v>243.761</v>
      </c>
      <c r="O423" s="40">
        <f t="shared" si="63"/>
        <v>252.535</v>
      </c>
      <c r="P423" s="40">
        <f t="shared" si="63"/>
        <v>255.425</v>
      </c>
      <c r="Q423" s="40">
        <f t="shared" si="63"/>
        <v>256.887</v>
      </c>
      <c r="R423" s="40">
        <f t="shared" si="63"/>
        <v>260.13</v>
      </c>
      <c r="S423" s="40">
        <f t="shared" si="63"/>
        <v>257.362</v>
      </c>
    </row>
    <row r="424" spans="2:19" ht="12.75">
      <c r="B424" s="39" t="s">
        <v>47</v>
      </c>
      <c r="C424" s="38"/>
      <c r="D424" s="40">
        <f aca="true" t="shared" si="64" ref="D424:S424">D253/1000</f>
        <v>72.505</v>
      </c>
      <c r="E424" s="40">
        <f t="shared" si="64"/>
        <v>74.778</v>
      </c>
      <c r="F424" s="40">
        <f t="shared" si="64"/>
        <v>76.915</v>
      </c>
      <c r="G424" s="40">
        <f t="shared" si="64"/>
        <v>81.199</v>
      </c>
      <c r="H424" s="40">
        <f t="shared" si="64"/>
        <v>82.297</v>
      </c>
      <c r="I424" s="40">
        <f t="shared" si="64"/>
        <v>84.758</v>
      </c>
      <c r="J424" s="40">
        <f t="shared" si="64"/>
        <v>88.004</v>
      </c>
      <c r="K424" s="40">
        <f t="shared" si="64"/>
        <v>91.896</v>
      </c>
      <c r="L424" s="40">
        <f t="shared" si="64"/>
        <v>94.723</v>
      </c>
      <c r="M424" s="40">
        <f t="shared" si="64"/>
        <v>95.227</v>
      </c>
      <c r="N424" s="40">
        <f t="shared" si="64"/>
        <v>99.597</v>
      </c>
      <c r="O424" s="40">
        <f t="shared" si="64"/>
        <v>102.663</v>
      </c>
      <c r="P424" s="40">
        <f t="shared" si="64"/>
        <v>101.062</v>
      </c>
      <c r="Q424" s="40">
        <f t="shared" si="64"/>
        <v>107.298</v>
      </c>
      <c r="R424" s="40">
        <f t="shared" si="64"/>
        <v>115.082</v>
      </c>
      <c r="S424" s="40">
        <f t="shared" si="64"/>
        <v>120.571</v>
      </c>
    </row>
    <row r="425" spans="2:19" ht="12.75">
      <c r="B425" s="39" t="s">
        <v>48</v>
      </c>
      <c r="C425" s="38"/>
      <c r="D425" s="40">
        <f aca="true" t="shared" si="65" ref="D425:S425">D293/1000+D335/1000+D377/1000</f>
        <v>5.012</v>
      </c>
      <c r="E425" s="40">
        <f t="shared" si="65"/>
        <v>3.02</v>
      </c>
      <c r="F425" s="40">
        <f t="shared" si="65"/>
        <v>3.565</v>
      </c>
      <c r="G425" s="40">
        <f t="shared" si="65"/>
        <v>3.58</v>
      </c>
      <c r="H425" s="40">
        <f t="shared" si="65"/>
        <v>3.5629999999999997</v>
      </c>
      <c r="I425" s="40">
        <f t="shared" si="65"/>
        <v>4.2509999999999994</v>
      </c>
      <c r="J425" s="40">
        <f t="shared" si="65"/>
        <v>2.153</v>
      </c>
      <c r="K425" s="40">
        <f t="shared" si="65"/>
        <v>2.942</v>
      </c>
      <c r="L425" s="40">
        <f t="shared" si="65"/>
        <v>2.766</v>
      </c>
      <c r="M425" s="40">
        <f t="shared" si="65"/>
        <v>3.579</v>
      </c>
      <c r="N425" s="40">
        <f t="shared" si="65"/>
        <v>4.507</v>
      </c>
      <c r="O425" s="40">
        <f t="shared" si="65"/>
        <v>5.002000000000001</v>
      </c>
      <c r="P425" s="40">
        <f t="shared" si="65"/>
        <v>4.968999999999999</v>
      </c>
      <c r="Q425" s="40">
        <f t="shared" si="65"/>
        <v>3.6279999999999997</v>
      </c>
      <c r="R425" s="40">
        <f t="shared" si="65"/>
        <v>3.2390000000000003</v>
      </c>
      <c r="S425" s="40">
        <f t="shared" si="65"/>
        <v>3.092</v>
      </c>
    </row>
    <row r="426" spans="2:19" ht="12.75">
      <c r="B426" s="39" t="s">
        <v>49</v>
      </c>
      <c r="C426" s="38"/>
      <c r="D426" s="41">
        <f aca="true" t="shared" si="66" ref="D426:S426">D43/1000</f>
        <v>1650.123</v>
      </c>
      <c r="E426" s="41">
        <f t="shared" si="66"/>
        <v>1655.672</v>
      </c>
      <c r="F426" s="41">
        <f t="shared" si="66"/>
        <v>1619.706</v>
      </c>
      <c r="G426" s="41">
        <f t="shared" si="66"/>
        <v>1619.544</v>
      </c>
      <c r="H426" s="41">
        <f t="shared" si="66"/>
        <v>1610.747</v>
      </c>
      <c r="I426" s="41">
        <f t="shared" si="66"/>
        <v>1651.296</v>
      </c>
      <c r="J426" s="41">
        <f t="shared" si="66"/>
        <v>1708.96</v>
      </c>
      <c r="K426" s="41">
        <f t="shared" si="66"/>
        <v>1693.465</v>
      </c>
      <c r="L426" s="41">
        <f t="shared" si="66"/>
        <v>1710.791</v>
      </c>
      <c r="M426" s="41">
        <f t="shared" si="66"/>
        <v>1698.586</v>
      </c>
      <c r="N426" s="41">
        <f t="shared" si="66"/>
        <v>1712.918</v>
      </c>
      <c r="O426" s="41">
        <f t="shared" si="66"/>
        <v>1752.36</v>
      </c>
      <c r="P426" s="41">
        <f t="shared" si="66"/>
        <v>1745.535</v>
      </c>
      <c r="Q426" s="41">
        <f t="shared" si="66"/>
        <v>1787.063</v>
      </c>
      <c r="R426" s="41">
        <f t="shared" si="66"/>
        <v>1808.04</v>
      </c>
      <c r="S426" s="41">
        <f t="shared" si="66"/>
        <v>1811.324</v>
      </c>
    </row>
    <row r="427" spans="2:19" ht="12.75">
      <c r="B427" s="39" t="s">
        <v>50</v>
      </c>
      <c r="C427" s="38"/>
      <c r="D427" s="41">
        <f aca="true" t="shared" si="67" ref="D427:S427">SUM(D420:D425)</f>
        <v>1650.1199999999997</v>
      </c>
      <c r="E427" s="41">
        <f t="shared" si="67"/>
        <v>1655.674</v>
      </c>
      <c r="F427" s="41">
        <f t="shared" si="67"/>
        <v>1619.7050000000002</v>
      </c>
      <c r="G427" s="41">
        <f t="shared" si="67"/>
        <v>1619.547</v>
      </c>
      <c r="H427" s="41">
        <f t="shared" si="67"/>
        <v>1610.7520000000002</v>
      </c>
      <c r="I427" s="41">
        <f t="shared" si="67"/>
        <v>1651.297</v>
      </c>
      <c r="J427" s="41">
        <f t="shared" si="67"/>
        <v>1708.9579999999999</v>
      </c>
      <c r="K427" s="41">
        <f t="shared" si="67"/>
        <v>1693.4669999999999</v>
      </c>
      <c r="L427" s="41">
        <f t="shared" si="67"/>
        <v>1710.7930000000001</v>
      </c>
      <c r="M427" s="41">
        <f t="shared" si="67"/>
        <v>1698.583</v>
      </c>
      <c r="N427" s="41">
        <f t="shared" si="67"/>
        <v>1712.9199999999998</v>
      </c>
      <c r="O427" s="41">
        <f t="shared" si="67"/>
        <v>1752.364</v>
      </c>
      <c r="P427" s="41">
        <f t="shared" si="67"/>
        <v>1745.5349999999999</v>
      </c>
      <c r="Q427" s="41">
        <f t="shared" si="67"/>
        <v>1787.0669999999998</v>
      </c>
      <c r="R427" s="41">
        <f t="shared" si="67"/>
        <v>1808.047</v>
      </c>
      <c r="S427" s="41">
        <f t="shared" si="67"/>
        <v>1811.327</v>
      </c>
    </row>
    <row r="428" spans="2:19" ht="12.75">
      <c r="B428" s="39" t="s">
        <v>51</v>
      </c>
      <c r="C428" s="38"/>
      <c r="D428" s="41">
        <f aca="true" t="shared" si="68" ref="D428:S428">D426-D427</f>
        <v>0.0030000000003838068</v>
      </c>
      <c r="E428" s="41">
        <f t="shared" si="68"/>
        <v>-0.0019999999999527063</v>
      </c>
      <c r="F428" s="41">
        <f t="shared" si="68"/>
        <v>0.0009999999997489795</v>
      </c>
      <c r="G428" s="41">
        <f t="shared" si="68"/>
        <v>-0.0029999999999290594</v>
      </c>
      <c r="H428" s="41">
        <f t="shared" si="68"/>
        <v>-0.005000000000109139</v>
      </c>
      <c r="I428" s="41">
        <f t="shared" si="68"/>
        <v>-0.0009999999999763531</v>
      </c>
      <c r="J428" s="41">
        <f t="shared" si="68"/>
        <v>0.00200000000018008</v>
      </c>
      <c r="K428" s="41">
        <f t="shared" si="68"/>
        <v>-0.0019999999999527063</v>
      </c>
      <c r="L428" s="41">
        <f t="shared" si="68"/>
        <v>-0.00200000000018008</v>
      </c>
      <c r="M428" s="41">
        <f t="shared" si="68"/>
        <v>0.0029999999999290594</v>
      </c>
      <c r="N428" s="41">
        <f t="shared" si="68"/>
        <v>-0.0019999999999527063</v>
      </c>
      <c r="O428" s="41">
        <f t="shared" si="68"/>
        <v>-0.004000000000132786</v>
      </c>
      <c r="P428" s="41">
        <f t="shared" si="68"/>
        <v>0</v>
      </c>
      <c r="Q428" s="41">
        <f t="shared" si="68"/>
        <v>-0.003999999999678039</v>
      </c>
      <c r="R428" s="41">
        <f t="shared" si="68"/>
        <v>-0.007000000000061846</v>
      </c>
      <c r="S428" s="41">
        <f t="shared" si="68"/>
        <v>-0.0029999999999290594</v>
      </c>
    </row>
    <row r="429" spans="2:19" ht="12.75">
      <c r="B429" s="39"/>
      <c r="C429" s="38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</row>
    <row r="430" spans="2:19" ht="12.75">
      <c r="B430" s="39"/>
      <c r="C430" s="38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</row>
    <row r="431" spans="2:19" ht="12.75">
      <c r="B431" s="37" t="s">
        <v>52</v>
      </c>
      <c r="C431" s="38"/>
      <c r="D431" s="39">
        <v>1990</v>
      </c>
      <c r="E431" s="39">
        <v>1991</v>
      </c>
      <c r="F431" s="39">
        <v>1992</v>
      </c>
      <c r="G431" s="39">
        <v>1993</v>
      </c>
      <c r="H431" s="39">
        <v>1994</v>
      </c>
      <c r="I431" s="39">
        <v>1995</v>
      </c>
      <c r="J431" s="39">
        <v>1996</v>
      </c>
      <c r="K431" s="39">
        <v>1997</v>
      </c>
      <c r="L431" s="39">
        <v>1998</v>
      </c>
      <c r="M431" s="39">
        <v>1999</v>
      </c>
      <c r="N431" s="39">
        <v>2000</v>
      </c>
      <c r="O431" s="39">
        <v>2001</v>
      </c>
      <c r="P431" s="39">
        <v>2002</v>
      </c>
      <c r="Q431" s="39">
        <v>2003</v>
      </c>
      <c r="R431" s="39">
        <v>2004</v>
      </c>
      <c r="S431" s="39">
        <v>2005</v>
      </c>
    </row>
    <row r="432" spans="2:19" ht="12.75">
      <c r="B432" s="39" t="s">
        <v>43</v>
      </c>
      <c r="C432" s="38"/>
      <c r="D432" s="42">
        <f aca="true" t="shared" si="69" ref="D432:S432">D420/D$427</f>
        <v>0.27248684944125284</v>
      </c>
      <c r="E432" s="42">
        <f t="shared" si="69"/>
        <v>0.25948103310192705</v>
      </c>
      <c r="F432" s="42">
        <f t="shared" si="69"/>
        <v>0.24818161331847463</v>
      </c>
      <c r="G432" s="42">
        <f t="shared" si="69"/>
        <v>0.2348477691601417</v>
      </c>
      <c r="H432" s="42">
        <f t="shared" si="69"/>
        <v>0.22858391608391607</v>
      </c>
      <c r="I432" s="42">
        <f t="shared" si="69"/>
        <v>0.22042552006089758</v>
      </c>
      <c r="J432" s="42">
        <f t="shared" si="69"/>
        <v>0.21258216995385493</v>
      </c>
      <c r="K432" s="42">
        <f t="shared" si="69"/>
        <v>0.2061912041982513</v>
      </c>
      <c r="L432" s="42">
        <f t="shared" si="69"/>
        <v>0.19711502209793938</v>
      </c>
      <c r="M432" s="42">
        <f t="shared" si="69"/>
        <v>0.18388974810180012</v>
      </c>
      <c r="N432" s="42">
        <f t="shared" si="69"/>
        <v>0.18753882259533428</v>
      </c>
      <c r="O432" s="42">
        <f t="shared" si="69"/>
        <v>0.18380599007968665</v>
      </c>
      <c r="P432" s="42">
        <f t="shared" si="69"/>
        <v>0.18374080153076278</v>
      </c>
      <c r="Q432" s="42">
        <f t="shared" si="69"/>
        <v>0.1850098513374149</v>
      </c>
      <c r="R432" s="42">
        <f t="shared" si="69"/>
        <v>0.18221539594933098</v>
      </c>
      <c r="S432" s="42">
        <f t="shared" si="69"/>
        <v>0.1766577763153754</v>
      </c>
    </row>
    <row r="433" spans="2:19" ht="12.75">
      <c r="B433" s="39" t="s">
        <v>44</v>
      </c>
      <c r="C433" s="38"/>
      <c r="D433" s="42">
        <f aca="true" t="shared" si="70" ref="D433:S433">D421/D$427</f>
        <v>0.37904697840157087</v>
      </c>
      <c r="E433" s="42">
        <f t="shared" si="70"/>
        <v>0.38365221655954007</v>
      </c>
      <c r="F433" s="42">
        <f t="shared" si="70"/>
        <v>0.39021797179115947</v>
      </c>
      <c r="G433" s="42">
        <f t="shared" si="70"/>
        <v>0.3880770363564626</v>
      </c>
      <c r="H433" s="42">
        <f t="shared" si="70"/>
        <v>0.3923484186268277</v>
      </c>
      <c r="I433" s="42">
        <f t="shared" si="70"/>
        <v>0.38878772262046135</v>
      </c>
      <c r="J433" s="42">
        <f t="shared" si="70"/>
        <v>0.3836214816279862</v>
      </c>
      <c r="K433" s="42">
        <f t="shared" si="70"/>
        <v>0.386409064953731</v>
      </c>
      <c r="L433" s="42">
        <f t="shared" si="70"/>
        <v>0.39088130475165606</v>
      </c>
      <c r="M433" s="42">
        <f t="shared" si="70"/>
        <v>0.3894363713754347</v>
      </c>
      <c r="N433" s="42">
        <f t="shared" si="70"/>
        <v>0.3797019125236439</v>
      </c>
      <c r="O433" s="42">
        <f t="shared" si="70"/>
        <v>0.38004889395125674</v>
      </c>
      <c r="P433" s="42">
        <f t="shared" si="70"/>
        <v>0.3768855966795281</v>
      </c>
      <c r="Q433" s="42">
        <f t="shared" si="70"/>
        <v>0.37083780294751123</v>
      </c>
      <c r="R433" s="42">
        <f t="shared" si="70"/>
        <v>0.36768015433227125</v>
      </c>
      <c r="S433" s="42">
        <f t="shared" si="70"/>
        <v>0.367416816510768</v>
      </c>
    </row>
    <row r="434" spans="2:19" ht="12.75">
      <c r="B434" s="39" t="s">
        <v>45</v>
      </c>
      <c r="C434" s="38"/>
      <c r="D434" s="42">
        <f aca="true" t="shared" si="71" ref="D434:S434">D422/D$427</f>
        <v>0.17871730540809155</v>
      </c>
      <c r="E434" s="42">
        <f t="shared" si="71"/>
        <v>0.18409421178323754</v>
      </c>
      <c r="F434" s="42">
        <f t="shared" si="71"/>
        <v>0.18273389290025036</v>
      </c>
      <c r="G434" s="42">
        <f t="shared" si="71"/>
        <v>0.18973268450992778</v>
      </c>
      <c r="H434" s="42">
        <f t="shared" si="71"/>
        <v>0.19071713088048312</v>
      </c>
      <c r="I434" s="42">
        <f t="shared" si="71"/>
        <v>0.2018219617670231</v>
      </c>
      <c r="J434" s="42">
        <f t="shared" si="71"/>
        <v>0.21458865577738015</v>
      </c>
      <c r="K434" s="42">
        <f t="shared" si="71"/>
        <v>0.2121216415790801</v>
      </c>
      <c r="L434" s="42">
        <f t="shared" si="71"/>
        <v>0.21662644165600395</v>
      </c>
      <c r="M434" s="42">
        <f t="shared" si="71"/>
        <v>0.22523891973486135</v>
      </c>
      <c r="N434" s="42">
        <f t="shared" si="71"/>
        <v>0.22967622539289634</v>
      </c>
      <c r="O434" s="42">
        <f t="shared" si="71"/>
        <v>0.23059421444403103</v>
      </c>
      <c r="P434" s="42">
        <f t="shared" si="71"/>
        <v>0.23229897996889207</v>
      </c>
      <c r="Q434" s="42">
        <f t="shared" si="71"/>
        <v>0.23833297800250355</v>
      </c>
      <c r="R434" s="42">
        <f t="shared" si="71"/>
        <v>0.24078964761424895</v>
      </c>
      <c r="S434" s="42">
        <f t="shared" si="71"/>
        <v>0.24556858038333224</v>
      </c>
    </row>
    <row r="435" spans="2:19" ht="12.75">
      <c r="B435" s="39" t="s">
        <v>46</v>
      </c>
      <c r="C435" s="38"/>
      <c r="D435" s="42">
        <f aca="true" t="shared" si="72" ref="D435:S435">D423/D$427</f>
        <v>0.12277228322788648</v>
      </c>
      <c r="E435" s="42">
        <f t="shared" si="72"/>
        <v>0.12578381976161973</v>
      </c>
      <c r="F435" s="42">
        <f t="shared" si="72"/>
        <v>0.1291784615099663</v>
      </c>
      <c r="G435" s="42">
        <f t="shared" si="72"/>
        <v>0.13499515605289628</v>
      </c>
      <c r="H435" s="42">
        <f t="shared" si="72"/>
        <v>0.13504623927209153</v>
      </c>
      <c r="I435" s="42">
        <f t="shared" si="72"/>
        <v>0.13506231768119242</v>
      </c>
      <c r="J435" s="42">
        <f t="shared" si="72"/>
        <v>0.1364521538855841</v>
      </c>
      <c r="K435" s="42">
        <f t="shared" si="72"/>
        <v>0.1392758170073583</v>
      </c>
      <c r="L435" s="42">
        <f t="shared" si="72"/>
        <v>0.13839254661434783</v>
      </c>
      <c r="M435" s="42">
        <f t="shared" si="72"/>
        <v>0.14326529819267</v>
      </c>
      <c r="N435" s="42">
        <f t="shared" si="72"/>
        <v>0.14230728813955118</v>
      </c>
      <c r="O435" s="42">
        <f t="shared" si="72"/>
        <v>0.1441110408568083</v>
      </c>
      <c r="P435" s="42">
        <f t="shared" si="72"/>
        <v>0.14633049466209502</v>
      </c>
      <c r="Q435" s="42">
        <f t="shared" si="72"/>
        <v>0.14374782814522344</v>
      </c>
      <c r="R435" s="42">
        <f t="shared" si="72"/>
        <v>0.1438734723157086</v>
      </c>
      <c r="S435" s="42">
        <f t="shared" si="72"/>
        <v>0.14208478093684906</v>
      </c>
    </row>
    <row r="436" spans="2:19" ht="12.75">
      <c r="B436" s="39" t="s">
        <v>47</v>
      </c>
      <c r="C436" s="38"/>
      <c r="D436" s="42">
        <f aca="true" t="shared" si="73" ref="D436:S436">D424/D$427</f>
        <v>0.04393922866215791</v>
      </c>
      <c r="E436" s="42">
        <f t="shared" si="73"/>
        <v>0.04516468821760806</v>
      </c>
      <c r="F436" s="42">
        <f t="shared" si="73"/>
        <v>0.04748704239352228</v>
      </c>
      <c r="G436" s="42">
        <f t="shared" si="73"/>
        <v>0.05013685925755782</v>
      </c>
      <c r="H436" s="42">
        <f t="shared" si="73"/>
        <v>0.05109228484583597</v>
      </c>
      <c r="I436" s="42">
        <f t="shared" si="73"/>
        <v>0.051328137821361024</v>
      </c>
      <c r="J436" s="42">
        <f t="shared" si="73"/>
        <v>0.05149570674059866</v>
      </c>
      <c r="K436" s="42">
        <f t="shared" si="73"/>
        <v>0.054265007821233016</v>
      </c>
      <c r="L436" s="42">
        <f t="shared" si="73"/>
        <v>0.05536789079684099</v>
      </c>
      <c r="M436" s="42">
        <f t="shared" si="73"/>
        <v>0.05606261218910115</v>
      </c>
      <c r="N436" s="42">
        <f t="shared" si="73"/>
        <v>0.058144571842234316</v>
      </c>
      <c r="O436" s="42">
        <f t="shared" si="73"/>
        <v>0.05858543088079873</v>
      </c>
      <c r="P436" s="42">
        <f t="shared" si="73"/>
        <v>0.057897435456751085</v>
      </c>
      <c r="Q436" s="42">
        <f t="shared" si="73"/>
        <v>0.060041397440610794</v>
      </c>
      <c r="R436" s="42">
        <f t="shared" si="73"/>
        <v>0.06364989405695759</v>
      </c>
      <c r="S436" s="42">
        <f t="shared" si="73"/>
        <v>0.06656501007272568</v>
      </c>
    </row>
    <row r="437" spans="2:19" ht="12.75">
      <c r="B437" s="39" t="s">
        <v>48</v>
      </c>
      <c r="C437" s="38"/>
      <c r="D437" s="42">
        <f aca="true" t="shared" si="74" ref="D437:S437">D425/D$427</f>
        <v>0.003037354859040555</v>
      </c>
      <c r="E437" s="42">
        <f t="shared" si="74"/>
        <v>0.0018240305760675109</v>
      </c>
      <c r="F437" s="42">
        <f t="shared" si="74"/>
        <v>0.0022010180866268857</v>
      </c>
      <c r="G437" s="42">
        <f t="shared" si="74"/>
        <v>0.0022104946630137935</v>
      </c>
      <c r="H437" s="42">
        <f t="shared" si="74"/>
        <v>0.0022120102908455177</v>
      </c>
      <c r="I437" s="42">
        <f t="shared" si="74"/>
        <v>0.002574340049064462</v>
      </c>
      <c r="J437" s="42">
        <f t="shared" si="74"/>
        <v>0.0012598320145960288</v>
      </c>
      <c r="K437" s="42">
        <f t="shared" si="74"/>
        <v>0.001737264440346343</v>
      </c>
      <c r="L437" s="42">
        <f t="shared" si="74"/>
        <v>0.0016167940832117035</v>
      </c>
      <c r="M437" s="42">
        <f t="shared" si="74"/>
        <v>0.002107050406132641</v>
      </c>
      <c r="N437" s="42">
        <f t="shared" si="74"/>
        <v>0.002631179506340051</v>
      </c>
      <c r="O437" s="42">
        <f t="shared" si="74"/>
        <v>0.002854429787418596</v>
      </c>
      <c r="P437" s="42">
        <f t="shared" si="74"/>
        <v>0.0028466917019710288</v>
      </c>
      <c r="Q437" s="42">
        <f t="shared" si="74"/>
        <v>0.002030142126736155</v>
      </c>
      <c r="R437" s="42">
        <f t="shared" si="74"/>
        <v>0.001791435731482644</v>
      </c>
      <c r="S437" s="42">
        <f t="shared" si="74"/>
        <v>0.001707035780949547</v>
      </c>
    </row>
    <row r="438" spans="2:19" ht="12.75">
      <c r="B438" s="39" t="s">
        <v>51</v>
      </c>
      <c r="C438" s="38"/>
      <c r="D438" s="43">
        <f aca="true" t="shared" si="75" ref="D438:S438">SUM(D432:D437)</f>
        <v>1.0000000000000002</v>
      </c>
      <c r="E438" s="43">
        <f t="shared" si="75"/>
        <v>0.9999999999999999</v>
      </c>
      <c r="F438" s="43">
        <f t="shared" si="75"/>
        <v>0.9999999999999999</v>
      </c>
      <c r="G438" s="43">
        <f t="shared" si="75"/>
        <v>1</v>
      </c>
      <c r="H438" s="43">
        <f t="shared" si="75"/>
        <v>0.9999999999999999</v>
      </c>
      <c r="I438" s="43">
        <f t="shared" si="75"/>
        <v>0.9999999999999999</v>
      </c>
      <c r="J438" s="43">
        <f t="shared" si="75"/>
        <v>1.0000000000000002</v>
      </c>
      <c r="K438" s="43">
        <f t="shared" si="75"/>
        <v>1</v>
      </c>
      <c r="L438" s="43">
        <f t="shared" si="75"/>
        <v>1</v>
      </c>
      <c r="M438" s="43">
        <f t="shared" si="75"/>
        <v>0.9999999999999999</v>
      </c>
      <c r="N438" s="43">
        <f t="shared" si="75"/>
        <v>1</v>
      </c>
      <c r="O438" s="43">
        <f t="shared" si="75"/>
        <v>1</v>
      </c>
      <c r="P438" s="43">
        <f t="shared" si="75"/>
        <v>1</v>
      </c>
      <c r="Q438" s="43">
        <f t="shared" si="75"/>
        <v>1</v>
      </c>
      <c r="R438" s="43">
        <f t="shared" si="75"/>
        <v>0.9999999999999999</v>
      </c>
      <c r="S438" s="43">
        <f t="shared" si="75"/>
        <v>1</v>
      </c>
    </row>
    <row r="441" s="35" customFormat="1" ht="15.75">
      <c r="B441" s="44"/>
    </row>
    <row r="442" spans="2:21" s="36" customFormat="1" ht="51.75" customHeight="1">
      <c r="B442" s="45" t="s">
        <v>53</v>
      </c>
      <c r="C442" s="46" t="s">
        <v>43</v>
      </c>
      <c r="D442" s="46" t="s">
        <v>44</v>
      </c>
      <c r="E442" s="46" t="s">
        <v>45</v>
      </c>
      <c r="F442" s="46" t="s">
        <v>46</v>
      </c>
      <c r="G442" s="46" t="s">
        <v>47</v>
      </c>
      <c r="H442" s="46" t="s">
        <v>54</v>
      </c>
      <c r="I442" s="46" t="s">
        <v>55</v>
      </c>
      <c r="J442" s="46" t="s">
        <v>56</v>
      </c>
      <c r="K442" s="46" t="s">
        <v>57</v>
      </c>
      <c r="L442" s="46" t="s">
        <v>58</v>
      </c>
      <c r="N442" s="47" t="s">
        <v>43</v>
      </c>
      <c r="O442" s="47" t="s">
        <v>44</v>
      </c>
      <c r="P442" s="47" t="s">
        <v>45</v>
      </c>
      <c r="Q442" s="47" t="s">
        <v>46</v>
      </c>
      <c r="R442" s="47" t="s">
        <v>47</v>
      </c>
      <c r="S442" s="47" t="s">
        <v>54</v>
      </c>
      <c r="T442" s="47" t="s">
        <v>55</v>
      </c>
      <c r="U442" s="48" t="s">
        <v>59</v>
      </c>
    </row>
    <row r="443" spans="2:21" s="36" customFormat="1" ht="12.75">
      <c r="B443" s="36" t="s">
        <v>25</v>
      </c>
      <c r="C443" s="49">
        <f>S84/1000</f>
        <v>343.159</v>
      </c>
      <c r="D443" s="49">
        <f>S126/1000</f>
        <v>710.662</v>
      </c>
      <c r="E443" s="49">
        <f>S168/1000</f>
        <v>472.757</v>
      </c>
      <c r="F443" s="49">
        <f>S210/1000</f>
        <v>257.362</v>
      </c>
      <c r="G443" s="49">
        <f>S252/1000</f>
        <v>146.353</v>
      </c>
      <c r="H443" s="49">
        <f>S292/1000</f>
        <v>2.159</v>
      </c>
      <c r="I443" s="49">
        <f>S334/1000+S376/1000</f>
        <v>-0.166</v>
      </c>
      <c r="J443" s="49">
        <f>S42/1000</f>
        <v>1932.283</v>
      </c>
      <c r="K443" s="49">
        <f>SUM(C443:I443)</f>
        <v>1932.2860000000003</v>
      </c>
      <c r="L443" s="36">
        <f>J443-K443</f>
        <v>-0.0030000000003838068</v>
      </c>
      <c r="N443" s="50">
        <f aca="true" t="shared" si="76" ref="N443:T445">C443*100/$K443</f>
        <v>17.75922404861392</v>
      </c>
      <c r="O443" s="50">
        <f t="shared" si="76"/>
        <v>36.77830300483468</v>
      </c>
      <c r="P443" s="50">
        <f t="shared" si="76"/>
        <v>24.466202208161725</v>
      </c>
      <c r="Q443" s="50">
        <f t="shared" si="76"/>
        <v>13.31904283320378</v>
      </c>
      <c r="R443" s="50">
        <f t="shared" si="76"/>
        <v>7.574085823734167</v>
      </c>
      <c r="S443" s="50">
        <f t="shared" si="76"/>
        <v>0.1117329422249087</v>
      </c>
      <c r="T443" s="50">
        <f t="shared" si="76"/>
        <v>-0.00859086077319817</v>
      </c>
      <c r="U443" s="41">
        <f>SUM(N443:T443)</f>
        <v>99.99999999999997</v>
      </c>
    </row>
    <row r="444" spans="2:21" s="36" customFormat="1" ht="12.75">
      <c r="B444" s="36" t="s">
        <v>26</v>
      </c>
      <c r="C444" s="49">
        <f>S85/1000</f>
        <v>319.985</v>
      </c>
      <c r="D444" s="49">
        <f>S127/1000</f>
        <v>665.512</v>
      </c>
      <c r="E444" s="49">
        <f>S169/1000</f>
        <v>444.805</v>
      </c>
      <c r="F444" s="49">
        <f>S211/1000</f>
        <v>257.362</v>
      </c>
      <c r="G444" s="49">
        <f>S253/1000</f>
        <v>120.571</v>
      </c>
      <c r="H444" s="49">
        <f>S293/1000</f>
        <v>2.122</v>
      </c>
      <c r="I444" s="49">
        <f>S335/1000+S377/1000</f>
        <v>0.97</v>
      </c>
      <c r="J444" s="49">
        <f>S43/1000</f>
        <v>1811.324</v>
      </c>
      <c r="K444" s="49">
        <f>SUM(C444:I444)</f>
        <v>1811.327</v>
      </c>
      <c r="L444" s="36">
        <f>J444-K444</f>
        <v>-0.0029999999999290594</v>
      </c>
      <c r="N444" s="50">
        <f t="shared" si="76"/>
        <v>17.66577763153754</v>
      </c>
      <c r="O444" s="50">
        <f t="shared" si="76"/>
        <v>36.7416816510768</v>
      </c>
      <c r="P444" s="50">
        <f t="shared" si="76"/>
        <v>24.55685803833322</v>
      </c>
      <c r="Q444" s="50">
        <f t="shared" si="76"/>
        <v>14.208478093684906</v>
      </c>
      <c r="R444" s="50">
        <f t="shared" si="76"/>
        <v>6.656501007272569</v>
      </c>
      <c r="S444" s="50">
        <f t="shared" si="76"/>
        <v>0.11715167940410538</v>
      </c>
      <c r="T444" s="50">
        <f t="shared" si="76"/>
        <v>0.05355189869084931</v>
      </c>
      <c r="U444" s="41">
        <f>SUM(N444:T444)</f>
        <v>99.99999999999999</v>
      </c>
    </row>
    <row r="445" spans="2:21" s="36" customFormat="1" ht="12.75">
      <c r="B445" s="36" t="s">
        <v>27</v>
      </c>
      <c r="C445" s="49">
        <f>S86/1000</f>
        <v>216.614</v>
      </c>
      <c r="D445" s="49">
        <f>S128/1000</f>
        <v>595.667</v>
      </c>
      <c r="E445" s="49">
        <f>S170/1000</f>
        <v>384.539</v>
      </c>
      <c r="F445" s="49">
        <f>S212/1000</f>
        <v>232.412</v>
      </c>
      <c r="G445" s="49">
        <f>S254/1000</f>
        <v>102.196</v>
      </c>
      <c r="H445" s="49">
        <f>S294/1000</f>
        <v>1.312</v>
      </c>
      <c r="I445" s="49">
        <f>S336/1000+S378/1000</f>
        <v>3.905</v>
      </c>
      <c r="J445" s="49">
        <f>S44/1000</f>
        <v>1536.645</v>
      </c>
      <c r="K445" s="49">
        <f>SUM(C445:I445)</f>
        <v>1536.645</v>
      </c>
      <c r="L445" s="51">
        <f>J445-K445</f>
        <v>0</v>
      </c>
      <c r="N445" s="50">
        <f t="shared" si="76"/>
        <v>14.096554506733828</v>
      </c>
      <c r="O445" s="50">
        <f t="shared" si="76"/>
        <v>38.76412574146924</v>
      </c>
      <c r="P445" s="50">
        <f t="shared" si="76"/>
        <v>25.024582776112897</v>
      </c>
      <c r="Q445" s="50">
        <f t="shared" si="76"/>
        <v>15.12463841681065</v>
      </c>
      <c r="R445" s="50">
        <f t="shared" si="76"/>
        <v>6.650592687315548</v>
      </c>
      <c r="S445" s="50">
        <f t="shared" si="76"/>
        <v>0.08538081339541664</v>
      </c>
      <c r="T445" s="50">
        <f t="shared" si="76"/>
        <v>0.2541250581624253</v>
      </c>
      <c r="U445" s="41">
        <f>SUM(N445:T445)</f>
        <v>100.00000000000001</v>
      </c>
    </row>
    <row r="446" spans="14:21" s="36" customFormat="1" ht="12.75">
      <c r="N446" s="50"/>
      <c r="O446" s="50"/>
      <c r="P446" s="50"/>
      <c r="Q446" s="50"/>
      <c r="R446" s="50"/>
      <c r="S446" s="50"/>
      <c r="T446" s="50"/>
      <c r="U446" s="41"/>
    </row>
    <row r="447" spans="2:21" s="36" customFormat="1" ht="12.75">
      <c r="B447" s="52" t="s">
        <v>60</v>
      </c>
      <c r="C447" s="53">
        <f aca="true" t="shared" si="77" ref="C447:C476">S54/1000</f>
        <v>5.45</v>
      </c>
      <c r="D447" s="53">
        <f aca="true" t="shared" si="78" ref="D447:D476">S96/1000</f>
        <v>20.547</v>
      </c>
      <c r="E447" s="53">
        <f aca="true" t="shared" si="79" ref="E447:E476">S138/1000</f>
        <v>14.113</v>
      </c>
      <c r="F447" s="53">
        <f aca="true" t="shared" si="80" ref="F447:F476">S180/1000</f>
        <v>12.277</v>
      </c>
      <c r="G447" s="53">
        <f aca="true" t="shared" si="81" ref="G447:G476">S222/1000</f>
        <v>1.935</v>
      </c>
      <c r="H447" s="53">
        <f aca="true" t="shared" si="82" ref="H447:H476">S262/1000</f>
        <v>0.087</v>
      </c>
      <c r="I447" s="53">
        <f aca="true" t="shared" si="83" ref="I447:I476">S304/1000+S346/1000</f>
        <v>0.542</v>
      </c>
      <c r="J447" s="53">
        <f aca="true" t="shared" si="84" ref="J447:J476">S12/1000</f>
        <v>54.952</v>
      </c>
      <c r="K447" s="53">
        <f aca="true" t="shared" si="85" ref="K447:K476">SUM(C447:I447)</f>
        <v>54.95100000000001</v>
      </c>
      <c r="L447" s="36">
        <f aca="true" t="shared" si="86" ref="L447:L476">J447-K447</f>
        <v>0.000999999999990564</v>
      </c>
      <c r="N447" s="50">
        <f aca="true" t="shared" si="87" ref="N447:N476">C447*100/$K447</f>
        <v>9.91792688031155</v>
      </c>
      <c r="O447" s="50">
        <f aca="true" t="shared" si="88" ref="O447:O476">D447*100/$K447</f>
        <v>37.3914942403232</v>
      </c>
      <c r="P447" s="50">
        <f aca="true" t="shared" si="89" ref="P447:P476">E447*100/$K447</f>
        <v>25.682881112263647</v>
      </c>
      <c r="Q447" s="50">
        <f aca="true" t="shared" si="90" ref="Q447:Q476">F447*100/$K447</f>
        <v>22.3417226256119</v>
      </c>
      <c r="R447" s="50">
        <f aca="true" t="shared" si="91" ref="R447:R476">G447*100/$K447</f>
        <v>3.5213189932849263</v>
      </c>
      <c r="S447" s="50">
        <f aca="true" t="shared" si="92" ref="S447:S476">H447*100/$K447</f>
        <v>0.1583228694655238</v>
      </c>
      <c r="T447" s="50">
        <f aca="true" t="shared" si="93" ref="T447:T476">I447*100/$K447</f>
        <v>0.9863332787392404</v>
      </c>
      <c r="U447" s="41">
        <f aca="true" t="shared" si="94" ref="U447:U476">SUM(N447:T447)</f>
        <v>99.99999999999999</v>
      </c>
    </row>
    <row r="448" spans="2:21" s="36" customFormat="1" ht="12.75">
      <c r="B448" s="52" t="s">
        <v>61</v>
      </c>
      <c r="C448" s="53">
        <f t="shared" si="77"/>
        <v>6.892</v>
      </c>
      <c r="D448" s="53">
        <f t="shared" si="78"/>
        <v>4.846</v>
      </c>
      <c r="E448" s="53">
        <f t="shared" si="79"/>
        <v>2.804</v>
      </c>
      <c r="F448" s="53">
        <f t="shared" si="80"/>
        <v>4.812</v>
      </c>
      <c r="G448" s="53">
        <f t="shared" si="81"/>
        <v>1.123</v>
      </c>
      <c r="H448" s="53">
        <f t="shared" si="82"/>
        <v>0.058</v>
      </c>
      <c r="I448" s="53">
        <f t="shared" si="83"/>
        <v>-0.652</v>
      </c>
      <c r="J448" s="53">
        <f t="shared" si="84"/>
        <v>19.884</v>
      </c>
      <c r="K448" s="53">
        <f t="shared" si="85"/>
        <v>19.883</v>
      </c>
      <c r="L448" s="36">
        <f t="shared" si="86"/>
        <v>0.0010000000000012221</v>
      </c>
      <c r="N448" s="50">
        <f t="shared" si="87"/>
        <v>34.662777246894336</v>
      </c>
      <c r="O448" s="50">
        <f t="shared" si="88"/>
        <v>24.372579590605042</v>
      </c>
      <c r="P448" s="50">
        <f t="shared" si="89"/>
        <v>14.10249962279334</v>
      </c>
      <c r="Q448" s="50">
        <f t="shared" si="90"/>
        <v>24.201579238545495</v>
      </c>
      <c r="R448" s="50">
        <f t="shared" si="91"/>
        <v>5.648041040084494</v>
      </c>
      <c r="S448" s="50">
        <f t="shared" si="92"/>
        <v>0.291706482925112</v>
      </c>
      <c r="T448" s="50">
        <f t="shared" si="93"/>
        <v>-3.27918322184781</v>
      </c>
      <c r="U448" s="41">
        <f t="shared" si="94"/>
        <v>100</v>
      </c>
    </row>
    <row r="449" spans="2:21" s="36" customFormat="1" ht="12.75">
      <c r="B449" s="52" t="s">
        <v>62</v>
      </c>
      <c r="C449" s="53">
        <f t="shared" si="77"/>
        <v>20.099</v>
      </c>
      <c r="D449" s="53">
        <f t="shared" si="78"/>
        <v>9.748</v>
      </c>
      <c r="E449" s="53">
        <f t="shared" si="79"/>
        <v>7.703</v>
      </c>
      <c r="F449" s="53">
        <f t="shared" si="80"/>
        <v>6.379</v>
      </c>
      <c r="G449" s="53">
        <f t="shared" si="81"/>
        <v>1.825</v>
      </c>
      <c r="H449" s="53">
        <f t="shared" si="82"/>
        <v>0.131</v>
      </c>
      <c r="I449" s="53">
        <f t="shared" si="83"/>
        <v>-1.089</v>
      </c>
      <c r="J449" s="53">
        <f t="shared" si="84"/>
        <v>44.795</v>
      </c>
      <c r="K449" s="53">
        <f t="shared" si="85"/>
        <v>44.79600000000001</v>
      </c>
      <c r="L449" s="36">
        <f t="shared" si="86"/>
        <v>-0.0010000000000047748</v>
      </c>
      <c r="N449" s="50">
        <f t="shared" si="87"/>
        <v>44.867845343334224</v>
      </c>
      <c r="O449" s="50">
        <f t="shared" si="88"/>
        <v>21.760871506384493</v>
      </c>
      <c r="P449" s="50">
        <f t="shared" si="89"/>
        <v>17.195731761764442</v>
      </c>
      <c r="Q449" s="50">
        <f t="shared" si="90"/>
        <v>14.240110724171798</v>
      </c>
      <c r="R449" s="50">
        <f t="shared" si="91"/>
        <v>4.07402446647022</v>
      </c>
      <c r="S449" s="50">
        <f t="shared" si="92"/>
        <v>0.2924368247164925</v>
      </c>
      <c r="T449" s="50">
        <f t="shared" si="93"/>
        <v>-2.431020626841682</v>
      </c>
      <c r="U449" s="41">
        <f t="shared" si="94"/>
        <v>99.99999999999997</v>
      </c>
    </row>
    <row r="450" spans="2:21" s="36" customFormat="1" ht="12.75">
      <c r="B450" s="52" t="s">
        <v>63</v>
      </c>
      <c r="C450" s="53">
        <f t="shared" si="77"/>
        <v>3.715</v>
      </c>
      <c r="D450" s="53">
        <f t="shared" si="78"/>
        <v>8.133</v>
      </c>
      <c r="E450" s="53">
        <f t="shared" si="79"/>
        <v>4.399</v>
      </c>
      <c r="F450" s="53">
        <f t="shared" si="80"/>
        <v>0</v>
      </c>
      <c r="G450" s="53">
        <f t="shared" si="81"/>
        <v>3.168</v>
      </c>
      <c r="H450" s="53">
        <f t="shared" si="82"/>
        <v>0</v>
      </c>
      <c r="I450" s="53">
        <f t="shared" si="83"/>
        <v>0.122</v>
      </c>
      <c r="J450" s="53">
        <f t="shared" si="84"/>
        <v>19.538</v>
      </c>
      <c r="K450" s="53">
        <f t="shared" si="85"/>
        <v>19.537</v>
      </c>
      <c r="L450" s="36">
        <f t="shared" si="86"/>
        <v>0.0010000000000012221</v>
      </c>
      <c r="N450" s="50">
        <f t="shared" si="87"/>
        <v>19.015201924553413</v>
      </c>
      <c r="O450" s="50">
        <f t="shared" si="88"/>
        <v>41.628704509392435</v>
      </c>
      <c r="P450" s="50">
        <f t="shared" si="89"/>
        <v>22.516251215642114</v>
      </c>
      <c r="Q450" s="50">
        <f t="shared" si="90"/>
        <v>0</v>
      </c>
      <c r="R450" s="50">
        <f t="shared" si="91"/>
        <v>16.215386190305576</v>
      </c>
      <c r="S450" s="50">
        <f t="shared" si="92"/>
        <v>0</v>
      </c>
      <c r="T450" s="50">
        <f t="shared" si="93"/>
        <v>0.6244561601064647</v>
      </c>
      <c r="U450" s="41">
        <f t="shared" si="94"/>
        <v>100</v>
      </c>
    </row>
    <row r="451" spans="2:21" s="36" customFormat="1" ht="12.75">
      <c r="B451" s="36" t="s">
        <v>64</v>
      </c>
      <c r="C451" s="53">
        <f t="shared" si="77"/>
        <v>82.803</v>
      </c>
      <c r="D451" s="53">
        <f t="shared" si="78"/>
        <v>123.409</v>
      </c>
      <c r="E451" s="53">
        <f t="shared" si="79"/>
        <v>80.856</v>
      </c>
      <c r="F451" s="53">
        <f t="shared" si="80"/>
        <v>42.061</v>
      </c>
      <c r="G451" s="53">
        <f t="shared" si="81"/>
        <v>16.713</v>
      </c>
      <c r="H451" s="53">
        <f t="shared" si="82"/>
        <v>0.005</v>
      </c>
      <c r="I451" s="53">
        <f t="shared" si="83"/>
        <v>-0.396</v>
      </c>
      <c r="J451" s="53">
        <f t="shared" si="84"/>
        <v>345.451</v>
      </c>
      <c r="K451" s="53">
        <f t="shared" si="85"/>
        <v>345.45099999999996</v>
      </c>
      <c r="L451" s="36">
        <f t="shared" si="86"/>
        <v>0</v>
      </c>
      <c r="N451" s="50">
        <f t="shared" si="87"/>
        <v>23.969535476811473</v>
      </c>
      <c r="O451" s="50">
        <f t="shared" si="88"/>
        <v>35.7240245360413</v>
      </c>
      <c r="P451" s="50">
        <f t="shared" si="89"/>
        <v>23.405924429224406</v>
      </c>
      <c r="Q451" s="50">
        <f t="shared" si="90"/>
        <v>12.175677592480557</v>
      </c>
      <c r="R451" s="50">
        <f t="shared" si="91"/>
        <v>4.83802333760794</v>
      </c>
      <c r="S451" s="50">
        <f t="shared" si="92"/>
        <v>0.0014473832757757252</v>
      </c>
      <c r="T451" s="50">
        <f t="shared" si="93"/>
        <v>-0.11463275544143744</v>
      </c>
      <c r="U451" s="41">
        <f t="shared" si="94"/>
        <v>100</v>
      </c>
    </row>
    <row r="452" spans="2:21" s="36" customFormat="1" ht="12.75">
      <c r="B452" s="36" t="s">
        <v>65</v>
      </c>
      <c r="C452" s="53">
        <f t="shared" si="77"/>
        <v>3.191</v>
      </c>
      <c r="D452" s="53">
        <f t="shared" si="78"/>
        <v>1.09</v>
      </c>
      <c r="E452" s="53">
        <f t="shared" si="79"/>
        <v>0.8</v>
      </c>
      <c r="F452" s="53">
        <f t="shared" si="80"/>
        <v>0</v>
      </c>
      <c r="G452" s="53">
        <f t="shared" si="81"/>
        <v>0.621</v>
      </c>
      <c r="H452" s="53">
        <f t="shared" si="82"/>
        <v>0</v>
      </c>
      <c r="I452" s="53">
        <f t="shared" si="83"/>
        <v>-0.138</v>
      </c>
      <c r="J452" s="53">
        <f t="shared" si="84"/>
        <v>5.563</v>
      </c>
      <c r="K452" s="53">
        <f t="shared" si="85"/>
        <v>5.564</v>
      </c>
      <c r="L452" s="36">
        <f t="shared" si="86"/>
        <v>-0.001000000000000334</v>
      </c>
      <c r="N452" s="50">
        <f t="shared" si="87"/>
        <v>57.350826743350105</v>
      </c>
      <c r="O452" s="50">
        <f t="shared" si="88"/>
        <v>19.5902228612509</v>
      </c>
      <c r="P452" s="50">
        <f t="shared" si="89"/>
        <v>14.378145219266715</v>
      </c>
      <c r="Q452" s="50">
        <f t="shared" si="90"/>
        <v>0</v>
      </c>
      <c r="R452" s="50">
        <f t="shared" si="91"/>
        <v>11.161035226455787</v>
      </c>
      <c r="S452" s="50">
        <f t="shared" si="92"/>
        <v>0</v>
      </c>
      <c r="T452" s="50">
        <f t="shared" si="93"/>
        <v>-2.480230050323508</v>
      </c>
      <c r="U452" s="41">
        <f t="shared" si="94"/>
        <v>100</v>
      </c>
    </row>
    <row r="453" spans="2:21" s="36" customFormat="1" ht="12.75">
      <c r="B453" s="36" t="s">
        <v>66</v>
      </c>
      <c r="C453" s="53">
        <f t="shared" si="77"/>
        <v>2.685</v>
      </c>
      <c r="D453" s="53">
        <f t="shared" si="78"/>
        <v>8.39</v>
      </c>
      <c r="E453" s="53">
        <f t="shared" si="79"/>
        <v>3.47</v>
      </c>
      <c r="F453" s="53">
        <f t="shared" si="80"/>
        <v>0</v>
      </c>
      <c r="G453" s="53">
        <f t="shared" si="81"/>
        <v>0.401</v>
      </c>
      <c r="H453" s="53">
        <f t="shared" si="82"/>
        <v>0</v>
      </c>
      <c r="I453" s="53">
        <f t="shared" si="83"/>
        <v>0.176</v>
      </c>
      <c r="J453" s="53">
        <f t="shared" si="84"/>
        <v>15.121</v>
      </c>
      <c r="K453" s="53">
        <f t="shared" si="85"/>
        <v>15.122000000000002</v>
      </c>
      <c r="L453" s="36">
        <f t="shared" si="86"/>
        <v>-0.0010000000000012221</v>
      </c>
      <c r="N453" s="50">
        <f t="shared" si="87"/>
        <v>17.75558788520037</v>
      </c>
      <c r="O453" s="50">
        <f t="shared" si="88"/>
        <v>55.482079090067444</v>
      </c>
      <c r="P453" s="50">
        <f t="shared" si="89"/>
        <v>22.94670017193493</v>
      </c>
      <c r="Q453" s="50">
        <f t="shared" si="90"/>
        <v>0</v>
      </c>
      <c r="R453" s="50">
        <f t="shared" si="91"/>
        <v>2.651765639465679</v>
      </c>
      <c r="S453" s="50">
        <f t="shared" si="92"/>
        <v>0</v>
      </c>
      <c r="T453" s="50">
        <f t="shared" si="93"/>
        <v>1.1638672133315697</v>
      </c>
      <c r="U453" s="41">
        <f t="shared" si="94"/>
        <v>100</v>
      </c>
    </row>
    <row r="454" spans="2:21" s="36" customFormat="1" ht="12.75">
      <c r="B454" s="36" t="s">
        <v>67</v>
      </c>
      <c r="C454" s="53">
        <f t="shared" si="77"/>
        <v>8.952</v>
      </c>
      <c r="D454" s="53">
        <f t="shared" si="78"/>
        <v>17.951</v>
      </c>
      <c r="E454" s="53">
        <f t="shared" si="79"/>
        <v>2.354</v>
      </c>
      <c r="F454" s="53">
        <f t="shared" si="80"/>
        <v>0</v>
      </c>
      <c r="G454" s="53">
        <f t="shared" si="81"/>
        <v>1.634</v>
      </c>
      <c r="H454" s="53">
        <f t="shared" si="82"/>
        <v>0.025</v>
      </c>
      <c r="I454" s="53">
        <f t="shared" si="83"/>
        <v>0.325</v>
      </c>
      <c r="J454" s="53">
        <f t="shared" si="84"/>
        <v>31.24</v>
      </c>
      <c r="K454" s="53">
        <f t="shared" si="85"/>
        <v>31.240999999999996</v>
      </c>
      <c r="L454" s="36">
        <f t="shared" si="86"/>
        <v>-0.0009999999999976694</v>
      </c>
      <c r="N454" s="50">
        <f t="shared" si="87"/>
        <v>28.654652539931504</v>
      </c>
      <c r="O454" s="50">
        <f t="shared" si="88"/>
        <v>57.45974840754138</v>
      </c>
      <c r="P454" s="50">
        <f t="shared" si="89"/>
        <v>7.534970071380559</v>
      </c>
      <c r="Q454" s="50">
        <f t="shared" si="90"/>
        <v>0</v>
      </c>
      <c r="R454" s="50">
        <f t="shared" si="91"/>
        <v>5.230306328222528</v>
      </c>
      <c r="S454" s="50">
        <f t="shared" si="92"/>
        <v>0.0800230466374316</v>
      </c>
      <c r="T454" s="50">
        <f t="shared" si="93"/>
        <v>1.0402996062866108</v>
      </c>
      <c r="U454" s="41">
        <f t="shared" si="94"/>
        <v>100.00000000000001</v>
      </c>
    </row>
    <row r="455" spans="2:21" s="36" customFormat="1" ht="12.75">
      <c r="B455" s="36" t="s">
        <v>68</v>
      </c>
      <c r="C455" s="53">
        <f t="shared" si="77"/>
        <v>20.698</v>
      </c>
      <c r="D455" s="53">
        <f t="shared" si="78"/>
        <v>69.507</v>
      </c>
      <c r="E455" s="53">
        <f t="shared" si="79"/>
        <v>29.844</v>
      </c>
      <c r="F455" s="53">
        <f t="shared" si="80"/>
        <v>14.842</v>
      </c>
      <c r="G455" s="53">
        <f t="shared" si="81"/>
        <v>8.71</v>
      </c>
      <c r="H455" s="53">
        <f t="shared" si="82"/>
        <v>0</v>
      </c>
      <c r="I455" s="53">
        <f t="shared" si="83"/>
        <v>-0.115</v>
      </c>
      <c r="J455" s="53">
        <f t="shared" si="84"/>
        <v>143.486</v>
      </c>
      <c r="K455" s="53">
        <f t="shared" si="85"/>
        <v>143.48600000000002</v>
      </c>
      <c r="L455" s="36">
        <f t="shared" si="86"/>
        <v>0</v>
      </c>
      <c r="N455" s="50">
        <f t="shared" si="87"/>
        <v>14.425100706689154</v>
      </c>
      <c r="O455" s="50">
        <f t="shared" si="88"/>
        <v>48.44165981350097</v>
      </c>
      <c r="P455" s="50">
        <f t="shared" si="89"/>
        <v>20.799241737869895</v>
      </c>
      <c r="Q455" s="50">
        <f t="shared" si="90"/>
        <v>10.343866300545</v>
      </c>
      <c r="R455" s="50">
        <f t="shared" si="91"/>
        <v>6.070278633455529</v>
      </c>
      <c r="S455" s="50">
        <f t="shared" si="92"/>
        <v>0</v>
      </c>
      <c r="T455" s="50">
        <f t="shared" si="93"/>
        <v>-0.08014719206054945</v>
      </c>
      <c r="U455" s="41">
        <f t="shared" si="94"/>
        <v>100</v>
      </c>
    </row>
    <row r="456" spans="2:21" s="36" customFormat="1" ht="12.75">
      <c r="B456" s="36" t="s">
        <v>69</v>
      </c>
      <c r="C456" s="53">
        <f t="shared" si="77"/>
        <v>14.428</v>
      </c>
      <c r="D456" s="53">
        <f t="shared" si="78"/>
        <v>92.086</v>
      </c>
      <c r="E456" s="53">
        <f t="shared" si="79"/>
        <v>40.996</v>
      </c>
      <c r="F456" s="53">
        <f t="shared" si="80"/>
        <v>116.474</v>
      </c>
      <c r="G456" s="53">
        <f t="shared" si="81"/>
        <v>16.64</v>
      </c>
      <c r="H456" s="53">
        <f t="shared" si="82"/>
        <v>0</v>
      </c>
      <c r="I456" s="53">
        <f t="shared" si="83"/>
        <v>-5.185</v>
      </c>
      <c r="J456" s="53">
        <f t="shared" si="84"/>
        <v>275.438</v>
      </c>
      <c r="K456" s="53">
        <f t="shared" si="85"/>
        <v>275.43899999999996</v>
      </c>
      <c r="L456" s="36">
        <f t="shared" si="86"/>
        <v>-0.0009999999999763531</v>
      </c>
      <c r="N456" s="50">
        <f t="shared" si="87"/>
        <v>5.238183409030676</v>
      </c>
      <c r="O456" s="50">
        <f t="shared" si="88"/>
        <v>33.432447837815275</v>
      </c>
      <c r="P456" s="50">
        <f t="shared" si="89"/>
        <v>14.88387628476723</v>
      </c>
      <c r="Q456" s="50">
        <f t="shared" si="90"/>
        <v>42.28667690486823</v>
      </c>
      <c r="R456" s="50">
        <f t="shared" si="91"/>
        <v>6.04126503508944</v>
      </c>
      <c r="S456" s="50">
        <f t="shared" si="92"/>
        <v>0</v>
      </c>
      <c r="T456" s="50">
        <f t="shared" si="93"/>
        <v>-1.882449471570838</v>
      </c>
      <c r="U456" s="41">
        <f t="shared" si="94"/>
        <v>100.00000000000001</v>
      </c>
    </row>
    <row r="457" spans="2:21" s="36" customFormat="1" ht="12.75">
      <c r="B457" s="36" t="s">
        <v>70</v>
      </c>
      <c r="C457" s="53">
        <f t="shared" si="77"/>
        <v>16.477</v>
      </c>
      <c r="D457" s="53">
        <f t="shared" si="78"/>
        <v>83.169</v>
      </c>
      <c r="E457" s="53">
        <f t="shared" si="79"/>
        <v>70.651</v>
      </c>
      <c r="F457" s="53">
        <f t="shared" si="80"/>
        <v>0</v>
      </c>
      <c r="G457" s="53">
        <f t="shared" si="81"/>
        <v>12.125</v>
      </c>
      <c r="H457" s="53">
        <f t="shared" si="82"/>
        <v>0.117</v>
      </c>
      <c r="I457" s="53">
        <f t="shared" si="83"/>
        <v>4.227</v>
      </c>
      <c r="J457" s="53">
        <f t="shared" si="84"/>
        <v>186.766</v>
      </c>
      <c r="K457" s="53">
        <f t="shared" si="85"/>
        <v>186.766</v>
      </c>
      <c r="L457" s="36">
        <f t="shared" si="86"/>
        <v>0</v>
      </c>
      <c r="N457" s="50">
        <f t="shared" si="87"/>
        <v>8.822269577974579</v>
      </c>
      <c r="O457" s="50">
        <f t="shared" si="88"/>
        <v>44.53112450874356</v>
      </c>
      <c r="P457" s="50">
        <f t="shared" si="89"/>
        <v>37.82861977019372</v>
      </c>
      <c r="Q457" s="50">
        <f t="shared" si="90"/>
        <v>0</v>
      </c>
      <c r="R457" s="50">
        <f t="shared" si="91"/>
        <v>6.492080999753703</v>
      </c>
      <c r="S457" s="50">
        <f t="shared" si="92"/>
        <v>0.06264523521411822</v>
      </c>
      <c r="T457" s="50">
        <f t="shared" si="93"/>
        <v>2.263259908120322</v>
      </c>
      <c r="U457" s="41">
        <f t="shared" si="94"/>
        <v>99.99999999999999</v>
      </c>
    </row>
    <row r="458" spans="2:21" s="36" customFormat="1" ht="12.75">
      <c r="B458" s="36" t="s">
        <v>71</v>
      </c>
      <c r="C458" s="53">
        <f t="shared" si="77"/>
        <v>0.036</v>
      </c>
      <c r="D458" s="53">
        <f t="shared" si="78"/>
        <v>2.374</v>
      </c>
      <c r="E458" s="53">
        <f t="shared" si="79"/>
        <v>0</v>
      </c>
      <c r="F458" s="53">
        <f t="shared" si="80"/>
        <v>0</v>
      </c>
      <c r="G458" s="53">
        <f t="shared" si="81"/>
        <v>0.05</v>
      </c>
      <c r="H458" s="53">
        <f t="shared" si="82"/>
        <v>0.001</v>
      </c>
      <c r="I458" s="53">
        <f t="shared" si="83"/>
        <v>0</v>
      </c>
      <c r="J458" s="53">
        <f t="shared" si="84"/>
        <v>2.461</v>
      </c>
      <c r="K458" s="53">
        <f t="shared" si="85"/>
        <v>2.461</v>
      </c>
      <c r="L458" s="36">
        <f t="shared" si="86"/>
        <v>0</v>
      </c>
      <c r="N458" s="50">
        <f t="shared" si="87"/>
        <v>1.4628199918732223</v>
      </c>
      <c r="O458" s="50">
        <f t="shared" si="88"/>
        <v>96.46485168630639</v>
      </c>
      <c r="P458" s="50">
        <f t="shared" si="89"/>
        <v>0</v>
      </c>
      <c r="Q458" s="50">
        <f t="shared" si="90"/>
        <v>0</v>
      </c>
      <c r="R458" s="50">
        <f t="shared" si="91"/>
        <v>2.031694433157253</v>
      </c>
      <c r="S458" s="50">
        <f t="shared" si="92"/>
        <v>0.04063388866314507</v>
      </c>
      <c r="T458" s="50">
        <f t="shared" si="93"/>
        <v>0</v>
      </c>
      <c r="U458" s="41">
        <f t="shared" si="94"/>
        <v>100.00000000000001</v>
      </c>
    </row>
    <row r="459" spans="2:21" s="36" customFormat="1" ht="12.75">
      <c r="B459" s="36" t="s">
        <v>72</v>
      </c>
      <c r="C459" s="53">
        <f t="shared" si="77"/>
        <v>0.082</v>
      </c>
      <c r="D459" s="53">
        <f t="shared" si="78"/>
        <v>1.376</v>
      </c>
      <c r="E459" s="53">
        <f t="shared" si="79"/>
        <v>1.358</v>
      </c>
      <c r="F459" s="53">
        <f t="shared" si="80"/>
        <v>0</v>
      </c>
      <c r="G459" s="53">
        <f t="shared" si="81"/>
        <v>1.714</v>
      </c>
      <c r="H459" s="53">
        <f t="shared" si="82"/>
        <v>0.004</v>
      </c>
      <c r="I459" s="53">
        <f t="shared" si="83"/>
        <v>0.185</v>
      </c>
      <c r="J459" s="53">
        <f t="shared" si="84"/>
        <v>4.718</v>
      </c>
      <c r="K459" s="53">
        <f t="shared" si="85"/>
        <v>4.7189999999999985</v>
      </c>
      <c r="L459" s="36">
        <f t="shared" si="86"/>
        <v>-0.0009999999999985576</v>
      </c>
      <c r="N459" s="50">
        <f t="shared" si="87"/>
        <v>1.7376562831108293</v>
      </c>
      <c r="O459" s="50">
        <f t="shared" si="88"/>
        <v>29.158720067810986</v>
      </c>
      <c r="P459" s="50">
        <f t="shared" si="89"/>
        <v>28.77728332273788</v>
      </c>
      <c r="Q459" s="50">
        <f t="shared" si="90"/>
        <v>0</v>
      </c>
      <c r="R459" s="50">
        <f t="shared" si="91"/>
        <v>36.321254503072694</v>
      </c>
      <c r="S459" s="50">
        <f t="shared" si="92"/>
        <v>0.08476372112735753</v>
      </c>
      <c r="T459" s="50">
        <f t="shared" si="93"/>
        <v>3.920322102140285</v>
      </c>
      <c r="U459" s="41">
        <f t="shared" si="94"/>
        <v>100.00000000000004</v>
      </c>
    </row>
    <row r="460" spans="2:21" s="36" customFormat="1" ht="12.75">
      <c r="B460" s="36" t="s">
        <v>73</v>
      </c>
      <c r="C460" s="53">
        <f t="shared" si="77"/>
        <v>0.201</v>
      </c>
      <c r="D460" s="53">
        <f t="shared" si="78"/>
        <v>2.746</v>
      </c>
      <c r="E460" s="53">
        <f t="shared" si="79"/>
        <v>2.476</v>
      </c>
      <c r="F460" s="53">
        <f t="shared" si="80"/>
        <v>2.666</v>
      </c>
      <c r="G460" s="53">
        <f t="shared" si="81"/>
        <v>0.758</v>
      </c>
      <c r="H460" s="53">
        <f t="shared" si="82"/>
        <v>0</v>
      </c>
      <c r="I460" s="53">
        <f t="shared" si="83"/>
        <v>-0.255</v>
      </c>
      <c r="J460" s="53">
        <f t="shared" si="84"/>
        <v>8.592</v>
      </c>
      <c r="K460" s="53">
        <f t="shared" si="85"/>
        <v>8.592</v>
      </c>
      <c r="L460" s="36">
        <f t="shared" si="86"/>
        <v>0</v>
      </c>
      <c r="N460" s="50">
        <f t="shared" si="87"/>
        <v>2.339385474860335</v>
      </c>
      <c r="O460" s="50">
        <f t="shared" si="88"/>
        <v>31.959962756052143</v>
      </c>
      <c r="P460" s="50">
        <f t="shared" si="89"/>
        <v>28.81750465549348</v>
      </c>
      <c r="Q460" s="50">
        <f t="shared" si="90"/>
        <v>31.028864059590312</v>
      </c>
      <c r="R460" s="50">
        <f t="shared" si="91"/>
        <v>8.82216014897579</v>
      </c>
      <c r="S460" s="50">
        <f t="shared" si="92"/>
        <v>0</v>
      </c>
      <c r="T460" s="50">
        <f t="shared" si="93"/>
        <v>-2.9678770949720668</v>
      </c>
      <c r="U460" s="41">
        <f t="shared" si="94"/>
        <v>100</v>
      </c>
    </row>
    <row r="461" spans="2:21" s="36" customFormat="1" ht="12.75">
      <c r="B461" s="36" t="s">
        <v>74</v>
      </c>
      <c r="C461" s="53">
        <f t="shared" si="77"/>
        <v>0.082</v>
      </c>
      <c r="D461" s="53">
        <f t="shared" si="78"/>
        <v>3.084</v>
      </c>
      <c r="E461" s="53">
        <f t="shared" si="79"/>
        <v>1.179</v>
      </c>
      <c r="F461" s="53">
        <f t="shared" si="80"/>
        <v>0</v>
      </c>
      <c r="G461" s="53">
        <f t="shared" si="81"/>
        <v>0.074</v>
      </c>
      <c r="H461" s="53">
        <f t="shared" si="82"/>
        <v>0</v>
      </c>
      <c r="I461" s="53">
        <f t="shared" si="83"/>
        <v>0.28</v>
      </c>
      <c r="J461" s="53">
        <f t="shared" si="84"/>
        <v>4.698</v>
      </c>
      <c r="K461" s="53">
        <f t="shared" si="85"/>
        <v>4.699</v>
      </c>
      <c r="L461" s="36">
        <f t="shared" si="86"/>
        <v>-0.0009999999999994458</v>
      </c>
      <c r="N461" s="50">
        <f t="shared" si="87"/>
        <v>1.7450521387529265</v>
      </c>
      <c r="O461" s="50">
        <f t="shared" si="88"/>
        <v>65.63098531602469</v>
      </c>
      <c r="P461" s="50">
        <f t="shared" si="89"/>
        <v>25.090444775484148</v>
      </c>
      <c r="Q461" s="50">
        <f t="shared" si="90"/>
        <v>0</v>
      </c>
      <c r="R461" s="50">
        <f t="shared" si="91"/>
        <v>1.574803149606299</v>
      </c>
      <c r="S461" s="50">
        <f t="shared" si="92"/>
        <v>0</v>
      </c>
      <c r="T461" s="50">
        <f t="shared" si="93"/>
        <v>5.958714620131944</v>
      </c>
      <c r="U461" s="41">
        <f t="shared" si="94"/>
        <v>100</v>
      </c>
    </row>
    <row r="462" spans="2:21" s="36" customFormat="1" ht="12.75">
      <c r="B462" s="36" t="s">
        <v>75</v>
      </c>
      <c r="C462" s="53">
        <f t="shared" si="77"/>
        <v>3.09</v>
      </c>
      <c r="D462" s="53">
        <f t="shared" si="78"/>
        <v>7.42</v>
      </c>
      <c r="E462" s="53">
        <f t="shared" si="79"/>
        <v>12.094</v>
      </c>
      <c r="F462" s="53">
        <f t="shared" si="80"/>
        <v>3.569</v>
      </c>
      <c r="G462" s="53">
        <f t="shared" si="81"/>
        <v>1.18</v>
      </c>
      <c r="H462" s="53">
        <f t="shared" si="82"/>
        <v>0.032</v>
      </c>
      <c r="I462" s="53">
        <f t="shared" si="83"/>
        <v>0.535</v>
      </c>
      <c r="J462" s="53">
        <f t="shared" si="84"/>
        <v>27.92</v>
      </c>
      <c r="K462" s="53">
        <f t="shared" si="85"/>
        <v>27.919999999999998</v>
      </c>
      <c r="L462" s="36">
        <f t="shared" si="86"/>
        <v>0</v>
      </c>
      <c r="N462" s="50">
        <f t="shared" si="87"/>
        <v>11.067335243553009</v>
      </c>
      <c r="O462" s="50">
        <f t="shared" si="88"/>
        <v>26.575931232091694</v>
      </c>
      <c r="P462" s="50">
        <f t="shared" si="89"/>
        <v>43.316618911174785</v>
      </c>
      <c r="Q462" s="50">
        <f t="shared" si="90"/>
        <v>12.78295128939828</v>
      </c>
      <c r="R462" s="50">
        <f t="shared" si="91"/>
        <v>4.226361031518625</v>
      </c>
      <c r="S462" s="50">
        <f t="shared" si="92"/>
        <v>0.11461318051575933</v>
      </c>
      <c r="T462" s="50">
        <f t="shared" si="93"/>
        <v>1.9161891117478511</v>
      </c>
      <c r="U462" s="41">
        <f t="shared" si="94"/>
        <v>100</v>
      </c>
    </row>
    <row r="463" spans="2:21" s="36" customFormat="1" ht="12.75">
      <c r="B463" s="36" t="s">
        <v>76</v>
      </c>
      <c r="C463" s="53">
        <f t="shared" si="77"/>
        <v>0</v>
      </c>
      <c r="D463" s="53">
        <f t="shared" si="78"/>
        <v>0.953</v>
      </c>
      <c r="E463" s="53">
        <f t="shared" si="79"/>
        <v>0</v>
      </c>
      <c r="F463" s="53">
        <f t="shared" si="80"/>
        <v>0</v>
      </c>
      <c r="G463" s="53">
        <f t="shared" si="81"/>
        <v>0</v>
      </c>
      <c r="H463" s="53">
        <f t="shared" si="82"/>
        <v>0</v>
      </c>
      <c r="I463" s="53">
        <f t="shared" si="83"/>
        <v>0</v>
      </c>
      <c r="J463" s="53">
        <f t="shared" si="84"/>
        <v>0.953</v>
      </c>
      <c r="K463" s="53">
        <f t="shared" si="85"/>
        <v>0.953</v>
      </c>
      <c r="L463" s="36">
        <f t="shared" si="86"/>
        <v>0</v>
      </c>
      <c r="N463" s="50">
        <f t="shared" si="87"/>
        <v>0</v>
      </c>
      <c r="O463" s="50">
        <f t="shared" si="88"/>
        <v>100</v>
      </c>
      <c r="P463" s="50">
        <f t="shared" si="89"/>
        <v>0</v>
      </c>
      <c r="Q463" s="50">
        <f t="shared" si="90"/>
        <v>0</v>
      </c>
      <c r="R463" s="50">
        <f t="shared" si="91"/>
        <v>0</v>
      </c>
      <c r="S463" s="50">
        <f t="shared" si="92"/>
        <v>0</v>
      </c>
      <c r="T463" s="50">
        <f t="shared" si="93"/>
        <v>0</v>
      </c>
      <c r="U463" s="41">
        <f t="shared" si="94"/>
        <v>100</v>
      </c>
    </row>
    <row r="464" spans="2:21" s="36" customFormat="1" ht="12.75">
      <c r="B464" s="36" t="s">
        <v>77</v>
      </c>
      <c r="C464" s="53">
        <f t="shared" si="77"/>
        <v>8.19</v>
      </c>
      <c r="D464" s="53">
        <f t="shared" si="78"/>
        <v>32.027</v>
      </c>
      <c r="E464" s="53">
        <f t="shared" si="79"/>
        <v>35.324</v>
      </c>
      <c r="F464" s="53">
        <f t="shared" si="80"/>
        <v>1.031</v>
      </c>
      <c r="G464" s="53">
        <f t="shared" si="81"/>
        <v>2.823</v>
      </c>
      <c r="H464" s="53">
        <f t="shared" si="82"/>
        <v>0</v>
      </c>
      <c r="I464" s="53">
        <f t="shared" si="83"/>
        <v>1.573</v>
      </c>
      <c r="J464" s="53">
        <f t="shared" si="84"/>
        <v>80.969</v>
      </c>
      <c r="K464" s="53">
        <f t="shared" si="85"/>
        <v>80.96799999999999</v>
      </c>
      <c r="L464" s="36">
        <f t="shared" si="86"/>
        <v>0.0010000000000047748</v>
      </c>
      <c r="N464" s="50">
        <f t="shared" si="87"/>
        <v>10.11510720284557</v>
      </c>
      <c r="O464" s="50">
        <f t="shared" si="88"/>
        <v>39.555132892006725</v>
      </c>
      <c r="P464" s="50">
        <f t="shared" si="89"/>
        <v>43.62711194545994</v>
      </c>
      <c r="Q464" s="50">
        <f t="shared" si="90"/>
        <v>1.2733425550834898</v>
      </c>
      <c r="R464" s="50">
        <f t="shared" si="91"/>
        <v>3.486562592629187</v>
      </c>
      <c r="S464" s="50">
        <f t="shared" si="92"/>
        <v>0</v>
      </c>
      <c r="T464" s="50">
        <f t="shared" si="93"/>
        <v>1.9427428119751013</v>
      </c>
      <c r="U464" s="41">
        <f t="shared" si="94"/>
        <v>100</v>
      </c>
    </row>
    <row r="465" spans="2:21" s="36" customFormat="1" ht="12.75">
      <c r="B465" s="36" t="s">
        <v>78</v>
      </c>
      <c r="C465" s="53">
        <f t="shared" si="77"/>
        <v>4.05</v>
      </c>
      <c r="D465" s="53">
        <f t="shared" si="78"/>
        <v>14.125</v>
      </c>
      <c r="E465" s="53">
        <f t="shared" si="79"/>
        <v>8.263</v>
      </c>
      <c r="F465" s="53">
        <f t="shared" si="80"/>
        <v>0</v>
      </c>
      <c r="G465" s="53">
        <f t="shared" si="81"/>
        <v>6.981</v>
      </c>
      <c r="H465" s="53">
        <f t="shared" si="82"/>
        <v>0.331</v>
      </c>
      <c r="I465" s="53">
        <f t="shared" si="83"/>
        <v>0.229</v>
      </c>
      <c r="J465" s="53">
        <f t="shared" si="84"/>
        <v>33.98</v>
      </c>
      <c r="K465" s="53">
        <f t="shared" si="85"/>
        <v>33.979000000000006</v>
      </c>
      <c r="L465" s="36">
        <f t="shared" si="86"/>
        <v>0.000999999999990564</v>
      </c>
      <c r="N465" s="50">
        <f t="shared" si="87"/>
        <v>11.919126519320754</v>
      </c>
      <c r="O465" s="50">
        <f t="shared" si="88"/>
        <v>41.56979310750757</v>
      </c>
      <c r="P465" s="50">
        <f t="shared" si="89"/>
        <v>24.31796109361664</v>
      </c>
      <c r="Q465" s="50">
        <f t="shared" si="90"/>
        <v>0</v>
      </c>
      <c r="R465" s="50">
        <f t="shared" si="91"/>
        <v>20.54504252626622</v>
      </c>
      <c r="S465" s="50">
        <f t="shared" si="92"/>
        <v>0.9741310809617704</v>
      </c>
      <c r="T465" s="50">
        <f t="shared" si="93"/>
        <v>0.6739456723270254</v>
      </c>
      <c r="U465" s="41">
        <f t="shared" si="94"/>
        <v>99.99999999999997</v>
      </c>
    </row>
    <row r="466" spans="2:21" s="36" customFormat="1" ht="12.75">
      <c r="B466" s="36" t="s">
        <v>79</v>
      </c>
      <c r="C466" s="53">
        <f t="shared" si="77"/>
        <v>55.184</v>
      </c>
      <c r="D466" s="53">
        <f t="shared" si="78"/>
        <v>22.525</v>
      </c>
      <c r="E466" s="53">
        <f t="shared" si="79"/>
        <v>12.235</v>
      </c>
      <c r="F466" s="53">
        <f t="shared" si="80"/>
        <v>0</v>
      </c>
      <c r="G466" s="53">
        <f t="shared" si="81"/>
        <v>4.501</v>
      </c>
      <c r="H466" s="53">
        <f t="shared" si="82"/>
        <v>0.453</v>
      </c>
      <c r="I466" s="53">
        <f t="shared" si="83"/>
        <v>-0.962</v>
      </c>
      <c r="J466" s="53">
        <f t="shared" si="84"/>
        <v>93.935</v>
      </c>
      <c r="K466" s="53">
        <f t="shared" si="85"/>
        <v>93.936</v>
      </c>
      <c r="L466" s="36">
        <f t="shared" si="86"/>
        <v>-0.0010000000000047748</v>
      </c>
      <c r="N466" s="50">
        <f t="shared" si="87"/>
        <v>58.74638051439277</v>
      </c>
      <c r="O466" s="50">
        <f t="shared" si="88"/>
        <v>23.97909214784534</v>
      </c>
      <c r="P466" s="50">
        <f t="shared" si="89"/>
        <v>13.02482541304718</v>
      </c>
      <c r="Q466" s="50">
        <f t="shared" si="90"/>
        <v>0</v>
      </c>
      <c r="R466" s="50">
        <f t="shared" si="91"/>
        <v>4.7915602112076305</v>
      </c>
      <c r="S466" s="50">
        <f t="shared" si="92"/>
        <v>0.48224322943280534</v>
      </c>
      <c r="T466" s="50">
        <f t="shared" si="93"/>
        <v>-1.0241015159257367</v>
      </c>
      <c r="U466" s="41">
        <f t="shared" si="94"/>
        <v>99.99999999999999</v>
      </c>
    </row>
    <row r="467" spans="2:21" s="36" customFormat="1" ht="12.75">
      <c r="B467" s="36" t="s">
        <v>80</v>
      </c>
      <c r="C467" s="53">
        <f t="shared" si="77"/>
        <v>3.347</v>
      </c>
      <c r="D467" s="53">
        <f t="shared" si="78"/>
        <v>15.41</v>
      </c>
      <c r="E467" s="53">
        <f t="shared" si="79"/>
        <v>3.751</v>
      </c>
      <c r="F467" s="53">
        <f t="shared" si="80"/>
        <v>0</v>
      </c>
      <c r="G467" s="53">
        <f t="shared" si="81"/>
        <v>3.578</v>
      </c>
      <c r="H467" s="53">
        <f t="shared" si="82"/>
        <v>0.005</v>
      </c>
      <c r="I467" s="53">
        <f t="shared" si="83"/>
        <v>0.587</v>
      </c>
      <c r="J467" s="53">
        <f t="shared" si="84"/>
        <v>26.677</v>
      </c>
      <c r="K467" s="53">
        <f t="shared" si="85"/>
        <v>26.678</v>
      </c>
      <c r="L467" s="36">
        <f t="shared" si="86"/>
        <v>-0.0010000000000012221</v>
      </c>
      <c r="N467" s="50">
        <f t="shared" si="87"/>
        <v>12.545917984856436</v>
      </c>
      <c r="O467" s="50">
        <f t="shared" si="88"/>
        <v>57.762950745932976</v>
      </c>
      <c r="P467" s="50">
        <f t="shared" si="89"/>
        <v>14.060274383387059</v>
      </c>
      <c r="Q467" s="50">
        <f t="shared" si="90"/>
        <v>0</v>
      </c>
      <c r="R467" s="50">
        <f t="shared" si="91"/>
        <v>13.411799985006372</v>
      </c>
      <c r="S467" s="50">
        <f t="shared" si="92"/>
        <v>0.018742034635280007</v>
      </c>
      <c r="T467" s="50">
        <f t="shared" si="93"/>
        <v>2.2003148661818726</v>
      </c>
      <c r="U467" s="41">
        <f t="shared" si="94"/>
        <v>99.99999999999999</v>
      </c>
    </row>
    <row r="468" spans="2:21" s="36" customFormat="1" ht="12.75">
      <c r="B468" s="36" t="s">
        <v>81</v>
      </c>
      <c r="C468" s="53">
        <f t="shared" si="77"/>
        <v>8.769</v>
      </c>
      <c r="D468" s="53">
        <f t="shared" si="78"/>
        <v>10.162</v>
      </c>
      <c r="E468" s="53">
        <f t="shared" si="79"/>
        <v>13.942</v>
      </c>
      <c r="F468" s="53">
        <f t="shared" si="80"/>
        <v>1.433</v>
      </c>
      <c r="G468" s="53">
        <f t="shared" si="81"/>
        <v>5.004</v>
      </c>
      <c r="H468" s="53">
        <f t="shared" si="82"/>
        <v>0.085</v>
      </c>
      <c r="I468" s="53">
        <f t="shared" si="83"/>
        <v>-0.25</v>
      </c>
      <c r="J468" s="53">
        <f t="shared" si="84"/>
        <v>39.146</v>
      </c>
      <c r="K468" s="53">
        <f t="shared" si="85"/>
        <v>39.145</v>
      </c>
      <c r="L468" s="36">
        <f t="shared" si="86"/>
        <v>0.0009999999999976694</v>
      </c>
      <c r="N468" s="50">
        <f t="shared" si="87"/>
        <v>22.40132839443096</v>
      </c>
      <c r="O468" s="50">
        <f t="shared" si="88"/>
        <v>25.959892706603654</v>
      </c>
      <c r="P468" s="50">
        <f t="shared" si="89"/>
        <v>35.61629837782603</v>
      </c>
      <c r="Q468" s="50">
        <f t="shared" si="90"/>
        <v>3.6607484991697534</v>
      </c>
      <c r="R468" s="50">
        <f t="shared" si="91"/>
        <v>12.783241793332481</v>
      </c>
      <c r="S468" s="50">
        <f t="shared" si="92"/>
        <v>0.21714139736875718</v>
      </c>
      <c r="T468" s="50">
        <f t="shared" si="93"/>
        <v>-0.6386511687316387</v>
      </c>
      <c r="U468" s="41">
        <f t="shared" si="94"/>
        <v>100</v>
      </c>
    </row>
    <row r="469" spans="2:21" s="36" customFormat="1" ht="12.75">
      <c r="B469" s="36" t="s">
        <v>82</v>
      </c>
      <c r="C469" s="53">
        <f t="shared" si="77"/>
        <v>1.539</v>
      </c>
      <c r="D469" s="53">
        <f t="shared" si="78"/>
        <v>2.56</v>
      </c>
      <c r="E469" s="53">
        <f t="shared" si="79"/>
        <v>0.929</v>
      </c>
      <c r="F469" s="53">
        <f t="shared" si="80"/>
        <v>1.518</v>
      </c>
      <c r="G469" s="53">
        <f t="shared" si="81"/>
        <v>0.774</v>
      </c>
      <c r="H469" s="53">
        <f t="shared" si="82"/>
        <v>0.013</v>
      </c>
      <c r="I469" s="53">
        <f t="shared" si="83"/>
        <v>-0.028</v>
      </c>
      <c r="J469" s="53">
        <f t="shared" si="84"/>
        <v>7.305</v>
      </c>
      <c r="K469" s="53">
        <f t="shared" si="85"/>
        <v>7.305000000000001</v>
      </c>
      <c r="L469" s="36">
        <f t="shared" si="86"/>
        <v>0</v>
      </c>
      <c r="N469" s="50">
        <f t="shared" si="87"/>
        <v>21.06776180698152</v>
      </c>
      <c r="O469" s="50">
        <f t="shared" si="88"/>
        <v>35.044490075290895</v>
      </c>
      <c r="P469" s="50">
        <f t="shared" si="89"/>
        <v>12.71731690622861</v>
      </c>
      <c r="Q469" s="50">
        <f t="shared" si="90"/>
        <v>20.78028747433265</v>
      </c>
      <c r="R469" s="50">
        <f t="shared" si="91"/>
        <v>10.595482546201232</v>
      </c>
      <c r="S469" s="50">
        <f t="shared" si="92"/>
        <v>0.17796030116358658</v>
      </c>
      <c r="T469" s="50">
        <f t="shared" si="93"/>
        <v>-0.38329911019849416</v>
      </c>
      <c r="U469" s="41">
        <f t="shared" si="94"/>
        <v>100</v>
      </c>
    </row>
    <row r="470" spans="2:21" s="36" customFormat="1" ht="12.75">
      <c r="B470" s="36" t="s">
        <v>83</v>
      </c>
      <c r="C470" s="53">
        <f t="shared" si="77"/>
        <v>4.288</v>
      </c>
      <c r="D470" s="53">
        <f t="shared" si="78"/>
        <v>4.045</v>
      </c>
      <c r="E470" s="53">
        <f t="shared" si="79"/>
        <v>5.925</v>
      </c>
      <c r="F470" s="53">
        <f t="shared" si="80"/>
        <v>4.573</v>
      </c>
      <c r="G470" s="53">
        <f t="shared" si="81"/>
        <v>0.825</v>
      </c>
      <c r="H470" s="53">
        <f t="shared" si="82"/>
        <v>0.033</v>
      </c>
      <c r="I470" s="53">
        <f t="shared" si="83"/>
        <v>-0.281</v>
      </c>
      <c r="J470" s="53">
        <f t="shared" si="84"/>
        <v>19.407</v>
      </c>
      <c r="K470" s="53">
        <f t="shared" si="85"/>
        <v>19.408</v>
      </c>
      <c r="L470" s="36">
        <f t="shared" si="86"/>
        <v>-0.0010000000000012221</v>
      </c>
      <c r="N470" s="50">
        <f t="shared" si="87"/>
        <v>22.093981863149217</v>
      </c>
      <c r="O470" s="50">
        <f t="shared" si="88"/>
        <v>20.841920857378398</v>
      </c>
      <c r="P470" s="50">
        <f t="shared" si="89"/>
        <v>30.52864798021434</v>
      </c>
      <c r="Q470" s="50">
        <f t="shared" si="90"/>
        <v>23.56244847485573</v>
      </c>
      <c r="R470" s="50">
        <f t="shared" si="91"/>
        <v>4.250824402308326</v>
      </c>
      <c r="S470" s="50">
        <f t="shared" si="92"/>
        <v>0.17003297609233306</v>
      </c>
      <c r="T470" s="50">
        <f t="shared" si="93"/>
        <v>-1.4478565539983512</v>
      </c>
      <c r="U470" s="41">
        <f t="shared" si="94"/>
        <v>99.99999999999999</v>
      </c>
    </row>
    <row r="471" spans="2:21" s="36" customFormat="1" ht="12.75">
      <c r="B471" s="36" t="s">
        <v>84</v>
      </c>
      <c r="C471" s="53">
        <f t="shared" si="77"/>
        <v>4.925</v>
      </c>
      <c r="D471" s="53">
        <f t="shared" si="78"/>
        <v>10.482</v>
      </c>
      <c r="E471" s="53">
        <f t="shared" si="79"/>
        <v>3.598</v>
      </c>
      <c r="F471" s="53">
        <f t="shared" si="80"/>
        <v>6.003</v>
      </c>
      <c r="G471" s="53">
        <f t="shared" si="81"/>
        <v>7.994</v>
      </c>
      <c r="H471" s="53">
        <f t="shared" si="82"/>
        <v>0.052</v>
      </c>
      <c r="I471" s="53">
        <f t="shared" si="83"/>
        <v>1.461</v>
      </c>
      <c r="J471" s="53">
        <f t="shared" si="84"/>
        <v>34.515</v>
      </c>
      <c r="K471" s="53">
        <f t="shared" si="85"/>
        <v>34.51499999999999</v>
      </c>
      <c r="L471" s="36">
        <f t="shared" si="86"/>
        <v>0</v>
      </c>
      <c r="N471" s="50">
        <f t="shared" si="87"/>
        <v>14.26915833695495</v>
      </c>
      <c r="O471" s="50">
        <f t="shared" si="88"/>
        <v>30.369404606692743</v>
      </c>
      <c r="P471" s="50">
        <f t="shared" si="89"/>
        <v>10.424453136317545</v>
      </c>
      <c r="Q471" s="50">
        <f t="shared" si="90"/>
        <v>17.392438070404175</v>
      </c>
      <c r="R471" s="50">
        <f t="shared" si="91"/>
        <v>23.160944516876725</v>
      </c>
      <c r="S471" s="50">
        <f t="shared" si="92"/>
        <v>0.1506591337099812</v>
      </c>
      <c r="T471" s="50">
        <f t="shared" si="93"/>
        <v>4.232942199043895</v>
      </c>
      <c r="U471" s="41">
        <f t="shared" si="94"/>
        <v>100</v>
      </c>
    </row>
    <row r="472" spans="2:21" s="36" customFormat="1" ht="12.75">
      <c r="B472" s="36" t="s">
        <v>85</v>
      </c>
      <c r="C472" s="53">
        <f t="shared" si="77"/>
        <v>2.626</v>
      </c>
      <c r="D472" s="53">
        <f t="shared" si="78"/>
        <v>14.646</v>
      </c>
      <c r="E472" s="53">
        <f t="shared" si="79"/>
        <v>0.843</v>
      </c>
      <c r="F472" s="53">
        <f t="shared" si="80"/>
        <v>18.67</v>
      </c>
      <c r="G472" s="53">
        <f t="shared" si="81"/>
        <v>15.365</v>
      </c>
      <c r="H472" s="53">
        <f t="shared" si="82"/>
        <v>0.041</v>
      </c>
      <c r="I472" s="53">
        <f t="shared" si="83"/>
        <v>-0.636</v>
      </c>
      <c r="J472" s="53">
        <f t="shared" si="84"/>
        <v>51.555</v>
      </c>
      <c r="K472" s="53">
        <f t="shared" si="85"/>
        <v>51.555</v>
      </c>
      <c r="L472" s="36">
        <f t="shared" si="86"/>
        <v>0</v>
      </c>
      <c r="N472" s="50">
        <f t="shared" si="87"/>
        <v>5.093589370575113</v>
      </c>
      <c r="O472" s="50">
        <f t="shared" si="88"/>
        <v>28.408495781204543</v>
      </c>
      <c r="P472" s="50">
        <f t="shared" si="89"/>
        <v>1.6351469304626127</v>
      </c>
      <c r="Q472" s="50">
        <f t="shared" si="90"/>
        <v>36.21375230336534</v>
      </c>
      <c r="R472" s="50">
        <f t="shared" si="91"/>
        <v>29.803122878479293</v>
      </c>
      <c r="S472" s="50">
        <f t="shared" si="92"/>
        <v>0.07952671903792068</v>
      </c>
      <c r="T472" s="50">
        <f t="shared" si="93"/>
        <v>-1.2336339831248182</v>
      </c>
      <c r="U472" s="41">
        <f t="shared" si="94"/>
        <v>99.99999999999999</v>
      </c>
    </row>
    <row r="473" spans="2:21" s="36" customFormat="1" ht="12.75">
      <c r="B473" s="36" t="s">
        <v>86</v>
      </c>
      <c r="C473" s="53">
        <f t="shared" si="77"/>
        <v>38.186</v>
      </c>
      <c r="D473" s="53">
        <f t="shared" si="78"/>
        <v>82.701</v>
      </c>
      <c r="E473" s="53">
        <f t="shared" si="79"/>
        <v>84.898</v>
      </c>
      <c r="F473" s="53">
        <f t="shared" si="80"/>
        <v>21.054</v>
      </c>
      <c r="G473" s="53">
        <f t="shared" si="81"/>
        <v>4.055</v>
      </c>
      <c r="H473" s="53">
        <f t="shared" si="82"/>
        <v>0.649</v>
      </c>
      <c r="I473" s="53">
        <f t="shared" si="83"/>
        <v>0.715</v>
      </c>
      <c r="J473" s="53">
        <f t="shared" si="84"/>
        <v>232.259</v>
      </c>
      <c r="K473" s="53">
        <f t="shared" si="85"/>
        <v>232.258</v>
      </c>
      <c r="L473" s="36">
        <f t="shared" si="86"/>
        <v>0.0009999999999763531</v>
      </c>
      <c r="N473" s="50">
        <f t="shared" si="87"/>
        <v>16.44119901144417</v>
      </c>
      <c r="O473" s="50">
        <f t="shared" si="88"/>
        <v>35.60738489094024</v>
      </c>
      <c r="P473" s="50">
        <f t="shared" si="89"/>
        <v>36.553315709254356</v>
      </c>
      <c r="Q473" s="50">
        <f t="shared" si="90"/>
        <v>9.064919184699772</v>
      </c>
      <c r="R473" s="50">
        <f t="shared" si="91"/>
        <v>1.7459032627509063</v>
      </c>
      <c r="S473" s="50">
        <f t="shared" si="92"/>
        <v>0.2794306331751759</v>
      </c>
      <c r="T473" s="50">
        <f t="shared" si="93"/>
        <v>0.30784730773536323</v>
      </c>
      <c r="U473" s="41">
        <f t="shared" si="94"/>
        <v>99.99999999999999</v>
      </c>
    </row>
    <row r="474" spans="2:21" s="36" customFormat="1" ht="12.75">
      <c r="B474" s="36" t="s">
        <v>87</v>
      </c>
      <c r="C474" s="53">
        <f t="shared" si="77"/>
        <v>22.296</v>
      </c>
      <c r="D474" s="53">
        <f t="shared" si="78"/>
        <v>30.016</v>
      </c>
      <c r="E474" s="53">
        <f t="shared" si="79"/>
        <v>22.792</v>
      </c>
      <c r="F474" s="53">
        <f t="shared" si="80"/>
        <v>0</v>
      </c>
      <c r="G474" s="53">
        <f t="shared" si="81"/>
        <v>10.131</v>
      </c>
      <c r="H474" s="53">
        <f t="shared" si="82"/>
        <v>0.025</v>
      </c>
      <c r="I474" s="53">
        <f t="shared" si="83"/>
        <v>-0.1</v>
      </c>
      <c r="J474" s="53">
        <f t="shared" si="84"/>
        <v>85.159</v>
      </c>
      <c r="K474" s="53">
        <f t="shared" si="85"/>
        <v>85.16000000000001</v>
      </c>
      <c r="L474" s="36">
        <f t="shared" si="86"/>
        <v>-0.0010000000000047748</v>
      </c>
      <c r="N474" s="50">
        <f t="shared" si="87"/>
        <v>26.181305777360258</v>
      </c>
      <c r="O474" s="50">
        <f t="shared" si="88"/>
        <v>35.246594645373406</v>
      </c>
      <c r="P474" s="50">
        <f t="shared" si="89"/>
        <v>26.763738844527946</v>
      </c>
      <c r="Q474" s="50">
        <f t="shared" si="90"/>
        <v>0</v>
      </c>
      <c r="R474" s="50">
        <f t="shared" si="91"/>
        <v>11.896430248943165</v>
      </c>
      <c r="S474" s="50">
        <f t="shared" si="92"/>
        <v>0.02935650540159699</v>
      </c>
      <c r="T474" s="50">
        <f t="shared" si="93"/>
        <v>-0.11742602160638796</v>
      </c>
      <c r="U474" s="41">
        <f t="shared" si="94"/>
        <v>99.99999999999997</v>
      </c>
    </row>
    <row r="475" spans="2:21" s="36" customFormat="1" ht="12.75">
      <c r="B475" s="36" t="s">
        <v>88</v>
      </c>
      <c r="C475" s="53">
        <f t="shared" si="77"/>
        <v>0.101</v>
      </c>
      <c r="D475" s="53">
        <f t="shared" si="78"/>
        <v>0.873</v>
      </c>
      <c r="E475" s="53">
        <f t="shared" si="79"/>
        <v>0</v>
      </c>
      <c r="F475" s="53">
        <f t="shared" si="80"/>
        <v>0</v>
      </c>
      <c r="G475" s="53">
        <f t="shared" si="81"/>
        <v>2.636</v>
      </c>
      <c r="H475" s="53">
        <f t="shared" si="82"/>
        <v>0</v>
      </c>
      <c r="I475" s="53">
        <f t="shared" si="83"/>
        <v>0</v>
      </c>
      <c r="J475" s="53">
        <f t="shared" si="84"/>
        <v>3.61</v>
      </c>
      <c r="K475" s="53">
        <f t="shared" si="85"/>
        <v>3.6100000000000003</v>
      </c>
      <c r="L475" s="36">
        <f t="shared" si="86"/>
        <v>0</v>
      </c>
      <c r="N475" s="50">
        <f t="shared" si="87"/>
        <v>2.7977839335180055</v>
      </c>
      <c r="O475" s="50">
        <f t="shared" si="88"/>
        <v>24.18282548476454</v>
      </c>
      <c r="P475" s="50">
        <f t="shared" si="89"/>
        <v>0</v>
      </c>
      <c r="Q475" s="50">
        <f t="shared" si="90"/>
        <v>0</v>
      </c>
      <c r="R475" s="50">
        <f t="shared" si="91"/>
        <v>73.01939058171745</v>
      </c>
      <c r="S475" s="50">
        <f t="shared" si="92"/>
        <v>0</v>
      </c>
      <c r="T475" s="50">
        <f t="shared" si="93"/>
        <v>0</v>
      </c>
      <c r="U475" s="41">
        <f t="shared" si="94"/>
        <v>99.99999999999999</v>
      </c>
    </row>
    <row r="476" spans="2:21" s="36" customFormat="1" ht="12.75">
      <c r="B476" s="36" t="s">
        <v>89</v>
      </c>
      <c r="C476" s="53">
        <f t="shared" si="77"/>
        <v>0.777</v>
      </c>
      <c r="D476" s="53">
        <f t="shared" si="78"/>
        <v>14.261</v>
      </c>
      <c r="E476" s="53">
        <f t="shared" si="79"/>
        <v>5.16</v>
      </c>
      <c r="F476" s="53">
        <f t="shared" si="80"/>
        <v>0</v>
      </c>
      <c r="G476" s="53">
        <f t="shared" si="81"/>
        <v>13.015</v>
      </c>
      <c r="H476" s="53">
        <f t="shared" si="82"/>
        <v>0.012</v>
      </c>
      <c r="I476" s="53">
        <f t="shared" si="83"/>
        <v>-1.036</v>
      </c>
      <c r="J476" s="53">
        <f t="shared" si="84"/>
        <v>32.19</v>
      </c>
      <c r="K476" s="53">
        <f t="shared" si="85"/>
        <v>32.189</v>
      </c>
      <c r="L476" s="36">
        <f t="shared" si="86"/>
        <v>0.0009999999999976694</v>
      </c>
      <c r="N476" s="50">
        <f t="shared" si="87"/>
        <v>2.4138680915840816</v>
      </c>
      <c r="O476" s="50">
        <f t="shared" si="88"/>
        <v>44.303954767156476</v>
      </c>
      <c r="P476" s="50">
        <f t="shared" si="89"/>
        <v>16.030320917083476</v>
      </c>
      <c r="Q476" s="50">
        <f t="shared" si="90"/>
        <v>0</v>
      </c>
      <c r="R476" s="50">
        <f t="shared" si="91"/>
        <v>40.43306719686849</v>
      </c>
      <c r="S476" s="50">
        <f t="shared" si="92"/>
        <v>0.03727981608624064</v>
      </c>
      <c r="T476" s="50">
        <f t="shared" si="93"/>
        <v>-3.2184907887787757</v>
      </c>
      <c r="U476" s="41">
        <f t="shared" si="94"/>
        <v>99.99999999999999</v>
      </c>
    </row>
    <row r="477" spans="3:11" ht="12.75">
      <c r="C477" s="53"/>
      <c r="D477" s="53"/>
      <c r="E477" s="53"/>
      <c r="F477" s="53"/>
      <c r="G477" s="53"/>
      <c r="H477" s="53"/>
      <c r="I477" s="53"/>
      <c r="J477" s="53"/>
      <c r="K477" s="53"/>
    </row>
    <row r="478" s="55" customFormat="1" ht="15">
      <c r="B478" s="54" t="s">
        <v>90</v>
      </c>
    </row>
    <row r="479" s="55" customFormat="1" ht="12.75"/>
    <row r="480" s="35" customFormat="1" ht="12.75"/>
    <row r="481" spans="2:12" ht="23.25" customHeight="1" thickBot="1">
      <c r="B481" s="56"/>
      <c r="C481" s="57" t="s">
        <v>167</v>
      </c>
      <c r="D481" s="58"/>
      <c r="E481" s="58"/>
      <c r="F481" s="58"/>
      <c r="G481" s="58"/>
      <c r="H481" s="58"/>
      <c r="I481" s="58"/>
      <c r="J481" s="58"/>
      <c r="L481" s="59" t="s">
        <v>169</v>
      </c>
    </row>
    <row r="482" spans="2:10" ht="63" customHeight="1" thickBot="1">
      <c r="B482" s="60"/>
      <c r="C482" s="61" t="s">
        <v>43</v>
      </c>
      <c r="D482" s="61" t="s">
        <v>44</v>
      </c>
      <c r="E482" s="61" t="s">
        <v>45</v>
      </c>
      <c r="F482" s="61" t="s">
        <v>46</v>
      </c>
      <c r="G482" s="61" t="s">
        <v>47</v>
      </c>
      <c r="H482" s="61" t="s">
        <v>54</v>
      </c>
      <c r="I482" s="62" t="s">
        <v>55</v>
      </c>
      <c r="J482" s="63" t="s">
        <v>168</v>
      </c>
    </row>
    <row r="483" spans="2:10" ht="12.75">
      <c r="B483" s="64" t="s">
        <v>91</v>
      </c>
      <c r="C483" s="65">
        <f aca="true" t="shared" si="95" ref="C483:I485">N443</f>
        <v>17.75922404861392</v>
      </c>
      <c r="D483" s="65">
        <f t="shared" si="95"/>
        <v>36.77830300483468</v>
      </c>
      <c r="E483" s="65">
        <f t="shared" si="95"/>
        <v>24.466202208161725</v>
      </c>
      <c r="F483" s="65">
        <f t="shared" si="95"/>
        <v>13.31904283320378</v>
      </c>
      <c r="G483" s="65">
        <f t="shared" si="95"/>
        <v>7.574085823734167</v>
      </c>
      <c r="H483" s="65">
        <f t="shared" si="95"/>
        <v>0.1117329422249087</v>
      </c>
      <c r="I483" s="65">
        <f t="shared" si="95"/>
        <v>-0.00859086077319817</v>
      </c>
      <c r="J483" s="66">
        <f>J443*1000</f>
        <v>1932283</v>
      </c>
    </row>
    <row r="484" spans="2:10" ht="12.75">
      <c r="B484" s="64" t="s">
        <v>26</v>
      </c>
      <c r="C484" s="65">
        <f t="shared" si="95"/>
        <v>17.66577763153754</v>
      </c>
      <c r="D484" s="65">
        <f t="shared" si="95"/>
        <v>36.7416816510768</v>
      </c>
      <c r="E484" s="65">
        <f t="shared" si="95"/>
        <v>24.55685803833322</v>
      </c>
      <c r="F484" s="65">
        <f t="shared" si="95"/>
        <v>14.208478093684906</v>
      </c>
      <c r="G484" s="65">
        <f t="shared" si="95"/>
        <v>6.656501007272569</v>
      </c>
      <c r="H484" s="65">
        <f t="shared" si="95"/>
        <v>0.11715167940410538</v>
      </c>
      <c r="I484" s="65">
        <f t="shared" si="95"/>
        <v>0.05355189869084931</v>
      </c>
      <c r="J484" s="67">
        <f>J444*1000</f>
        <v>1811324</v>
      </c>
    </row>
    <row r="485" spans="2:10" ht="12.75">
      <c r="B485" s="64" t="s">
        <v>27</v>
      </c>
      <c r="C485" s="65">
        <f t="shared" si="95"/>
        <v>14.096554506733828</v>
      </c>
      <c r="D485" s="65">
        <f t="shared" si="95"/>
        <v>38.76412574146924</v>
      </c>
      <c r="E485" s="65">
        <f t="shared" si="95"/>
        <v>25.024582776112897</v>
      </c>
      <c r="F485" s="65">
        <f t="shared" si="95"/>
        <v>15.12463841681065</v>
      </c>
      <c r="G485" s="65">
        <f t="shared" si="95"/>
        <v>6.650592687315548</v>
      </c>
      <c r="H485" s="65">
        <f t="shared" si="95"/>
        <v>0.08538081339541664</v>
      </c>
      <c r="I485" s="65">
        <f t="shared" si="95"/>
        <v>0.2541250581624253</v>
      </c>
      <c r="J485" s="67">
        <f>J445*1000</f>
        <v>1536645</v>
      </c>
    </row>
    <row r="486" spans="2:10" ht="12.75">
      <c r="B486" s="64"/>
      <c r="C486" s="65"/>
      <c r="D486" s="65"/>
      <c r="E486" s="65"/>
      <c r="F486" s="65"/>
      <c r="G486" s="65"/>
      <c r="H486" s="65"/>
      <c r="I486" s="65"/>
      <c r="J486" s="67"/>
    </row>
    <row r="487" spans="2:10" ht="12.75">
      <c r="B487" s="68" t="s">
        <v>92</v>
      </c>
      <c r="C487" s="65">
        <f aca="true" t="shared" si="96" ref="C487:C516">N447</f>
        <v>9.91792688031155</v>
      </c>
      <c r="D487" s="65">
        <f aca="true" t="shared" si="97" ref="D487:D516">O447</f>
        <v>37.3914942403232</v>
      </c>
      <c r="E487" s="65">
        <f aca="true" t="shared" si="98" ref="E487:E516">P447</f>
        <v>25.682881112263647</v>
      </c>
      <c r="F487" s="65">
        <f aca="true" t="shared" si="99" ref="F487:F516">Q447</f>
        <v>22.3417226256119</v>
      </c>
      <c r="G487" s="65">
        <f aca="true" t="shared" si="100" ref="G487:G516">R447</f>
        <v>3.5213189932849263</v>
      </c>
      <c r="H487" s="65">
        <f aca="true" t="shared" si="101" ref="H487:H516">S447</f>
        <v>0.1583228694655238</v>
      </c>
      <c r="I487" s="65">
        <f aca="true" t="shared" si="102" ref="I487:I516">T447</f>
        <v>0.9863332787392404</v>
      </c>
      <c r="J487" s="67">
        <f aca="true" t="shared" si="103" ref="J487:J516">J447*1000</f>
        <v>54952</v>
      </c>
    </row>
    <row r="488" spans="2:10" ht="12.75">
      <c r="B488" s="68" t="s">
        <v>93</v>
      </c>
      <c r="C488" s="65">
        <f t="shared" si="96"/>
        <v>34.662777246894336</v>
      </c>
      <c r="D488" s="65">
        <f t="shared" si="97"/>
        <v>24.372579590605042</v>
      </c>
      <c r="E488" s="65">
        <f t="shared" si="98"/>
        <v>14.10249962279334</v>
      </c>
      <c r="F488" s="65">
        <f t="shared" si="99"/>
        <v>24.201579238545495</v>
      </c>
      <c r="G488" s="65">
        <f t="shared" si="100"/>
        <v>5.648041040084494</v>
      </c>
      <c r="H488" s="65">
        <f t="shared" si="101"/>
        <v>0.291706482925112</v>
      </c>
      <c r="I488" s="65">
        <f t="shared" si="102"/>
        <v>-3.27918322184781</v>
      </c>
      <c r="J488" s="67">
        <f t="shared" si="103"/>
        <v>19884</v>
      </c>
    </row>
    <row r="489" spans="2:10" ht="12.75">
      <c r="B489" s="68" t="s">
        <v>94</v>
      </c>
      <c r="C489" s="65">
        <f t="shared" si="96"/>
        <v>44.867845343334224</v>
      </c>
      <c r="D489" s="65">
        <f t="shared" si="97"/>
        <v>21.760871506384493</v>
      </c>
      <c r="E489" s="65">
        <f t="shared" si="98"/>
        <v>17.195731761764442</v>
      </c>
      <c r="F489" s="65">
        <f t="shared" si="99"/>
        <v>14.240110724171798</v>
      </c>
      <c r="G489" s="65">
        <f t="shared" si="100"/>
        <v>4.07402446647022</v>
      </c>
      <c r="H489" s="65">
        <f t="shared" si="101"/>
        <v>0.2924368247164925</v>
      </c>
      <c r="I489" s="65">
        <f t="shared" si="102"/>
        <v>-2.431020626841682</v>
      </c>
      <c r="J489" s="67">
        <f t="shared" si="103"/>
        <v>44795</v>
      </c>
    </row>
    <row r="490" spans="2:10" ht="12.75">
      <c r="B490" s="68" t="s">
        <v>95</v>
      </c>
      <c r="C490" s="65">
        <f t="shared" si="96"/>
        <v>19.015201924553413</v>
      </c>
      <c r="D490" s="65">
        <f t="shared" si="97"/>
        <v>41.628704509392435</v>
      </c>
      <c r="E490" s="65">
        <f t="shared" si="98"/>
        <v>22.516251215642114</v>
      </c>
      <c r="F490" s="65">
        <f t="shared" si="99"/>
        <v>0</v>
      </c>
      <c r="G490" s="65">
        <f t="shared" si="100"/>
        <v>16.215386190305576</v>
      </c>
      <c r="H490" s="65">
        <f t="shared" si="101"/>
        <v>0</v>
      </c>
      <c r="I490" s="65">
        <f t="shared" si="102"/>
        <v>0.6244561601064647</v>
      </c>
      <c r="J490" s="67">
        <f t="shared" si="103"/>
        <v>19538</v>
      </c>
    </row>
    <row r="491" spans="2:10" ht="12.75">
      <c r="B491" s="68" t="s">
        <v>96</v>
      </c>
      <c r="C491" s="65">
        <f t="shared" si="96"/>
        <v>23.969535476811473</v>
      </c>
      <c r="D491" s="65">
        <f t="shared" si="97"/>
        <v>35.7240245360413</v>
      </c>
      <c r="E491" s="65">
        <f t="shared" si="98"/>
        <v>23.405924429224406</v>
      </c>
      <c r="F491" s="65">
        <f t="shared" si="99"/>
        <v>12.175677592480557</v>
      </c>
      <c r="G491" s="65">
        <f t="shared" si="100"/>
        <v>4.83802333760794</v>
      </c>
      <c r="H491" s="65">
        <f t="shared" si="101"/>
        <v>0.0014473832757757252</v>
      </c>
      <c r="I491" s="65">
        <f t="shared" si="102"/>
        <v>-0.11463275544143744</v>
      </c>
      <c r="J491" s="67">
        <f t="shared" si="103"/>
        <v>345451</v>
      </c>
    </row>
    <row r="492" spans="2:10" ht="12.75">
      <c r="B492" s="68" t="s">
        <v>97</v>
      </c>
      <c r="C492" s="65">
        <f t="shared" si="96"/>
        <v>57.350826743350105</v>
      </c>
      <c r="D492" s="65">
        <f t="shared" si="97"/>
        <v>19.5902228612509</v>
      </c>
      <c r="E492" s="65">
        <f t="shared" si="98"/>
        <v>14.378145219266715</v>
      </c>
      <c r="F492" s="65">
        <f t="shared" si="99"/>
        <v>0</v>
      </c>
      <c r="G492" s="65">
        <f t="shared" si="100"/>
        <v>11.161035226455787</v>
      </c>
      <c r="H492" s="65">
        <f t="shared" si="101"/>
        <v>0</v>
      </c>
      <c r="I492" s="65">
        <f t="shared" si="102"/>
        <v>-2.480230050323508</v>
      </c>
      <c r="J492" s="67">
        <f t="shared" si="103"/>
        <v>5563</v>
      </c>
    </row>
    <row r="493" spans="2:10" ht="12.75">
      <c r="B493" s="68" t="s">
        <v>98</v>
      </c>
      <c r="C493" s="65">
        <f t="shared" si="96"/>
        <v>17.75558788520037</v>
      </c>
      <c r="D493" s="65">
        <f t="shared" si="97"/>
        <v>55.482079090067444</v>
      </c>
      <c r="E493" s="65">
        <f t="shared" si="98"/>
        <v>22.94670017193493</v>
      </c>
      <c r="F493" s="65">
        <f t="shared" si="99"/>
        <v>0</v>
      </c>
      <c r="G493" s="65">
        <f t="shared" si="100"/>
        <v>2.651765639465679</v>
      </c>
      <c r="H493" s="65">
        <f t="shared" si="101"/>
        <v>0</v>
      </c>
      <c r="I493" s="65">
        <f t="shared" si="102"/>
        <v>1.1638672133315697</v>
      </c>
      <c r="J493" s="67">
        <f t="shared" si="103"/>
        <v>15121</v>
      </c>
    </row>
    <row r="494" spans="2:10" ht="12.75">
      <c r="B494" s="68" t="s">
        <v>99</v>
      </c>
      <c r="C494" s="65">
        <f t="shared" si="96"/>
        <v>28.654652539931504</v>
      </c>
      <c r="D494" s="65">
        <f t="shared" si="97"/>
        <v>57.45974840754138</v>
      </c>
      <c r="E494" s="65">
        <f t="shared" si="98"/>
        <v>7.534970071380559</v>
      </c>
      <c r="F494" s="65">
        <f t="shared" si="99"/>
        <v>0</v>
      </c>
      <c r="G494" s="65">
        <f t="shared" si="100"/>
        <v>5.230306328222528</v>
      </c>
      <c r="H494" s="65">
        <f t="shared" si="101"/>
        <v>0.0800230466374316</v>
      </c>
      <c r="I494" s="65">
        <f t="shared" si="102"/>
        <v>1.0402996062866108</v>
      </c>
      <c r="J494" s="67">
        <f t="shared" si="103"/>
        <v>31240</v>
      </c>
    </row>
    <row r="495" spans="2:10" ht="12.75">
      <c r="B495" s="68" t="s">
        <v>100</v>
      </c>
      <c r="C495" s="65">
        <f t="shared" si="96"/>
        <v>14.425100706689154</v>
      </c>
      <c r="D495" s="65">
        <f t="shared" si="97"/>
        <v>48.44165981350097</v>
      </c>
      <c r="E495" s="65">
        <f t="shared" si="98"/>
        <v>20.799241737869895</v>
      </c>
      <c r="F495" s="65">
        <f t="shared" si="99"/>
        <v>10.343866300545</v>
      </c>
      <c r="G495" s="65">
        <f t="shared" si="100"/>
        <v>6.070278633455529</v>
      </c>
      <c r="H495" s="65">
        <f t="shared" si="101"/>
        <v>0</v>
      </c>
      <c r="I495" s="65">
        <f t="shared" si="102"/>
        <v>-0.08014719206054945</v>
      </c>
      <c r="J495" s="67">
        <f t="shared" si="103"/>
        <v>143486</v>
      </c>
    </row>
    <row r="496" spans="2:10" ht="12.75">
      <c r="B496" s="68" t="s">
        <v>101</v>
      </c>
      <c r="C496" s="65">
        <f t="shared" si="96"/>
        <v>5.238183409030676</v>
      </c>
      <c r="D496" s="65">
        <f t="shared" si="97"/>
        <v>33.432447837815275</v>
      </c>
      <c r="E496" s="65">
        <f t="shared" si="98"/>
        <v>14.88387628476723</v>
      </c>
      <c r="F496" s="65">
        <f t="shared" si="99"/>
        <v>42.28667690486823</v>
      </c>
      <c r="G496" s="65">
        <f t="shared" si="100"/>
        <v>6.04126503508944</v>
      </c>
      <c r="H496" s="65">
        <f t="shared" si="101"/>
        <v>0</v>
      </c>
      <c r="I496" s="65">
        <f t="shared" si="102"/>
        <v>-1.882449471570838</v>
      </c>
      <c r="J496" s="67">
        <f t="shared" si="103"/>
        <v>275438</v>
      </c>
    </row>
    <row r="497" spans="2:10" ht="12.75">
      <c r="B497" s="68" t="s">
        <v>102</v>
      </c>
      <c r="C497" s="65">
        <f t="shared" si="96"/>
        <v>8.822269577974579</v>
      </c>
      <c r="D497" s="65">
        <f t="shared" si="97"/>
        <v>44.53112450874356</v>
      </c>
      <c r="E497" s="65">
        <f t="shared" si="98"/>
        <v>37.82861977019372</v>
      </c>
      <c r="F497" s="65">
        <f t="shared" si="99"/>
        <v>0</v>
      </c>
      <c r="G497" s="65">
        <f t="shared" si="100"/>
        <v>6.492080999753703</v>
      </c>
      <c r="H497" s="65">
        <f t="shared" si="101"/>
        <v>0.06264523521411822</v>
      </c>
      <c r="I497" s="65">
        <f t="shared" si="102"/>
        <v>2.263259908120322</v>
      </c>
      <c r="J497" s="67">
        <f t="shared" si="103"/>
        <v>186766</v>
      </c>
    </row>
    <row r="498" spans="2:10" ht="12.75">
      <c r="B498" s="68" t="s">
        <v>103</v>
      </c>
      <c r="C498" s="65">
        <f t="shared" si="96"/>
        <v>1.4628199918732223</v>
      </c>
      <c r="D498" s="65">
        <f t="shared" si="97"/>
        <v>96.46485168630639</v>
      </c>
      <c r="E498" s="65">
        <f t="shared" si="98"/>
        <v>0</v>
      </c>
      <c r="F498" s="65">
        <f t="shared" si="99"/>
        <v>0</v>
      </c>
      <c r="G498" s="65">
        <f t="shared" si="100"/>
        <v>2.031694433157253</v>
      </c>
      <c r="H498" s="65">
        <f t="shared" si="101"/>
        <v>0.04063388866314507</v>
      </c>
      <c r="I498" s="65">
        <f t="shared" si="102"/>
        <v>0</v>
      </c>
      <c r="J498" s="67">
        <f t="shared" si="103"/>
        <v>2461</v>
      </c>
    </row>
    <row r="499" spans="2:10" ht="12.75">
      <c r="B499" s="68" t="s">
        <v>104</v>
      </c>
      <c r="C499" s="65">
        <f t="shared" si="96"/>
        <v>1.7376562831108293</v>
      </c>
      <c r="D499" s="65">
        <f t="shared" si="97"/>
        <v>29.158720067810986</v>
      </c>
      <c r="E499" s="65">
        <f t="shared" si="98"/>
        <v>28.77728332273788</v>
      </c>
      <c r="F499" s="65">
        <f t="shared" si="99"/>
        <v>0</v>
      </c>
      <c r="G499" s="65">
        <f t="shared" si="100"/>
        <v>36.321254503072694</v>
      </c>
      <c r="H499" s="65">
        <f t="shared" si="101"/>
        <v>0.08476372112735753</v>
      </c>
      <c r="I499" s="65">
        <f t="shared" si="102"/>
        <v>3.920322102140285</v>
      </c>
      <c r="J499" s="67">
        <f t="shared" si="103"/>
        <v>4718</v>
      </c>
    </row>
    <row r="500" spans="2:10" ht="12.75">
      <c r="B500" s="68" t="s">
        <v>105</v>
      </c>
      <c r="C500" s="65">
        <f t="shared" si="96"/>
        <v>2.339385474860335</v>
      </c>
      <c r="D500" s="65">
        <f t="shared" si="97"/>
        <v>31.959962756052143</v>
      </c>
      <c r="E500" s="65">
        <f t="shared" si="98"/>
        <v>28.81750465549348</v>
      </c>
      <c r="F500" s="65">
        <f t="shared" si="99"/>
        <v>31.028864059590312</v>
      </c>
      <c r="G500" s="65">
        <f t="shared" si="100"/>
        <v>8.82216014897579</v>
      </c>
      <c r="H500" s="65">
        <f t="shared" si="101"/>
        <v>0</v>
      </c>
      <c r="I500" s="65">
        <f t="shared" si="102"/>
        <v>-2.9678770949720668</v>
      </c>
      <c r="J500" s="67">
        <f t="shared" si="103"/>
        <v>8592</v>
      </c>
    </row>
    <row r="501" spans="2:10" ht="12.75">
      <c r="B501" s="68" t="s">
        <v>106</v>
      </c>
      <c r="C501" s="65">
        <f t="shared" si="96"/>
        <v>1.7450521387529265</v>
      </c>
      <c r="D501" s="65">
        <f t="shared" si="97"/>
        <v>65.63098531602469</v>
      </c>
      <c r="E501" s="65">
        <f t="shared" si="98"/>
        <v>25.090444775484148</v>
      </c>
      <c r="F501" s="65">
        <f t="shared" si="99"/>
        <v>0</v>
      </c>
      <c r="G501" s="65">
        <f t="shared" si="100"/>
        <v>1.574803149606299</v>
      </c>
      <c r="H501" s="65">
        <f t="shared" si="101"/>
        <v>0</v>
      </c>
      <c r="I501" s="65">
        <f t="shared" si="102"/>
        <v>5.958714620131944</v>
      </c>
      <c r="J501" s="67">
        <f t="shared" si="103"/>
        <v>4698</v>
      </c>
    </row>
    <row r="502" spans="2:10" ht="12.75">
      <c r="B502" s="68" t="s">
        <v>107</v>
      </c>
      <c r="C502" s="65">
        <f t="shared" si="96"/>
        <v>11.067335243553009</v>
      </c>
      <c r="D502" s="65">
        <f t="shared" si="97"/>
        <v>26.575931232091694</v>
      </c>
      <c r="E502" s="65">
        <f t="shared" si="98"/>
        <v>43.316618911174785</v>
      </c>
      <c r="F502" s="65">
        <f t="shared" si="99"/>
        <v>12.78295128939828</v>
      </c>
      <c r="G502" s="65">
        <f t="shared" si="100"/>
        <v>4.226361031518625</v>
      </c>
      <c r="H502" s="65">
        <f t="shared" si="101"/>
        <v>0.11461318051575933</v>
      </c>
      <c r="I502" s="65">
        <f t="shared" si="102"/>
        <v>1.9161891117478511</v>
      </c>
      <c r="J502" s="67">
        <f t="shared" si="103"/>
        <v>27920</v>
      </c>
    </row>
    <row r="503" spans="2:10" ht="12.75">
      <c r="B503" s="68" t="s">
        <v>108</v>
      </c>
      <c r="C503" s="65">
        <f t="shared" si="96"/>
        <v>0</v>
      </c>
      <c r="D503" s="65">
        <f t="shared" si="97"/>
        <v>100</v>
      </c>
      <c r="E503" s="65">
        <f t="shared" si="98"/>
        <v>0</v>
      </c>
      <c r="F503" s="65">
        <f t="shared" si="99"/>
        <v>0</v>
      </c>
      <c r="G503" s="65">
        <f t="shared" si="100"/>
        <v>0</v>
      </c>
      <c r="H503" s="65">
        <f t="shared" si="101"/>
        <v>0</v>
      </c>
      <c r="I503" s="65">
        <f t="shared" si="102"/>
        <v>0</v>
      </c>
      <c r="J503" s="67">
        <f t="shared" si="103"/>
        <v>953</v>
      </c>
    </row>
    <row r="504" spans="2:10" ht="12.75">
      <c r="B504" s="68" t="s">
        <v>109</v>
      </c>
      <c r="C504" s="65">
        <f t="shared" si="96"/>
        <v>10.11510720284557</v>
      </c>
      <c r="D504" s="65">
        <f t="shared" si="97"/>
        <v>39.555132892006725</v>
      </c>
      <c r="E504" s="65">
        <f t="shared" si="98"/>
        <v>43.62711194545994</v>
      </c>
      <c r="F504" s="65">
        <f t="shared" si="99"/>
        <v>1.2733425550834898</v>
      </c>
      <c r="G504" s="65">
        <f t="shared" si="100"/>
        <v>3.486562592629187</v>
      </c>
      <c r="H504" s="65">
        <f t="shared" si="101"/>
        <v>0</v>
      </c>
      <c r="I504" s="65">
        <f t="shared" si="102"/>
        <v>1.9427428119751013</v>
      </c>
      <c r="J504" s="67">
        <f t="shared" si="103"/>
        <v>80969</v>
      </c>
    </row>
    <row r="505" spans="2:10" ht="12.75">
      <c r="B505" s="68" t="s">
        <v>110</v>
      </c>
      <c r="C505" s="65">
        <f t="shared" si="96"/>
        <v>11.919126519320754</v>
      </c>
      <c r="D505" s="65">
        <f t="shared" si="97"/>
        <v>41.56979310750757</v>
      </c>
      <c r="E505" s="65">
        <f t="shared" si="98"/>
        <v>24.31796109361664</v>
      </c>
      <c r="F505" s="65">
        <f t="shared" si="99"/>
        <v>0</v>
      </c>
      <c r="G505" s="65">
        <f t="shared" si="100"/>
        <v>20.54504252626622</v>
      </c>
      <c r="H505" s="65">
        <f t="shared" si="101"/>
        <v>0.9741310809617704</v>
      </c>
      <c r="I505" s="65">
        <f t="shared" si="102"/>
        <v>0.6739456723270254</v>
      </c>
      <c r="J505" s="67">
        <f t="shared" si="103"/>
        <v>33980</v>
      </c>
    </row>
    <row r="506" spans="2:10" ht="12.75">
      <c r="B506" s="68" t="s">
        <v>111</v>
      </c>
      <c r="C506" s="65">
        <f t="shared" si="96"/>
        <v>58.74638051439277</v>
      </c>
      <c r="D506" s="65">
        <f t="shared" si="97"/>
        <v>23.97909214784534</v>
      </c>
      <c r="E506" s="65">
        <f t="shared" si="98"/>
        <v>13.02482541304718</v>
      </c>
      <c r="F506" s="65">
        <f t="shared" si="99"/>
        <v>0</v>
      </c>
      <c r="G506" s="65">
        <f t="shared" si="100"/>
        <v>4.7915602112076305</v>
      </c>
      <c r="H506" s="65">
        <f t="shared" si="101"/>
        <v>0.48224322943280534</v>
      </c>
      <c r="I506" s="65">
        <f t="shared" si="102"/>
        <v>-1.0241015159257367</v>
      </c>
      <c r="J506" s="67">
        <f t="shared" si="103"/>
        <v>93935</v>
      </c>
    </row>
    <row r="507" spans="2:10" ht="12.75">
      <c r="B507" s="68" t="s">
        <v>112</v>
      </c>
      <c r="C507" s="65">
        <f t="shared" si="96"/>
        <v>12.545917984856436</v>
      </c>
      <c r="D507" s="65">
        <f t="shared" si="97"/>
        <v>57.762950745932976</v>
      </c>
      <c r="E507" s="65">
        <f t="shared" si="98"/>
        <v>14.060274383387059</v>
      </c>
      <c r="F507" s="65">
        <f t="shared" si="99"/>
        <v>0</v>
      </c>
      <c r="G507" s="65">
        <f t="shared" si="100"/>
        <v>13.411799985006372</v>
      </c>
      <c r="H507" s="65">
        <f t="shared" si="101"/>
        <v>0.018742034635280007</v>
      </c>
      <c r="I507" s="65">
        <f t="shared" si="102"/>
        <v>2.2003148661818726</v>
      </c>
      <c r="J507" s="67">
        <f t="shared" si="103"/>
        <v>26677</v>
      </c>
    </row>
    <row r="508" spans="2:10" ht="12.75">
      <c r="B508" s="68" t="s">
        <v>113</v>
      </c>
      <c r="C508" s="65">
        <f t="shared" si="96"/>
        <v>22.40132839443096</v>
      </c>
      <c r="D508" s="65">
        <f t="shared" si="97"/>
        <v>25.959892706603654</v>
      </c>
      <c r="E508" s="65">
        <f t="shared" si="98"/>
        <v>35.61629837782603</v>
      </c>
      <c r="F508" s="65">
        <f t="shared" si="99"/>
        <v>3.6607484991697534</v>
      </c>
      <c r="G508" s="65">
        <f t="shared" si="100"/>
        <v>12.783241793332481</v>
      </c>
      <c r="H508" s="65">
        <f t="shared" si="101"/>
        <v>0.21714139736875718</v>
      </c>
      <c r="I508" s="65">
        <f t="shared" si="102"/>
        <v>-0.6386511687316387</v>
      </c>
      <c r="J508" s="67">
        <f t="shared" si="103"/>
        <v>39146</v>
      </c>
    </row>
    <row r="509" spans="2:10" ht="12.75">
      <c r="B509" s="68" t="s">
        <v>114</v>
      </c>
      <c r="C509" s="65">
        <f t="shared" si="96"/>
        <v>21.06776180698152</v>
      </c>
      <c r="D509" s="65">
        <f t="shared" si="97"/>
        <v>35.044490075290895</v>
      </c>
      <c r="E509" s="65">
        <f t="shared" si="98"/>
        <v>12.71731690622861</v>
      </c>
      <c r="F509" s="65">
        <f t="shared" si="99"/>
        <v>20.78028747433265</v>
      </c>
      <c r="G509" s="65">
        <f t="shared" si="100"/>
        <v>10.595482546201232</v>
      </c>
      <c r="H509" s="65">
        <f t="shared" si="101"/>
        <v>0.17796030116358658</v>
      </c>
      <c r="I509" s="65">
        <f t="shared" si="102"/>
        <v>-0.38329911019849416</v>
      </c>
      <c r="J509" s="67">
        <f t="shared" si="103"/>
        <v>7305</v>
      </c>
    </row>
    <row r="510" spans="2:12" ht="12.75">
      <c r="B510" s="68" t="s">
        <v>115</v>
      </c>
      <c r="C510" s="65">
        <f t="shared" si="96"/>
        <v>22.093981863149217</v>
      </c>
      <c r="D510" s="65">
        <f t="shared" si="97"/>
        <v>20.841920857378398</v>
      </c>
      <c r="E510" s="65">
        <f t="shared" si="98"/>
        <v>30.52864798021434</v>
      </c>
      <c r="F510" s="65">
        <f t="shared" si="99"/>
        <v>23.56244847485573</v>
      </c>
      <c r="G510" s="65">
        <f t="shared" si="100"/>
        <v>4.250824402308326</v>
      </c>
      <c r="H510" s="65">
        <f t="shared" si="101"/>
        <v>0.17003297609233306</v>
      </c>
      <c r="I510" s="65">
        <f t="shared" si="102"/>
        <v>-1.4478565539983512</v>
      </c>
      <c r="J510" s="67">
        <f t="shared" si="103"/>
        <v>19407</v>
      </c>
      <c r="L510" t="s">
        <v>116</v>
      </c>
    </row>
    <row r="511" spans="2:10" ht="12.75">
      <c r="B511" s="68" t="s">
        <v>117</v>
      </c>
      <c r="C511" s="65">
        <f t="shared" si="96"/>
        <v>14.26915833695495</v>
      </c>
      <c r="D511" s="65">
        <f t="shared" si="97"/>
        <v>30.369404606692743</v>
      </c>
      <c r="E511" s="65">
        <f t="shared" si="98"/>
        <v>10.424453136317545</v>
      </c>
      <c r="F511" s="65">
        <f t="shared" si="99"/>
        <v>17.392438070404175</v>
      </c>
      <c r="G511" s="65">
        <f t="shared" si="100"/>
        <v>23.160944516876725</v>
      </c>
      <c r="H511" s="65">
        <f t="shared" si="101"/>
        <v>0.1506591337099812</v>
      </c>
      <c r="I511" s="65">
        <f t="shared" si="102"/>
        <v>4.232942199043895</v>
      </c>
      <c r="J511" s="67">
        <f t="shared" si="103"/>
        <v>34515</v>
      </c>
    </row>
    <row r="512" spans="2:10" ht="12.75">
      <c r="B512" s="68" t="s">
        <v>118</v>
      </c>
      <c r="C512" s="65">
        <f t="shared" si="96"/>
        <v>5.093589370575113</v>
      </c>
      <c r="D512" s="65">
        <f t="shared" si="97"/>
        <v>28.408495781204543</v>
      </c>
      <c r="E512" s="65">
        <f t="shared" si="98"/>
        <v>1.6351469304626127</v>
      </c>
      <c r="F512" s="65">
        <f t="shared" si="99"/>
        <v>36.21375230336534</v>
      </c>
      <c r="G512" s="65">
        <f t="shared" si="100"/>
        <v>29.803122878479293</v>
      </c>
      <c r="H512" s="65">
        <f t="shared" si="101"/>
        <v>0.07952671903792068</v>
      </c>
      <c r="I512" s="65">
        <f t="shared" si="102"/>
        <v>-1.2336339831248182</v>
      </c>
      <c r="J512" s="67">
        <f t="shared" si="103"/>
        <v>51555</v>
      </c>
    </row>
    <row r="513" spans="2:10" ht="12.75">
      <c r="B513" s="68" t="s">
        <v>119</v>
      </c>
      <c r="C513" s="65">
        <f t="shared" si="96"/>
        <v>16.44119901144417</v>
      </c>
      <c r="D513" s="65">
        <f t="shared" si="97"/>
        <v>35.60738489094024</v>
      </c>
      <c r="E513" s="65">
        <f t="shared" si="98"/>
        <v>36.553315709254356</v>
      </c>
      <c r="F513" s="65">
        <f t="shared" si="99"/>
        <v>9.064919184699772</v>
      </c>
      <c r="G513" s="65">
        <f t="shared" si="100"/>
        <v>1.7459032627509063</v>
      </c>
      <c r="H513" s="65">
        <f t="shared" si="101"/>
        <v>0.2794306331751759</v>
      </c>
      <c r="I513" s="65">
        <f t="shared" si="102"/>
        <v>0.30784730773536323</v>
      </c>
      <c r="J513" s="67">
        <f t="shared" si="103"/>
        <v>232259</v>
      </c>
    </row>
    <row r="514" spans="2:10" ht="12.75">
      <c r="B514" s="68" t="s">
        <v>120</v>
      </c>
      <c r="C514" s="65">
        <f t="shared" si="96"/>
        <v>26.181305777360258</v>
      </c>
      <c r="D514" s="65">
        <f t="shared" si="97"/>
        <v>35.246594645373406</v>
      </c>
      <c r="E514" s="65">
        <f t="shared" si="98"/>
        <v>26.763738844527946</v>
      </c>
      <c r="F514" s="65">
        <f t="shared" si="99"/>
        <v>0</v>
      </c>
      <c r="G514" s="65">
        <f t="shared" si="100"/>
        <v>11.896430248943165</v>
      </c>
      <c r="H514" s="65">
        <f t="shared" si="101"/>
        <v>0.02935650540159699</v>
      </c>
      <c r="I514" s="65">
        <f t="shared" si="102"/>
        <v>-0.11742602160638796</v>
      </c>
      <c r="J514" s="67">
        <f t="shared" si="103"/>
        <v>85159</v>
      </c>
    </row>
    <row r="515" spans="2:10" ht="12.75">
      <c r="B515" s="68" t="s">
        <v>121</v>
      </c>
      <c r="C515" s="65">
        <f t="shared" si="96"/>
        <v>2.7977839335180055</v>
      </c>
      <c r="D515" s="65">
        <f t="shared" si="97"/>
        <v>24.18282548476454</v>
      </c>
      <c r="E515" s="65">
        <f t="shared" si="98"/>
        <v>0</v>
      </c>
      <c r="F515" s="65">
        <f t="shared" si="99"/>
        <v>0</v>
      </c>
      <c r="G515" s="65">
        <f t="shared" si="100"/>
        <v>73.01939058171745</v>
      </c>
      <c r="H515" s="65">
        <f t="shared" si="101"/>
        <v>0</v>
      </c>
      <c r="I515" s="65">
        <f t="shared" si="102"/>
        <v>0</v>
      </c>
      <c r="J515" s="67">
        <f t="shared" si="103"/>
        <v>3610</v>
      </c>
    </row>
    <row r="516" spans="2:10" ht="13.5" thickBot="1">
      <c r="B516" s="69" t="s">
        <v>122</v>
      </c>
      <c r="C516" s="70">
        <f t="shared" si="96"/>
        <v>2.4138680915840816</v>
      </c>
      <c r="D516" s="70">
        <f t="shared" si="97"/>
        <v>44.303954767156476</v>
      </c>
      <c r="E516" s="70">
        <f t="shared" si="98"/>
        <v>16.030320917083476</v>
      </c>
      <c r="F516" s="70">
        <f t="shared" si="99"/>
        <v>0</v>
      </c>
      <c r="G516" s="70">
        <f t="shared" si="100"/>
        <v>40.43306719686849</v>
      </c>
      <c r="H516" s="70">
        <f t="shared" si="101"/>
        <v>0.03727981608624064</v>
      </c>
      <c r="I516" s="71">
        <f t="shared" si="102"/>
        <v>-3.2184907887787757</v>
      </c>
      <c r="J516" s="72">
        <f t="shared" si="103"/>
        <v>32189.999999999996</v>
      </c>
    </row>
    <row r="517" spans="2:10" ht="12.75">
      <c r="B517" s="73"/>
      <c r="C517" s="74"/>
      <c r="D517" s="74"/>
      <c r="E517" s="74"/>
      <c r="F517" s="74"/>
      <c r="G517" s="74"/>
      <c r="H517" s="74"/>
      <c r="I517" s="74"/>
      <c r="J517" s="75"/>
    </row>
    <row r="518" ht="12.75">
      <c r="B518" t="s">
        <v>123</v>
      </c>
    </row>
    <row r="519" ht="12.75">
      <c r="B519" t="s">
        <v>116</v>
      </c>
    </row>
  </sheetData>
  <mergeCells count="10">
    <mergeCell ref="B301:S301"/>
    <mergeCell ref="B343:S343"/>
    <mergeCell ref="B177:S177"/>
    <mergeCell ref="B219:S219"/>
    <mergeCell ref="B255:S255"/>
    <mergeCell ref="B259:S259"/>
    <mergeCell ref="B9:S9"/>
    <mergeCell ref="B51:S51"/>
    <mergeCell ref="B93:S93"/>
    <mergeCell ref="B135:S135"/>
  </mergeCells>
  <printOptions/>
  <pageMargins left="0.17" right="0.17" top="0.52" bottom="0.39" header="0.5" footer="0.5"/>
  <pageSetup fitToHeight="5" horizontalDpi="600" verticalDpi="600" orientation="portrait" paperSize="9" scale="41" r:id="rId2"/>
  <rowBreaks count="3" manualBreakCount="3">
    <brk id="129" min="1" max="20" man="1"/>
    <brk id="255" min="1" max="20" man="1"/>
    <brk id="379" min="1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Simoens</dc:creator>
  <cp:keywords/>
  <dc:description/>
  <cp:lastModifiedBy>David Simoens</cp:lastModifiedBy>
  <dcterms:created xsi:type="dcterms:W3CDTF">2008-01-14T08:25:51Z</dcterms:created>
  <dcterms:modified xsi:type="dcterms:W3CDTF">2008-01-14T13:18:51Z</dcterms:modified>
  <cp:category/>
  <cp:version/>
  <cp:contentType/>
  <cp:contentStatus/>
</cp:coreProperties>
</file>