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5386" windowWidth="17400" windowHeight="5580" activeTab="0"/>
  </bookViews>
  <sheets>
    <sheet name="Data + fig. 2" sheetId="1" r:id="rId1"/>
    <sheet name="Data" sheetId="2" r:id="rId2"/>
  </sheets>
  <externalReferences>
    <externalReference r:id="rId5"/>
    <externalReference r:id="rId6"/>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'[6]OUT_FILE_SO2'!$A$12:$L$203</definedName>
    <definedName name="NO2_EM_FACT">'[6]OUT_FILE_NO2'!$A$17:$P$256</definedName>
    <definedName name="population">'[2]New Cronos Data'!$A$244:$N$275</definedName>
    <definedName name="populationxxxx">'[2]New Cronos Data'!$A$244:$N$275</definedName>
    <definedName name="SO2_EM_FACT">'[6]OUT_FILE_SO2'!$A$12:$L$203</definedName>
    <definedName name="Summer">#REF!</definedName>
    <definedName name="Summer1">#REF!</definedName>
    <definedName name="TECbyCountry">'[3]New Cronos data'!$A$7:$M$32</definedName>
    <definedName name="TECbyFuel">'[3]Data for graphs'!$A$2:$L$9</definedName>
    <definedName name="TSeg">#REF!</definedName>
    <definedName name="TSEG1">#REF!</definedName>
    <definedName name="TSEG2">#REF!</definedName>
    <definedName name="TSEG3">#REF!</definedName>
    <definedName name="TSEG4">#REF!</definedName>
    <definedName name="TSEG5">#REF!</definedName>
    <definedName name="ver">'[6]OUT_FILE_SO2'!$A$12:$L$203</definedName>
    <definedName name="Winter">#REF!</definedName>
    <definedName name="www">#REF!</definedName>
  </definedNames>
  <calcPr fullCalcOnLoad="1"/>
</workbook>
</file>

<file path=xl/sharedStrings.xml><?xml version="1.0" encoding="utf-8"?>
<sst xmlns="http://schemas.openxmlformats.org/spreadsheetml/2006/main" count="207" uniqueCount="49">
  <si>
    <t>Source: EEA</t>
  </si>
  <si>
    <t>EU27</t>
  </si>
  <si>
    <t>Energy Industries</t>
  </si>
  <si>
    <t>Industrial Processes</t>
  </si>
  <si>
    <t>Agriculture</t>
  </si>
  <si>
    <t>Waste</t>
  </si>
  <si>
    <t>Manufacturing / Construction</t>
  </si>
  <si>
    <t>Fugitive emissions</t>
  </si>
  <si>
    <t>Energy system</t>
  </si>
  <si>
    <t>Fugitive Emissions</t>
  </si>
  <si>
    <t>Industry (Energy)</t>
  </si>
  <si>
    <t>Industry (Processes)</t>
  </si>
  <si>
    <t>National Totals (excluding natural sources)</t>
  </si>
  <si>
    <t>Other (Energy)</t>
  </si>
  <si>
    <t>Other (Non Energy)</t>
  </si>
  <si>
    <t>Other Transport</t>
  </si>
  <si>
    <t>Road Transport</t>
  </si>
  <si>
    <t>Unallocated</t>
  </si>
  <si>
    <t>Road transport</t>
  </si>
  <si>
    <t>Other transport</t>
  </si>
  <si>
    <t>Household and services</t>
  </si>
  <si>
    <t>Other non-energy (solvents)</t>
  </si>
  <si>
    <t>NOx</t>
  </si>
  <si>
    <t>Energy System</t>
  </si>
  <si>
    <t>Data from gapfilled Table 3</t>
  </si>
  <si>
    <t>Total</t>
  </si>
  <si>
    <t>National Totals</t>
  </si>
  <si>
    <t xml:space="preserve">Data from gapfilled Table 2 - </t>
  </si>
  <si>
    <t>Data from gapfilled Table 1</t>
  </si>
  <si>
    <t>For Fig 2</t>
  </si>
  <si>
    <t>For Fig 1</t>
  </si>
  <si>
    <t>Same data for Fig 1 &amp; Fig 2</t>
  </si>
  <si>
    <t>Update title</t>
  </si>
  <si>
    <t>File air emissions for indicators09 v08</t>
  </si>
  <si>
    <t>Replace cells</t>
  </si>
  <si>
    <t>From M:\Projects\Policy_Group\Live_Projects\ETC_2009 ED45810\Working Files\007 Gap-filled air pollutant emissions dataset for fact sheets and reports\output files\</t>
  </si>
  <si>
    <t>Produce separate non-linked workbooks of fig 1 &amp; Fig 2</t>
  </si>
  <si>
    <t>% change 1990-2007</t>
  </si>
  <si>
    <t>% change 2006-2007</t>
  </si>
  <si>
    <t>kt TOFP eq</t>
  </si>
  <si>
    <t>EEA32</t>
  </si>
  <si>
    <t>Acidifying Potential</t>
  </si>
  <si>
    <t>Mg Acidifying Potential Eq</t>
  </si>
  <si>
    <t>NH3</t>
  </si>
  <si>
    <t>SOx</t>
  </si>
  <si>
    <t>kt Acidifying potential Eq</t>
  </si>
  <si>
    <t>Note: The emissions of acidifying pollutants (sulphur dioxide SO2, nitrogen oxides NOx and ammonia NH3) are each weighted by an acid equivalency factor prior to aggregation to represent their respective acidification potentials. The acid equivalency factors are given by: w(SO2) = 2/64 acid eq/g = 31.25 acid eq/kg, w(NOx) = 1/46 acid eq/g = 21.74 acid eq/kg and w(NH3) = 1/17 acid eq/g = 58.82 acid eq/kg.</t>
  </si>
  <si>
    <t>Emissions - Gg (1000 tonnes) - EEA 32 - Total Acidifying Potential</t>
  </si>
  <si>
    <t>Fig. 2: Sectoral shares of acidifying pollutants (SO2, NOx, NH3; energy and non-energy components) of total emissions, EEA-32. Values within the segments indicate the level of emissions (kt) emitted from each sector.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</si>
</sst>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s>
  <fonts count="31">
    <font>
      <sz val="10"/>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11.75"/>
      <name val="Arial"/>
      <family val="0"/>
    </font>
    <font>
      <sz val="9"/>
      <name val="Arial"/>
      <family val="2"/>
    </font>
    <font>
      <b/>
      <sz val="11.75"/>
      <name val="Arial"/>
      <family val="2"/>
    </font>
    <font>
      <b/>
      <sz val="10"/>
      <color indexed="9"/>
      <name val="Arial"/>
      <family val="2"/>
    </font>
    <font>
      <sz val="10"/>
      <color indexed="9"/>
      <name val="Arial"/>
      <family val="2"/>
    </font>
    <font>
      <sz val="9"/>
      <color indexed="12"/>
      <name val="Arial"/>
      <family val="2"/>
    </font>
    <font>
      <u val="single"/>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46">
    <xf numFmtId="0" fontId="0" fillId="0" borderId="0" xfId="0" applyAlignment="1">
      <alignment/>
    </xf>
    <xf numFmtId="0" fontId="0" fillId="8" borderId="0" xfId="0" applyFill="1" applyAlignment="1">
      <alignment/>
    </xf>
    <xf numFmtId="174" fontId="0" fillId="0" borderId="0" xfId="65" applyNumberFormat="1" applyAlignment="1">
      <alignment/>
    </xf>
    <xf numFmtId="0" fontId="0" fillId="0" borderId="0" xfId="0" applyNumberFormat="1" applyFont="1" applyFill="1" applyBorder="1" applyAlignment="1">
      <alignment vertical="top"/>
    </xf>
    <xf numFmtId="0" fontId="17" fillId="0" borderId="0" xfId="60" applyNumberFormat="1" applyFont="1" applyFill="1" applyBorder="1" applyAlignment="1">
      <alignment vertical="top"/>
      <protection/>
    </xf>
    <xf numFmtId="9" fontId="0" fillId="0" borderId="0" xfId="65" applyAlignment="1">
      <alignment/>
    </xf>
    <xf numFmtId="0" fontId="22" fillId="0" borderId="0" xfId="0" applyFont="1" applyAlignment="1">
      <alignment/>
    </xf>
    <xf numFmtId="0" fontId="0" fillId="0" borderId="0" xfId="0" applyFont="1" applyAlignment="1">
      <alignment vertical="top"/>
    </xf>
    <xf numFmtId="0" fontId="0" fillId="0" borderId="0" xfId="61" applyNumberFormat="1" applyFont="1" applyFill="1" applyBorder="1" applyAlignment="1">
      <alignment vertical="top"/>
      <protection/>
    </xf>
    <xf numFmtId="1" fontId="0" fillId="0" borderId="0" xfId="61" applyNumberFormat="1" applyFont="1" applyFill="1" applyBorder="1" applyAlignment="1">
      <alignment vertical="top"/>
      <protection/>
    </xf>
    <xf numFmtId="1" fontId="0" fillId="0" borderId="0" xfId="0" applyNumberFormat="1" applyFont="1" applyFill="1" applyBorder="1" applyAlignment="1">
      <alignment vertical="top"/>
    </xf>
    <xf numFmtId="0" fontId="23" fillId="0" borderId="0" xfId="60" applyNumberFormat="1" applyFont="1" applyFill="1" applyBorder="1" applyAlignment="1">
      <alignment vertical="top"/>
      <protection/>
    </xf>
    <xf numFmtId="0" fontId="17" fillId="0" borderId="8" xfId="60" applyNumberFormat="1" applyFont="1" applyFill="1" applyBorder="1" applyAlignment="1">
      <alignment vertical="top"/>
      <protection/>
    </xf>
    <xf numFmtId="0" fontId="0" fillId="0" borderId="0" xfId="0" applyNumberFormat="1" applyFont="1" applyAlignment="1">
      <alignment vertical="top"/>
    </xf>
    <xf numFmtId="0" fontId="22" fillId="0" borderId="0" xfId="61" applyNumberFormat="1" applyFont="1" applyFill="1" applyBorder="1" applyAlignment="1">
      <alignment vertical="top"/>
      <protection/>
    </xf>
    <xf numFmtId="0" fontId="0" fillId="0" borderId="0" xfId="0" applyFont="1" applyFill="1" applyAlignment="1">
      <alignment vertical="top"/>
    </xf>
    <xf numFmtId="0" fontId="17" fillId="0" borderId="0" xfId="59" applyNumberFormat="1" applyFont="1" applyFill="1" applyBorder="1" applyAlignment="1">
      <alignment vertical="top"/>
      <protection/>
    </xf>
    <xf numFmtId="1" fontId="17" fillId="0" borderId="0" xfId="59" applyNumberFormat="1" applyFont="1" applyFill="1" applyBorder="1" applyAlignment="1">
      <alignment vertical="top"/>
      <protection/>
    </xf>
    <xf numFmtId="0" fontId="23" fillId="0" borderId="0" xfId="59" applyNumberFormat="1" applyFont="1" applyFill="1" applyBorder="1" applyAlignment="1">
      <alignment vertical="top"/>
      <protection/>
    </xf>
    <xf numFmtId="0" fontId="17" fillId="0" borderId="0" xfId="59" applyNumberFormat="1" applyFont="1" applyFill="1" applyBorder="1" applyAlignment="1">
      <alignment vertical="top"/>
      <protection/>
    </xf>
    <xf numFmtId="3" fontId="0" fillId="0" borderId="0" xfId="65" applyNumberFormat="1" applyAlignment="1">
      <alignment/>
    </xf>
    <xf numFmtId="1" fontId="0" fillId="0" borderId="0" xfId="0" applyNumberFormat="1" applyAlignment="1">
      <alignment/>
    </xf>
    <xf numFmtId="1" fontId="0" fillId="8" borderId="0" xfId="0" applyNumberFormat="1" applyFill="1" applyAlignment="1">
      <alignment/>
    </xf>
    <xf numFmtId="0" fontId="0" fillId="24" borderId="0" xfId="0" applyFill="1" applyAlignment="1">
      <alignment/>
    </xf>
    <xf numFmtId="0" fontId="27" fillId="24" borderId="0" xfId="0" applyFont="1" applyFill="1" applyAlignment="1">
      <alignment/>
    </xf>
    <xf numFmtId="0" fontId="28" fillId="24" borderId="0" xfId="0" applyFont="1" applyFill="1" applyAlignment="1">
      <alignment/>
    </xf>
    <xf numFmtId="1" fontId="27" fillId="25" borderId="0" xfId="59" applyNumberFormat="1" applyFont="1" applyFill="1" applyBorder="1" applyAlignment="1">
      <alignment vertical="top"/>
      <protection/>
    </xf>
    <xf numFmtId="2" fontId="0" fillId="22" borderId="0" xfId="60" applyNumberFormat="1" applyFont="1" applyFill="1" applyBorder="1" applyAlignment="1">
      <alignment vertical="top"/>
      <protection/>
    </xf>
    <xf numFmtId="2" fontId="0" fillId="22" borderId="0" xfId="0" applyNumberFormat="1" applyFont="1" applyFill="1" applyBorder="1" applyAlignment="1">
      <alignment vertical="top"/>
    </xf>
    <xf numFmtId="1" fontId="0" fillId="22" borderId="0" xfId="61" applyNumberFormat="1" applyFont="1" applyFill="1" applyBorder="1" applyAlignment="1">
      <alignment vertical="top"/>
      <protection/>
    </xf>
    <xf numFmtId="2" fontId="17" fillId="26" borderId="8" xfId="61" applyNumberFormat="1" applyFont="1" applyFill="1" applyBorder="1" applyAlignment="1">
      <alignment horizontal="right" wrapText="1"/>
      <protection/>
    </xf>
    <xf numFmtId="2" fontId="17" fillId="22" borderId="0" xfId="59" applyNumberFormat="1" applyFont="1" applyFill="1" applyBorder="1" applyAlignment="1">
      <alignment vertical="top"/>
      <protection/>
    </xf>
    <xf numFmtId="0" fontId="0" fillId="22" borderId="0" xfId="0" applyFill="1" applyAlignment="1">
      <alignment/>
    </xf>
    <xf numFmtId="0" fontId="27" fillId="0" borderId="0" xfId="0" applyFont="1" applyFill="1" applyAlignment="1">
      <alignment/>
    </xf>
    <xf numFmtId="0" fontId="28" fillId="0" borderId="0" xfId="0" applyFont="1" applyFill="1" applyAlignment="1">
      <alignment/>
    </xf>
    <xf numFmtId="0" fontId="22" fillId="22" borderId="0" xfId="0" applyFont="1" applyFill="1" applyAlignment="1">
      <alignment/>
    </xf>
    <xf numFmtId="0" fontId="17" fillId="0" borderId="8" xfId="61" applyNumberFormat="1" applyFont="1" applyFill="1" applyBorder="1" applyAlignment="1">
      <alignment horizontal="right" wrapText="1"/>
      <protection/>
    </xf>
    <xf numFmtId="1" fontId="27" fillId="25" borderId="0" xfId="59" applyNumberFormat="1" applyFont="1" applyFill="1" applyBorder="1" applyAlignment="1">
      <alignment vertical="top" wrapText="1"/>
      <protection/>
    </xf>
    <xf numFmtId="0" fontId="27" fillId="25" borderId="0" xfId="59" applyNumberFormat="1" applyFont="1" applyFill="1" applyBorder="1" applyAlignment="1">
      <alignment vertical="top"/>
      <protection/>
    </xf>
    <xf numFmtId="9" fontId="17" fillId="0" borderId="0" xfId="65" applyFont="1" applyFill="1" applyBorder="1" applyAlignment="1">
      <alignment vertical="top"/>
    </xf>
    <xf numFmtId="3" fontId="0" fillId="0" borderId="0" xfId="0" applyNumberFormat="1" applyAlignment="1">
      <alignment/>
    </xf>
    <xf numFmtId="0" fontId="17" fillId="0" borderId="8" xfId="61" applyNumberFormat="1" applyFont="1" applyFill="1" applyBorder="1" applyAlignment="1">
      <alignment horizontal="left" wrapText="1"/>
      <protection/>
    </xf>
    <xf numFmtId="0" fontId="0" fillId="0" borderId="0" xfId="0" applyFill="1" applyAlignment="1">
      <alignment/>
    </xf>
    <xf numFmtId="174" fontId="0" fillId="0" borderId="0" xfId="0" applyNumberFormat="1" applyAlignment="1">
      <alignment/>
    </xf>
    <xf numFmtId="3" fontId="22" fillId="0" borderId="0" xfId="0" applyNumberFormat="1" applyFont="1" applyAlignment="1">
      <alignment/>
    </xf>
    <xf numFmtId="0" fontId="22" fillId="8" borderId="0" xfId="0"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al_T1 (Country_group_Totals)_1" xfId="59"/>
    <cellStyle name="Normal_T2 (Country_group_ Sectors)" xfId="60"/>
    <cellStyle name="Normal_T3 (Country_grp_Energy Systems)" xfId="61"/>
    <cellStyle name="normální_BGR" xfId="62"/>
    <cellStyle name="Note" xfId="63"/>
    <cellStyle name="Output" xfId="64"/>
    <cellStyle name="Percent" xfId="65"/>
    <cellStyle name="Title" xfId="66"/>
    <cellStyle name="Total" xfId="67"/>
    <cellStyle name="Warning Text" xfId="68"/>
    <cellStyle name="Обычный_CRF2002 (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c:spPr>
          </c:dPt>
          <c:dPt>
            <c:idx val="1"/>
            <c:spPr>
              <a:solidFill>
                <a:srgbClr val="800080"/>
              </a:solidFill>
            </c:spPr>
          </c:dPt>
          <c:dPt>
            <c:idx val="2"/>
            <c:spPr>
              <a:solidFill>
                <a:srgbClr val="99CCFF"/>
              </a:solidFill>
            </c:spPr>
          </c:dPt>
          <c:dPt>
            <c:idx val="3"/>
            <c:spPr>
              <a:solidFill>
                <a:srgbClr val="3366FF"/>
              </a:solidFill>
            </c:spPr>
          </c:dPt>
          <c:dPt>
            <c:idx val="4"/>
            <c:spPr>
              <a:solidFill>
                <a:srgbClr val="FFCC00"/>
              </a:solidFill>
            </c:spPr>
          </c:dPt>
          <c:dPt>
            <c:idx val="5"/>
            <c:spPr>
              <a:solidFill>
                <a:srgbClr val="FF0000"/>
              </a:solidFill>
            </c:spPr>
          </c:dPt>
          <c:dPt>
            <c:idx val="6"/>
            <c:spPr>
              <a:pattFill prst="pct90">
                <a:fgClr>
                  <a:srgbClr val="000000"/>
                </a:fgClr>
                <a:bgClr>
                  <a:srgbClr val="FFFFFF"/>
                </a:bgClr>
              </a:pattFill>
            </c:spPr>
          </c:dPt>
          <c:dPt>
            <c:idx val="7"/>
            <c:spPr>
              <a:pattFill prst="pct90">
                <a:fgClr>
                  <a:srgbClr val="969696"/>
                </a:fgClr>
                <a:bgClr>
                  <a:srgbClr val="FFFFFF"/>
                </a:bgClr>
              </a:pattFill>
            </c:spPr>
          </c:dPt>
          <c:dPt>
            <c:idx val="8"/>
            <c:spPr>
              <a:pattFill prst="pct90">
                <a:fgClr>
                  <a:srgbClr val="333333"/>
                </a:fgClr>
                <a:bgClr>
                  <a:srgbClr val="FFFFFF"/>
                </a:bgClr>
              </a:pattFill>
            </c:spPr>
          </c:dPt>
          <c:dPt>
            <c:idx val="9"/>
            <c:spPr>
              <a:pattFill prst="pct90">
                <a:fgClr>
                  <a:srgbClr val="808080"/>
                </a:fgClr>
                <a:bgClr>
                  <a:srgbClr val="FFFFFF"/>
                </a:bgClr>
              </a:patt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'Data + fig. 2'!$A$18:$A$27</c:f>
              <c:strCache>
                <c:ptCount val="10"/>
                <c:pt idx="0">
                  <c:v>Energy Industries</c:v>
                </c:pt>
                <c:pt idx="1">
                  <c:v>Manufacturing / Construction</c:v>
                </c:pt>
                <c:pt idx="2">
                  <c:v>Road transport</c:v>
                </c:pt>
                <c:pt idx="3">
                  <c:v>Other transport</c:v>
                </c:pt>
                <c:pt idx="4">
                  <c:v>Fugitive emissions</c:v>
                </c:pt>
                <c:pt idx="5">
                  <c:v>Household and services</c:v>
                </c:pt>
                <c:pt idx="6">
                  <c:v>Industrial Processes</c:v>
                </c:pt>
                <c:pt idx="7">
                  <c:v>Other non-energy (solvents)</c:v>
                </c:pt>
                <c:pt idx="8">
                  <c:v>Agriculture</c:v>
                </c:pt>
                <c:pt idx="9">
                  <c:v>Waste</c:v>
                </c:pt>
              </c:strCache>
            </c:strRef>
          </c:cat>
          <c:val>
            <c:numRef>
              <c:f>'Data + fig. 2'!$C$18:$C$27</c:f>
              <c:numCache>
                <c:ptCount val="10"/>
                <c:pt idx="0">
                  <c:v>242.708040635381</c:v>
                </c:pt>
                <c:pt idx="1">
                  <c:v>74.0101451096206</c:v>
                </c:pt>
                <c:pt idx="2">
                  <c:v>102.863603753514</c:v>
                </c:pt>
                <c:pt idx="3">
                  <c:v>54.4634190189666</c:v>
                </c:pt>
                <c:pt idx="4">
                  <c:v>9.10449669225089</c:v>
                </c:pt>
                <c:pt idx="5">
                  <c:v>37.19627005765</c:v>
                </c:pt>
                <c:pt idx="6">
                  <c:v>21.5782467372431</c:v>
                </c:pt>
                <c:pt idx="7">
                  <c:v>75.0702845579064</c:v>
                </c:pt>
                <c:pt idx="8">
                  <c:v>225.561892761752</c:v>
                </c:pt>
                <c:pt idx="9">
                  <c:v>5.47644826841233</c:v>
                </c:pt>
              </c:numCache>
            </c:numRef>
          </c:val>
        </c:ser>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cdr:y>
    </cdr:from>
    <cdr:to>
      <cdr:x>0.5375</cdr:x>
      <cdr:y>0.0625</cdr:y>
    </cdr:to>
    <cdr:sp>
      <cdr:nvSpPr>
        <cdr:cNvPr id="1" name="TextBox 1"/>
        <cdr:cNvSpPr txBox="1">
          <a:spLocks noChangeArrowheads="1"/>
        </cdr:cNvSpPr>
      </cdr:nvSpPr>
      <cdr:spPr>
        <a:xfrm>
          <a:off x="171450" y="0"/>
          <a:ext cx="2762250" cy="276225"/>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EEA-32 2007 (Total: 775)kt</a:t>
          </a:r>
        </a:p>
      </cdr:txBody>
    </cdr:sp>
  </cdr:relSizeAnchor>
  <cdr:relSizeAnchor xmlns:cdr="http://schemas.openxmlformats.org/drawingml/2006/chartDrawing">
    <cdr:from>
      <cdr:x>0.74125</cdr:x>
      <cdr:y>0</cdr:y>
    </cdr:from>
    <cdr:to>
      <cdr:x>0.986</cdr:x>
      <cdr:y>0.0825</cdr:y>
    </cdr:to>
    <cdr:sp>
      <cdr:nvSpPr>
        <cdr:cNvPr id="2" name="TextBox 2"/>
        <cdr:cNvSpPr txBox="1">
          <a:spLocks noChangeArrowheads="1"/>
        </cdr:cNvSpPr>
      </cdr:nvSpPr>
      <cdr:spPr>
        <a:xfrm>
          <a:off x="4038600" y="0"/>
          <a:ext cx="1333500" cy="361950"/>
        </a:xfrm>
        <a:prstGeom prst="rect">
          <a:avLst/>
        </a:prstGeom>
        <a:noFill/>
        <a:ln w="9525" cmpd="sng">
          <a:solidFill>
            <a:srgbClr val="000000"/>
          </a:solidFill>
          <a:headEnd type="none"/>
          <a:tailEnd type="none"/>
        </a:ln>
      </cdr:spPr>
      <cdr:txBody>
        <a:bodyPr vertOverflow="clip" wrap="square"/>
        <a:p>
          <a:pPr algn="l">
            <a:defRPr/>
          </a:pPr>
          <a:r>
            <a:rPr lang="en-US" cap="none" sz="900" b="0" i="0" u="sng" baseline="0">
              <a:latin typeface="Arial"/>
              <a:ea typeface="Arial"/>
              <a:cs typeface="Arial"/>
            </a:rPr>
            <a:t>Key</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Non-energy emissions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13</xdr:col>
      <xdr:colOff>590550</xdr:colOff>
      <xdr:row>29</xdr:row>
      <xdr:rowOff>9525</xdr:rowOff>
    </xdr:to>
    <xdr:graphicFrame>
      <xdr:nvGraphicFramePr>
        <xdr:cNvPr id="1" name="Chart 2"/>
        <xdr:cNvGraphicFramePr/>
      </xdr:nvGraphicFramePr>
      <xdr:xfrm>
        <a:off x="4943475" y="352425"/>
        <a:ext cx="5457825" cy="4352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
      <selection activeCell="B34" sqref="B34"/>
    </sheetView>
  </sheetViews>
  <sheetFormatPr defaultColWidth="9.140625" defaultRowHeight="12.75"/>
  <cols>
    <col min="1" max="1" width="37.421875" style="0" bestFit="1" customWidth="1"/>
  </cols>
  <sheetData>
    <row r="1" ht="12.75">
      <c r="C1" t="s">
        <v>47</v>
      </c>
    </row>
    <row r="2" ht="12.75">
      <c r="C2" s="21"/>
    </row>
    <row r="3" ht="12.75">
      <c r="C3" s="21"/>
    </row>
    <row r="4" spans="3:5" ht="12.75">
      <c r="C4" s="21"/>
      <c r="D4" s="35" t="s">
        <v>32</v>
      </c>
      <c r="E4" s="32"/>
    </row>
    <row r="5" ht="12.75">
      <c r="C5" s="21"/>
    </row>
    <row r="6" ht="12.75">
      <c r="C6" s="21"/>
    </row>
    <row r="7" ht="12.75">
      <c r="C7" s="21"/>
    </row>
    <row r="8" ht="12.75">
      <c r="C8" s="21"/>
    </row>
    <row r="9" ht="12.75">
      <c r="C9" s="21"/>
    </row>
    <row r="10" ht="12.75">
      <c r="C10" s="21"/>
    </row>
    <row r="11" ht="12.75">
      <c r="C11" s="21"/>
    </row>
    <row r="12" ht="12.75">
      <c r="C12" s="21"/>
    </row>
    <row r="13" ht="12.75">
      <c r="C13" s="21"/>
    </row>
    <row r="14" ht="12.75">
      <c r="C14" s="21"/>
    </row>
    <row r="18" spans="1:4" ht="12.75">
      <c r="A18" s="1" t="s">
        <v>2</v>
      </c>
      <c r="B18" s="1">
        <v>2007</v>
      </c>
      <c r="C18" s="22">
        <f>Data!M22</f>
        <v>242.708040635381</v>
      </c>
      <c r="D18" s="22"/>
    </row>
    <row r="19" spans="1:4" ht="12.75">
      <c r="A19" s="1" t="s">
        <v>6</v>
      </c>
      <c r="B19" s="1">
        <v>2007</v>
      </c>
      <c r="C19" s="22">
        <f>Data!M25</f>
        <v>74.0101451096206</v>
      </c>
      <c r="D19" s="22"/>
    </row>
    <row r="20" spans="1:4" ht="12.75">
      <c r="A20" s="1" t="s">
        <v>18</v>
      </c>
      <c r="B20" s="1">
        <v>2007</v>
      </c>
      <c r="C20" s="22">
        <f>Data!M31</f>
        <v>102.863603753514</v>
      </c>
      <c r="D20" s="22"/>
    </row>
    <row r="21" spans="1:4" ht="12.75">
      <c r="A21" s="1" t="s">
        <v>19</v>
      </c>
      <c r="B21" s="1">
        <v>2007</v>
      </c>
      <c r="C21" s="22">
        <f>Data!M30</f>
        <v>54.4634190189666</v>
      </c>
      <c r="D21" s="22"/>
    </row>
    <row r="22" spans="1:4" ht="12.75">
      <c r="A22" s="1" t="s">
        <v>7</v>
      </c>
      <c r="B22" s="1">
        <v>2007</v>
      </c>
      <c r="C22" s="22">
        <f>Data!M24</f>
        <v>9.10449669225089</v>
      </c>
      <c r="D22" s="22"/>
    </row>
    <row r="23" spans="1:4" ht="12.75">
      <c r="A23" s="1" t="s">
        <v>20</v>
      </c>
      <c r="B23" s="1">
        <v>2007</v>
      </c>
      <c r="C23" s="22">
        <f>Data!M27</f>
        <v>37.19627005765</v>
      </c>
      <c r="D23" s="22"/>
    </row>
    <row r="24" spans="1:4" ht="12.75">
      <c r="A24" s="1" t="s">
        <v>3</v>
      </c>
      <c r="B24" s="1">
        <v>2007</v>
      </c>
      <c r="C24" s="22">
        <f>Data!M26</f>
        <v>21.5782467372431</v>
      </c>
      <c r="D24" s="22"/>
    </row>
    <row r="25" spans="1:4" ht="12.75">
      <c r="A25" s="1" t="s">
        <v>21</v>
      </c>
      <c r="B25" s="1">
        <v>2007</v>
      </c>
      <c r="C25" s="22">
        <f>Data!M28</f>
        <v>75.0702845579064</v>
      </c>
      <c r="D25" s="22"/>
    </row>
    <row r="26" spans="1:4" ht="12.75">
      <c r="A26" s="1" t="s">
        <v>4</v>
      </c>
      <c r="B26" s="1">
        <v>2007</v>
      </c>
      <c r="C26" s="22">
        <f>Data!M21</f>
        <v>225.561892761752</v>
      </c>
      <c r="D26" s="22"/>
    </row>
    <row r="27" spans="1:4" ht="12.75">
      <c r="A27" s="1" t="s">
        <v>5</v>
      </c>
      <c r="B27" s="1">
        <v>2007</v>
      </c>
      <c r="C27" s="22">
        <f>Data!M33</f>
        <v>5.47644826841233</v>
      </c>
      <c r="D27" s="22"/>
    </row>
    <row r="28" spans="1:5" ht="12.75">
      <c r="A28" s="45" t="s">
        <v>25</v>
      </c>
      <c r="B28" s="45">
        <v>2007</v>
      </c>
      <c r="C28" s="44">
        <f>Data!M29</f>
        <v>774.654374246089</v>
      </c>
      <c r="D28" s="44">
        <f>C18+C19+C20+C21+C22+C23</f>
        <v>520.3459752673831</v>
      </c>
      <c r="E28" s="43"/>
    </row>
    <row r="29" spans="3:4" ht="12.75">
      <c r="C29" s="21"/>
      <c r="D29" s="5">
        <f>D28/C28</f>
        <v>0.6717137249419077</v>
      </c>
    </row>
    <row r="32" s="1" customFormat="1" ht="12.75">
      <c r="A32" s="1" t="s">
        <v>48</v>
      </c>
    </row>
    <row r="33" s="1" customFormat="1" ht="12.75">
      <c r="A33" s="1" t="s">
        <v>46</v>
      </c>
    </row>
    <row r="34" s="1" customFormat="1" ht="12.75">
      <c r="A34" s="1" t="s">
        <v>0</v>
      </c>
    </row>
    <row r="53" s="42" customFormat="1" ht="12.75"/>
    <row r="54" s="42" customFormat="1" ht="12.75"/>
    <row r="55" s="42" customFormat="1" ht="12.75"/>
    <row r="56" s="42" customFormat="1" ht="12.75"/>
    <row r="57" s="42" customFormat="1" ht="12.75"/>
    <row r="58" s="42" customFormat="1" ht="12.75"/>
    <row r="59" s="42" customFormat="1" ht="12.75"/>
    <row r="60" s="42" customFormat="1" ht="12.75"/>
    <row r="61" s="42" customFormat="1" ht="12.75"/>
    <row r="62" s="42" customFormat="1" ht="12.75"/>
    <row r="63" s="42" customFormat="1" 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W52"/>
  <sheetViews>
    <sheetView zoomScale="85" zoomScaleNormal="85" workbookViewId="0" topLeftCell="A1">
      <selection activeCell="J27" sqref="J27:M28"/>
    </sheetView>
  </sheetViews>
  <sheetFormatPr defaultColWidth="9.140625" defaultRowHeight="12.75"/>
  <cols>
    <col min="4" max="4" width="11.57421875" style="0" customWidth="1"/>
    <col min="5" max="7" width="12.140625" style="0" customWidth="1"/>
    <col min="8" max="12" width="12.7109375" style="0" customWidth="1"/>
  </cols>
  <sheetData>
    <row r="1" spans="1:3" ht="12.75">
      <c r="A1" s="24" t="s">
        <v>31</v>
      </c>
      <c r="B1" s="25"/>
      <c r="C1" s="25"/>
    </row>
    <row r="2" s="25" customFormat="1" ht="12.75">
      <c r="A2" s="24" t="s">
        <v>35</v>
      </c>
    </row>
    <row r="3" spans="1:4" ht="12.75">
      <c r="A3" s="24" t="s">
        <v>33</v>
      </c>
      <c r="B3" s="24"/>
      <c r="C3" s="24"/>
      <c r="D3" s="23"/>
    </row>
    <row r="4" spans="1:13" ht="12.75">
      <c r="A4" s="33"/>
      <c r="B4" s="34"/>
      <c r="C4" s="34"/>
      <c r="D4" s="32" t="s">
        <v>34</v>
      </c>
      <c r="E4" t="s">
        <v>36</v>
      </c>
      <c r="J4" s="18"/>
      <c r="K4" s="26" t="s">
        <v>30</v>
      </c>
      <c r="L4" s="26"/>
      <c r="M4" s="26" t="s">
        <v>29</v>
      </c>
    </row>
    <row r="5" spans="1:13" ht="25.5">
      <c r="A5" s="6" t="s">
        <v>27</v>
      </c>
      <c r="F5">
        <v>1990</v>
      </c>
      <c r="G5">
        <v>2006</v>
      </c>
      <c r="H5">
        <v>2007</v>
      </c>
      <c r="J5" s="38" t="s">
        <v>1</v>
      </c>
      <c r="K5" s="37" t="s">
        <v>37</v>
      </c>
      <c r="L5" s="37" t="s">
        <v>38</v>
      </c>
      <c r="M5" s="26" t="s">
        <v>45</v>
      </c>
    </row>
    <row r="6" spans="1:13" ht="12.75">
      <c r="A6" s="4" t="s">
        <v>1</v>
      </c>
      <c r="B6" s="4" t="s">
        <v>41</v>
      </c>
      <c r="C6" s="4" t="s">
        <v>42</v>
      </c>
      <c r="D6" s="12">
        <v>1</v>
      </c>
      <c r="E6" s="4" t="s">
        <v>2</v>
      </c>
      <c r="F6" s="27">
        <v>557140.417461626</v>
      </c>
      <c r="G6" s="27">
        <v>216917.378908763</v>
      </c>
      <c r="H6" s="28">
        <v>207580.292272784</v>
      </c>
      <c r="I6" s="4"/>
      <c r="J6" t="s">
        <v>4</v>
      </c>
      <c r="K6" s="5">
        <f>(H9-F9)/F9</f>
        <v>-0.1257625884504881</v>
      </c>
      <c r="L6" s="2">
        <f>(H9-G9)/G9</f>
        <v>-0.001009181673721933</v>
      </c>
      <c r="M6" s="20">
        <f>H9/1000</f>
        <v>220.757467979267</v>
      </c>
    </row>
    <row r="7" spans="1:13" ht="12.75">
      <c r="A7" s="4" t="s">
        <v>1</v>
      </c>
      <c r="B7" s="4" t="s">
        <v>41</v>
      </c>
      <c r="C7" s="4" t="s">
        <v>42</v>
      </c>
      <c r="D7" s="12">
        <v>2</v>
      </c>
      <c r="E7" s="4" t="s">
        <v>9</v>
      </c>
      <c r="F7" s="27">
        <v>12867.8835550727</v>
      </c>
      <c r="G7" s="27">
        <v>8146.84552286049</v>
      </c>
      <c r="H7" s="28">
        <v>7455.21211673785</v>
      </c>
      <c r="I7" s="4"/>
      <c r="J7" t="s">
        <v>2</v>
      </c>
      <c r="K7" s="5">
        <f>(H6-F6)/F6</f>
        <v>-0.6274183567249787</v>
      </c>
      <c r="L7" s="2">
        <f>(H6-G6)/G6</f>
        <v>-0.04304443785440656</v>
      </c>
      <c r="M7" s="20">
        <f>H6/1000</f>
        <v>207.580292272784</v>
      </c>
    </row>
    <row r="8" spans="1:13" ht="12.75">
      <c r="A8" s="4" t="s">
        <v>1</v>
      </c>
      <c r="B8" s="4" t="s">
        <v>41</v>
      </c>
      <c r="C8" s="4" t="s">
        <v>42</v>
      </c>
      <c r="D8" s="12">
        <v>3</v>
      </c>
      <c r="E8" s="4" t="s">
        <v>10</v>
      </c>
      <c r="F8" s="27">
        <v>182616.246627511</v>
      </c>
      <c r="G8" s="27">
        <v>71372.7858014198</v>
      </c>
      <c r="H8" s="28">
        <v>68072.6767951204</v>
      </c>
      <c r="I8" s="4"/>
      <c r="J8" t="s">
        <v>8</v>
      </c>
      <c r="K8" s="5">
        <f>(H33-F33)/F33</f>
        <v>-0.5761019747208201</v>
      </c>
      <c r="L8" s="2">
        <f>(H33-G33)/G33</f>
        <v>-0.0496713225721275</v>
      </c>
      <c r="M8" s="20">
        <f>H33/1000</f>
        <v>455.7815197756016</v>
      </c>
    </row>
    <row r="9" spans="1:13" ht="12.75">
      <c r="A9" s="4" t="s">
        <v>1</v>
      </c>
      <c r="B9" s="4" t="s">
        <v>41</v>
      </c>
      <c r="C9" s="4" t="s">
        <v>42</v>
      </c>
      <c r="D9" s="12">
        <v>4</v>
      </c>
      <c r="E9" s="4" t="s">
        <v>4</v>
      </c>
      <c r="F9" s="27">
        <v>252514.322840512</v>
      </c>
      <c r="G9" s="27">
        <v>220980.477427337</v>
      </c>
      <c r="H9" s="28">
        <v>220757.467979267</v>
      </c>
      <c r="I9" s="4"/>
      <c r="J9" t="s">
        <v>9</v>
      </c>
      <c r="K9" s="5">
        <f>(H7-F7)/F7</f>
        <v>-0.42063416374335305</v>
      </c>
      <c r="L9" s="2">
        <f>(H7-G7)/G7</f>
        <v>-0.08489585376105133</v>
      </c>
      <c r="M9" s="20">
        <f>H7/1000</f>
        <v>7.45521211673785</v>
      </c>
    </row>
    <row r="10" spans="1:14" ht="12.75">
      <c r="A10" s="4" t="s">
        <v>1</v>
      </c>
      <c r="B10" s="4" t="s">
        <v>41</v>
      </c>
      <c r="C10" s="4" t="s">
        <v>42</v>
      </c>
      <c r="D10" s="12">
        <v>5</v>
      </c>
      <c r="E10" s="4" t="s">
        <v>5</v>
      </c>
      <c r="F10" s="27">
        <v>5379.22618778338</v>
      </c>
      <c r="G10" s="27">
        <v>5081.73011187048</v>
      </c>
      <c r="H10" s="28">
        <v>5435.18048417058</v>
      </c>
      <c r="I10" s="4"/>
      <c r="J10" t="s">
        <v>10</v>
      </c>
      <c r="K10" s="5">
        <f>(H8-F8)/F8</f>
        <v>-0.6272364696336645</v>
      </c>
      <c r="L10" s="2">
        <f>(H8-G8)/G8</f>
        <v>-0.046237637626773936</v>
      </c>
      <c r="M10" s="20">
        <f>H8/1000</f>
        <v>68.0726767951204</v>
      </c>
      <c r="N10" s="40"/>
    </row>
    <row r="11" spans="1:13" ht="12.75">
      <c r="A11" s="4" t="s">
        <v>1</v>
      </c>
      <c r="B11" s="4" t="s">
        <v>41</v>
      </c>
      <c r="C11" s="4" t="s">
        <v>42</v>
      </c>
      <c r="D11" s="12">
        <v>6</v>
      </c>
      <c r="E11" s="4" t="s">
        <v>13</v>
      </c>
      <c r="F11" s="27">
        <v>98237.534560799</v>
      </c>
      <c r="G11" s="27">
        <v>35325.6939914842</v>
      </c>
      <c r="H11" s="28">
        <v>31328.1174847873</v>
      </c>
      <c r="I11" s="4"/>
      <c r="J11" t="s">
        <v>11</v>
      </c>
      <c r="K11" s="5">
        <f>(H14-F14)/F14</f>
        <v>-0.384078495716993</v>
      </c>
      <c r="L11" s="2">
        <f>(H14-G14)/G14</f>
        <v>0.015917423958332205</v>
      </c>
      <c r="M11" s="20">
        <f>H14/1000</f>
        <v>19.413475757953</v>
      </c>
    </row>
    <row r="12" spans="1:13" ht="12.75">
      <c r="A12" s="4" t="s">
        <v>1</v>
      </c>
      <c r="B12" s="4" t="s">
        <v>41</v>
      </c>
      <c r="C12" s="4" t="s">
        <v>42</v>
      </c>
      <c r="D12" s="12">
        <v>7</v>
      </c>
      <c r="E12" s="4" t="s">
        <v>16</v>
      </c>
      <c r="F12" s="27">
        <v>169638.390550363</v>
      </c>
      <c r="G12" s="27">
        <v>103733.430970631</v>
      </c>
      <c r="H12" s="28">
        <v>99488.77981893</v>
      </c>
      <c r="I12" s="4"/>
      <c r="J12" t="s">
        <v>12</v>
      </c>
      <c r="K12" s="5">
        <f>(H44-F44)/F44</f>
        <v>-0.5274560343172239</v>
      </c>
      <c r="L12" s="2">
        <f>(H44-G44)/G44</f>
        <v>-0.03261875383241566</v>
      </c>
      <c r="M12" s="20">
        <f>H44/1000</f>
        <v>703.0207008665691</v>
      </c>
    </row>
    <row r="13" spans="1:13" ht="12.75">
      <c r="A13" s="4" t="s">
        <v>1</v>
      </c>
      <c r="B13" s="4" t="s">
        <v>41</v>
      </c>
      <c r="C13" s="4" t="s">
        <v>42</v>
      </c>
      <c r="D13" s="12">
        <v>8</v>
      </c>
      <c r="E13" s="4" t="s">
        <v>15</v>
      </c>
      <c r="F13" s="27">
        <v>54714.5379194785</v>
      </c>
      <c r="G13" s="27">
        <v>44107.95400186</v>
      </c>
      <c r="H13" s="28">
        <v>41856.4412872418</v>
      </c>
      <c r="I13" s="4"/>
      <c r="J13" t="s">
        <v>13</v>
      </c>
      <c r="K13" s="5">
        <f>(H11-F11)/F11</f>
        <v>-0.681098292777305</v>
      </c>
      <c r="L13" s="2">
        <f>(H11-G11)/G11</f>
        <v>-0.11316342455042998</v>
      </c>
      <c r="M13" s="20">
        <f>H11/1000</f>
        <v>31.328117484787303</v>
      </c>
    </row>
    <row r="14" spans="1:13" ht="12.75">
      <c r="A14" s="4" t="s">
        <v>1</v>
      </c>
      <c r="B14" s="4" t="s">
        <v>41</v>
      </c>
      <c r="C14" s="4" t="s">
        <v>42</v>
      </c>
      <c r="D14" s="12">
        <v>9</v>
      </c>
      <c r="E14" s="4" t="s">
        <v>11</v>
      </c>
      <c r="F14" s="27">
        <v>31519.3991814788</v>
      </c>
      <c r="G14" s="27">
        <v>19109.3048510892</v>
      </c>
      <c r="H14" s="28">
        <v>19413.475757953</v>
      </c>
      <c r="I14" s="4"/>
      <c r="J14" t="s">
        <v>14</v>
      </c>
      <c r="K14" s="5">
        <f>(H15-F15)/F15</f>
        <v>-0.4170028989631395</v>
      </c>
      <c r="L14" s="2">
        <f>(H15-G15)/G15</f>
        <v>0.00029306981137266363</v>
      </c>
      <c r="M14" s="20">
        <f>H15/1000</f>
        <v>75.01153021633549</v>
      </c>
    </row>
    <row r="15" spans="1:13" ht="12.75">
      <c r="A15" s="4" t="s">
        <v>1</v>
      </c>
      <c r="B15" s="4" t="s">
        <v>41</v>
      </c>
      <c r="C15" s="4" t="s">
        <v>42</v>
      </c>
      <c r="D15" s="12">
        <v>10</v>
      </c>
      <c r="E15" s="4" t="s">
        <v>14</v>
      </c>
      <c r="F15" s="27">
        <v>128665.357139731</v>
      </c>
      <c r="G15" s="27">
        <v>74989.5530421705</v>
      </c>
      <c r="H15" s="28">
        <v>75011.5302163355</v>
      </c>
      <c r="I15" s="4"/>
      <c r="J15" t="s">
        <v>15</v>
      </c>
      <c r="K15" s="5">
        <f>(H13-F13)/F13</f>
        <v>-0.23500329384412444</v>
      </c>
      <c r="L15" s="2">
        <f>(H13-G13)/G13</f>
        <v>-0.05104550336937537</v>
      </c>
      <c r="M15" s="20">
        <f>H13/1000</f>
        <v>41.8564412872418</v>
      </c>
    </row>
    <row r="16" spans="1:13" ht="12.75">
      <c r="A16" s="4" t="s">
        <v>1</v>
      </c>
      <c r="B16" s="4" t="s">
        <v>41</v>
      </c>
      <c r="C16" s="4" t="s">
        <v>42</v>
      </c>
      <c r="D16" s="12">
        <v>14</v>
      </c>
      <c r="E16" s="4" t="s">
        <v>17</v>
      </c>
      <c r="F16" s="27">
        <v>-5557.24928445354</v>
      </c>
      <c r="G16" s="27">
        <v>-73039.570841622</v>
      </c>
      <c r="H16" s="28">
        <v>-73378.4733467583</v>
      </c>
      <c r="I16" s="4"/>
      <c r="J16" t="s">
        <v>16</v>
      </c>
      <c r="K16" s="5">
        <f>(H12-F12)/F12</f>
        <v>-0.4135243826815645</v>
      </c>
      <c r="L16" s="2">
        <f>(H12-G12)/G12</f>
        <v>-0.040918835056200475</v>
      </c>
      <c r="M16" s="20">
        <f>H12/1000</f>
        <v>99.48877981893</v>
      </c>
    </row>
    <row r="17" spans="1:13" ht="12.75">
      <c r="A17" s="8" t="s">
        <v>40</v>
      </c>
      <c r="B17" s="4" t="s">
        <v>41</v>
      </c>
      <c r="C17" s="4" t="s">
        <v>42</v>
      </c>
      <c r="D17" s="12">
        <v>1</v>
      </c>
      <c r="E17" s="4" t="s">
        <v>2</v>
      </c>
      <c r="F17" s="27">
        <v>584841.679958534</v>
      </c>
      <c r="G17" s="27">
        <v>251492.324804566</v>
      </c>
      <c r="H17" s="28">
        <v>242708.040635381</v>
      </c>
      <c r="I17" s="4"/>
      <c r="J17" t="s">
        <v>17</v>
      </c>
      <c r="K17" s="5">
        <f>(H16-F16)/F16</f>
        <v>12.204099652688841</v>
      </c>
      <c r="L17" s="2">
        <f>(H16-G16)/G16</f>
        <v>0.004639984890808987</v>
      </c>
      <c r="M17" s="20">
        <f>H16/1000</f>
        <v>-73.3784733467583</v>
      </c>
    </row>
    <row r="18" spans="1:13" ht="12.75">
      <c r="A18" s="8" t="s">
        <v>40</v>
      </c>
      <c r="B18" s="4" t="s">
        <v>41</v>
      </c>
      <c r="C18" s="4" t="s">
        <v>42</v>
      </c>
      <c r="D18" s="12">
        <v>2</v>
      </c>
      <c r="E18" s="4" t="s">
        <v>9</v>
      </c>
      <c r="F18" s="27">
        <v>13430.8535354508</v>
      </c>
      <c r="G18" s="27">
        <v>9342.63094001406</v>
      </c>
      <c r="H18" s="28">
        <v>9104.49669225089</v>
      </c>
      <c r="I18" s="4"/>
      <c r="J18" t="s">
        <v>5</v>
      </c>
      <c r="K18" s="5">
        <f>(H10-F10)/F10</f>
        <v>0.010401922959528328</v>
      </c>
      <c r="L18" s="2">
        <f>(H10-G10)/G10</f>
        <v>0.06955315699951685</v>
      </c>
      <c r="M18" s="20">
        <f>H10/1000</f>
        <v>5.43518048417058</v>
      </c>
    </row>
    <row r="19" spans="1:13" ht="12.75">
      <c r="A19" s="8" t="s">
        <v>40</v>
      </c>
      <c r="B19" s="4" t="s">
        <v>41</v>
      </c>
      <c r="C19" s="4" t="s">
        <v>42</v>
      </c>
      <c r="D19" s="12">
        <v>3</v>
      </c>
      <c r="E19" s="4" t="s">
        <v>10</v>
      </c>
      <c r="F19" s="27">
        <v>186297.885118457</v>
      </c>
      <c r="G19" s="27">
        <v>77114.1193049962</v>
      </c>
      <c r="H19" s="28">
        <v>74010.1451096206</v>
      </c>
      <c r="I19" s="4"/>
      <c r="J19" s="18"/>
      <c r="K19" s="26"/>
      <c r="L19" s="26"/>
      <c r="M19" s="26"/>
    </row>
    <row r="20" spans="1:13" ht="25.5">
      <c r="A20" s="8" t="s">
        <v>40</v>
      </c>
      <c r="B20" s="4" t="s">
        <v>41</v>
      </c>
      <c r="C20" s="4" t="s">
        <v>42</v>
      </c>
      <c r="D20" s="12">
        <v>4</v>
      </c>
      <c r="E20" s="4" t="s">
        <v>4</v>
      </c>
      <c r="F20" s="27">
        <v>257917.894397523</v>
      </c>
      <c r="G20" s="27">
        <v>225805.073394545</v>
      </c>
      <c r="H20" s="28">
        <v>225561.892761752</v>
      </c>
      <c r="I20" s="4"/>
      <c r="J20" s="38" t="s">
        <v>40</v>
      </c>
      <c r="K20" s="37" t="s">
        <v>37</v>
      </c>
      <c r="L20" s="37" t="s">
        <v>38</v>
      </c>
      <c r="M20" s="26" t="s">
        <v>39</v>
      </c>
    </row>
    <row r="21" spans="1:13" ht="12.75">
      <c r="A21" s="8" t="s">
        <v>40</v>
      </c>
      <c r="B21" s="4" t="s">
        <v>41</v>
      </c>
      <c r="C21" s="4" t="s">
        <v>42</v>
      </c>
      <c r="D21" s="12">
        <v>5</v>
      </c>
      <c r="E21" s="4" t="s">
        <v>5</v>
      </c>
      <c r="F21" s="27">
        <v>5445.79195976713</v>
      </c>
      <c r="G21" s="27">
        <v>5123.32832273842</v>
      </c>
      <c r="H21" s="28">
        <v>5476.44826841233</v>
      </c>
      <c r="I21" s="4"/>
      <c r="J21" t="s">
        <v>4</v>
      </c>
      <c r="K21" s="5">
        <f>(H20-F20)/F20</f>
        <v>-0.1254507823559594</v>
      </c>
      <c r="L21" s="2">
        <f>(H20-G20)/G20</f>
        <v>-0.0010769493755708947</v>
      </c>
      <c r="M21" s="20">
        <f>H20/1000</f>
        <v>225.561892761752</v>
      </c>
    </row>
    <row r="22" spans="1:13" ht="12.75">
      <c r="A22" s="8" t="s">
        <v>40</v>
      </c>
      <c r="B22" s="4" t="s">
        <v>41</v>
      </c>
      <c r="C22" s="4" t="s">
        <v>42</v>
      </c>
      <c r="D22" s="12">
        <v>6</v>
      </c>
      <c r="E22" s="4" t="s">
        <v>13</v>
      </c>
      <c r="F22" s="27">
        <v>102967.198995988</v>
      </c>
      <c r="G22" s="27">
        <v>40919.1344240305</v>
      </c>
      <c r="H22" s="28">
        <v>37196.27005765</v>
      </c>
      <c r="I22" s="4"/>
      <c r="J22" t="s">
        <v>2</v>
      </c>
      <c r="K22" s="5">
        <f>(H17-F17)/F17</f>
        <v>-0.5850021485257526</v>
      </c>
      <c r="L22" s="2">
        <f>(H17-G17)/G17</f>
        <v>-0.03492863719006621</v>
      </c>
      <c r="M22" s="20">
        <f>H17/1000</f>
        <v>242.708040635381</v>
      </c>
    </row>
    <row r="23" spans="1:13" ht="12.75">
      <c r="A23" s="8" t="s">
        <v>40</v>
      </c>
      <c r="B23" s="4" t="s">
        <v>41</v>
      </c>
      <c r="C23" s="4" t="s">
        <v>42</v>
      </c>
      <c r="D23" s="12">
        <v>7</v>
      </c>
      <c r="E23" s="4" t="s">
        <v>16</v>
      </c>
      <c r="F23" s="27">
        <v>174251.622358502</v>
      </c>
      <c r="G23" s="27">
        <v>107153.345805534</v>
      </c>
      <c r="H23" s="28">
        <v>102863.603753514</v>
      </c>
      <c r="I23" s="4"/>
      <c r="J23" t="s">
        <v>8</v>
      </c>
      <c r="K23" s="5">
        <f>(H38-F38)/F38</f>
        <v>-0.5373709859343333</v>
      </c>
      <c r="L23" s="2">
        <f>(H38-G38)/G38</f>
        <v>-0.03882478610105883</v>
      </c>
      <c r="M23" s="20">
        <f>H38/1000</f>
        <v>520.3459752673842</v>
      </c>
    </row>
    <row r="24" spans="1:13" ht="12.75">
      <c r="A24" s="8" t="s">
        <v>40</v>
      </c>
      <c r="B24" s="4" t="s">
        <v>41</v>
      </c>
      <c r="C24" s="4" t="s">
        <v>42</v>
      </c>
      <c r="D24" s="12">
        <v>8</v>
      </c>
      <c r="E24" s="4" t="s">
        <v>15</v>
      </c>
      <c r="F24" s="27">
        <v>62969.388322483</v>
      </c>
      <c r="G24" s="27">
        <v>55342.7742863667</v>
      </c>
      <c r="H24" s="28">
        <v>54463.4190189666</v>
      </c>
      <c r="I24" s="4"/>
      <c r="J24" t="s">
        <v>9</v>
      </c>
      <c r="K24" s="5">
        <f>(H18-F18)/F18</f>
        <v>-0.3221207670666999</v>
      </c>
      <c r="L24" s="2">
        <f>(H18-G18)/G18</f>
        <v>-0.025488992264828918</v>
      </c>
      <c r="M24" s="20">
        <f>H18/1000</f>
        <v>9.10449669225089</v>
      </c>
    </row>
    <row r="25" spans="1:13" ht="12.75">
      <c r="A25" s="8" t="s">
        <v>40</v>
      </c>
      <c r="B25" s="4" t="s">
        <v>41</v>
      </c>
      <c r="C25" s="4" t="s">
        <v>42</v>
      </c>
      <c r="D25" s="12">
        <v>9</v>
      </c>
      <c r="E25" s="4" t="s">
        <v>11</v>
      </c>
      <c r="F25" s="27">
        <v>33947.0024566956</v>
      </c>
      <c r="G25" s="27">
        <v>20995.5866795573</v>
      </c>
      <c r="H25" s="28">
        <v>21578.2467372431</v>
      </c>
      <c r="I25" s="4"/>
      <c r="J25" t="s">
        <v>10</v>
      </c>
      <c r="K25" s="5">
        <f>(H19-F19)/F19</f>
        <v>-0.6027322314337522</v>
      </c>
      <c r="L25" s="2">
        <f>(H19-G19)/G19</f>
        <v>-0.0402516973979692</v>
      </c>
      <c r="M25" s="20">
        <f>H19/1000</f>
        <v>74.0101451096206</v>
      </c>
    </row>
    <row r="26" spans="1:13" ht="12.75">
      <c r="A26" s="8" t="s">
        <v>40</v>
      </c>
      <c r="B26" s="4" t="s">
        <v>41</v>
      </c>
      <c r="C26" s="4" t="s">
        <v>42</v>
      </c>
      <c r="D26" s="12">
        <v>10</v>
      </c>
      <c r="E26" s="4" t="s">
        <v>14</v>
      </c>
      <c r="F26" s="27">
        <v>128718.417139619</v>
      </c>
      <c r="G26" s="27">
        <v>75047.3120655189</v>
      </c>
      <c r="H26" s="28">
        <v>75070.2845579064</v>
      </c>
      <c r="I26" s="4"/>
      <c r="J26" t="s">
        <v>11</v>
      </c>
      <c r="K26" s="5">
        <f>(H25-F25)/F25</f>
        <v>-0.36435487154515833</v>
      </c>
      <c r="L26" s="2">
        <f>(H25-G25)/G25</f>
        <v>0.02775154924597161</v>
      </c>
      <c r="M26" s="20">
        <f>H25/1000</f>
        <v>21.5782467372431</v>
      </c>
    </row>
    <row r="27" spans="1:13" ht="12.75">
      <c r="A27" s="8" t="s">
        <v>40</v>
      </c>
      <c r="B27" s="4" t="s">
        <v>41</v>
      </c>
      <c r="C27" s="4" t="s">
        <v>42</v>
      </c>
      <c r="D27" s="12">
        <v>14</v>
      </c>
      <c r="E27" s="4" t="s">
        <v>17</v>
      </c>
      <c r="F27" s="27">
        <v>-5557.49073037552</v>
      </c>
      <c r="G27" s="27">
        <v>-73039.5708349631</v>
      </c>
      <c r="H27" s="28">
        <v>-73378.4733466079</v>
      </c>
      <c r="I27" s="4"/>
      <c r="J27" t="s">
        <v>13</v>
      </c>
      <c r="K27" s="5">
        <f>(H22-F22)/F22</f>
        <v>-0.6387561240827838</v>
      </c>
      <c r="L27" s="2">
        <f>(H22-G22)/G22</f>
        <v>-0.09098101459825061</v>
      </c>
      <c r="M27" s="20">
        <f>H22/1000</f>
        <v>37.19627005765</v>
      </c>
    </row>
    <row r="28" spans="1:13" ht="12.75">
      <c r="A28" s="11" t="s">
        <v>24</v>
      </c>
      <c r="E28" s="12"/>
      <c r="J28" t="s">
        <v>14</v>
      </c>
      <c r="K28" s="5">
        <f>(H26-F26)/F26</f>
        <v>-0.4167867642710464</v>
      </c>
      <c r="L28" s="2">
        <f>(H26-G26)/G26</f>
        <v>0.00030610679790167507</v>
      </c>
      <c r="M28" s="20">
        <f>H26/1000</f>
        <v>75.0702845579064</v>
      </c>
    </row>
    <row r="29" spans="1:13" s="3" customFormat="1" ht="12.75" customHeight="1">
      <c r="A29" s="8" t="s">
        <v>1</v>
      </c>
      <c r="B29" s="4" t="s">
        <v>41</v>
      </c>
      <c r="C29" s="41" t="s">
        <v>43</v>
      </c>
      <c r="D29" s="4" t="s">
        <v>42</v>
      </c>
      <c r="E29" s="8" t="s">
        <v>23</v>
      </c>
      <c r="F29" s="29">
        <v>2531.41200033782</v>
      </c>
      <c r="G29" s="29">
        <v>5362.01572634512</v>
      </c>
      <c r="H29" s="30">
        <v>5438.09663405162</v>
      </c>
      <c r="I29" s="36"/>
      <c r="J29" t="s">
        <v>12</v>
      </c>
      <c r="K29" s="5">
        <f>(H49-F49)/F49</f>
        <v>-0.49868029214524634</v>
      </c>
      <c r="L29" s="2">
        <f>(H49-G49)/G49</f>
        <v>-0.025954718004969075</v>
      </c>
      <c r="M29" s="20">
        <f>H49/1000</f>
        <v>774.654374246089</v>
      </c>
    </row>
    <row r="30" spans="1:13" s="3" customFormat="1" ht="12.75" customHeight="1">
      <c r="A30" s="8" t="s">
        <v>1</v>
      </c>
      <c r="B30" s="4" t="s">
        <v>41</v>
      </c>
      <c r="C30" s="41" t="s">
        <v>22</v>
      </c>
      <c r="D30" s="4" t="s">
        <v>42</v>
      </c>
      <c r="E30" s="8" t="s">
        <v>23</v>
      </c>
      <c r="F30" s="29">
        <v>341636.067080861</v>
      </c>
      <c r="G30" s="29">
        <v>237673.045718988</v>
      </c>
      <c r="H30" s="30">
        <v>227981.270304169</v>
      </c>
      <c r="I30" s="36"/>
      <c r="J30" t="s">
        <v>15</v>
      </c>
      <c r="K30" s="5">
        <f>(H24-F24)/F24</f>
        <v>-0.13508102159028557</v>
      </c>
      <c r="L30" s="2">
        <f>(H24-G24)/G24</f>
        <v>-0.01588925164557077</v>
      </c>
      <c r="M30" s="20">
        <f>H24/1000</f>
        <v>54.4634190189666</v>
      </c>
    </row>
    <row r="31" spans="1:13" s="3" customFormat="1" ht="12.75" customHeight="1">
      <c r="A31" s="8" t="s">
        <v>1</v>
      </c>
      <c r="B31" s="4" t="s">
        <v>41</v>
      </c>
      <c r="C31" s="41" t="s">
        <v>44</v>
      </c>
      <c r="D31" s="4" t="s">
        <v>42</v>
      </c>
      <c r="E31" s="8" t="s">
        <v>23</v>
      </c>
      <c r="F31" s="29">
        <v>731047.531593652</v>
      </c>
      <c r="G31" s="29">
        <v>236569.027751685</v>
      </c>
      <c r="H31" s="30">
        <v>222362.152837381</v>
      </c>
      <c r="I31" s="36"/>
      <c r="J31" t="s">
        <v>16</v>
      </c>
      <c r="K31" s="5">
        <f>(H23-F23)/F23</f>
        <v>-0.40968352339420766</v>
      </c>
      <c r="L31" s="2">
        <f>(H23-G23)/G23</f>
        <v>-0.040033673421688426</v>
      </c>
      <c r="M31" s="20">
        <f>H23/1000</f>
        <v>102.863603753514</v>
      </c>
    </row>
    <row r="32" spans="1:13" s="3" customFormat="1" ht="12.75" customHeight="1">
      <c r="A32" s="8"/>
      <c r="B32" s="8"/>
      <c r="C32" s="8"/>
      <c r="D32" s="8"/>
      <c r="E32" s="8"/>
      <c r="F32" s="29"/>
      <c r="G32" s="29"/>
      <c r="H32" s="30"/>
      <c r="I32" s="36"/>
      <c r="J32" t="s">
        <v>17</v>
      </c>
      <c r="K32" s="5">
        <f>(H27-F27)/F27</f>
        <v>12.20352599880085</v>
      </c>
      <c r="L32" s="2">
        <f>(H27-G27)/G27</f>
        <v>0.004639984980341295</v>
      </c>
      <c r="M32" s="20">
        <f>H27/1000</f>
        <v>-73.3784733466079</v>
      </c>
    </row>
    <row r="33" spans="1:22" s="3" customFormat="1" ht="12.75" customHeight="1">
      <c r="A33" s="7"/>
      <c r="B33" s="8"/>
      <c r="C33" s="8"/>
      <c r="D33" s="14" t="s">
        <v>25</v>
      </c>
      <c r="E33" s="8"/>
      <c r="F33" s="9">
        <f>SUM(F29:F32)</f>
        <v>1075215.0106748508</v>
      </c>
      <c r="G33" s="9">
        <f>SUM(G29:G32)</f>
        <v>479604.0891970181</v>
      </c>
      <c r="H33" s="9">
        <f>SUM(H29:H32)</f>
        <v>455781.5197756016</v>
      </c>
      <c r="I33" s="9"/>
      <c r="J33" t="s">
        <v>5</v>
      </c>
      <c r="K33" s="5">
        <f>(H21-F21)/F21</f>
        <v>0.005629357285714516</v>
      </c>
      <c r="L33" s="2">
        <f>(H21-G21)/G21</f>
        <v>0.06892393448740912</v>
      </c>
      <c r="M33" s="20">
        <f>H21/1000</f>
        <v>5.47644826841233</v>
      </c>
      <c r="N33" s="9"/>
      <c r="O33" s="9"/>
      <c r="P33" s="9"/>
      <c r="Q33" s="9"/>
      <c r="R33" s="9"/>
      <c r="S33" s="9"/>
      <c r="T33" s="9"/>
      <c r="U33" s="10"/>
      <c r="V33" s="10"/>
    </row>
    <row r="34" spans="1:9" s="3" customFormat="1" ht="12.75" customHeight="1">
      <c r="A34" s="8" t="s">
        <v>40</v>
      </c>
      <c r="B34" s="4" t="s">
        <v>41</v>
      </c>
      <c r="C34" s="41" t="s">
        <v>43</v>
      </c>
      <c r="D34" s="4" t="s">
        <v>42</v>
      </c>
      <c r="E34" s="8" t="s">
        <v>23</v>
      </c>
      <c r="F34" s="29">
        <v>2601.26190257587</v>
      </c>
      <c r="G34" s="29">
        <v>5584.86591919117</v>
      </c>
      <c r="H34" s="30">
        <v>5653.93219295624</v>
      </c>
      <c r="I34" s="36"/>
    </row>
    <row r="35" spans="1:9" s="3" customFormat="1" ht="12.75" customHeight="1">
      <c r="A35" s="8" t="s">
        <v>40</v>
      </c>
      <c r="B35" s="4" t="s">
        <v>41</v>
      </c>
      <c r="C35" s="41" t="s">
        <v>22</v>
      </c>
      <c r="D35" s="4" t="s">
        <v>42</v>
      </c>
      <c r="E35" s="8" t="s">
        <v>23</v>
      </c>
      <c r="F35" s="29">
        <v>363318.15574072</v>
      </c>
      <c r="G35" s="29">
        <v>267455.452636177</v>
      </c>
      <c r="H35" s="30">
        <v>259635.481824124</v>
      </c>
      <c r="I35" s="36"/>
    </row>
    <row r="36" spans="1:9" s="3" customFormat="1" ht="12.75" customHeight="1">
      <c r="A36" s="8" t="s">
        <v>40</v>
      </c>
      <c r="B36" s="4" t="s">
        <v>41</v>
      </c>
      <c r="C36" s="41" t="s">
        <v>44</v>
      </c>
      <c r="D36" s="4" t="s">
        <v>42</v>
      </c>
      <c r="E36" s="8" t="s">
        <v>23</v>
      </c>
      <c r="F36" s="29">
        <v>758839.21064612</v>
      </c>
      <c r="G36" s="29">
        <v>268324.01101014</v>
      </c>
      <c r="H36" s="30">
        <v>255056.561250304</v>
      </c>
      <c r="I36" s="36"/>
    </row>
    <row r="37" spans="1:9" s="3" customFormat="1" ht="12.75" customHeight="1">
      <c r="A37" s="8"/>
      <c r="B37" s="8"/>
      <c r="C37" s="8"/>
      <c r="D37" s="8"/>
      <c r="E37" s="8"/>
      <c r="F37" s="29"/>
      <c r="G37" s="29"/>
      <c r="H37" s="30"/>
      <c r="I37" s="36"/>
    </row>
    <row r="38" spans="1:22" s="3" customFormat="1" ht="12.75" customHeight="1">
      <c r="A38" s="7"/>
      <c r="B38" s="8"/>
      <c r="C38" s="8"/>
      <c r="D38" s="14" t="s">
        <v>25</v>
      </c>
      <c r="E38" s="8"/>
      <c r="F38" s="9">
        <f>SUM(F34:F37)</f>
        <v>1124758.628289416</v>
      </c>
      <c r="G38" s="9">
        <f>SUM(G34:G37)</f>
        <v>541364.3295655082</v>
      </c>
      <c r="H38" s="9">
        <f>SUM(H34:H37)</f>
        <v>520345.9752673842</v>
      </c>
      <c r="I38" s="9"/>
      <c r="J38" s="9"/>
      <c r="K38" s="9"/>
      <c r="L38" s="9"/>
      <c r="M38" s="9"/>
      <c r="N38" s="9"/>
      <c r="O38" s="9"/>
      <c r="P38" s="9"/>
      <c r="Q38" s="9"/>
      <c r="R38" s="9"/>
      <c r="S38" s="9"/>
      <c r="T38" s="9"/>
      <c r="U38" s="10"/>
      <c r="V38" s="10"/>
    </row>
    <row r="39" spans="1:23" s="3" customFormat="1" ht="12.75" customHeight="1">
      <c r="A39" s="11" t="s">
        <v>28</v>
      </c>
      <c r="B39" s="8"/>
      <c r="C39" s="8"/>
      <c r="D39" s="14"/>
      <c r="E39" s="8"/>
      <c r="F39" s="14" t="s">
        <v>26</v>
      </c>
      <c r="G39" s="14"/>
      <c r="H39" s="9"/>
      <c r="I39" s="9"/>
      <c r="J39" s="9"/>
      <c r="K39" s="9"/>
      <c r="L39" s="9"/>
      <c r="M39" s="9"/>
      <c r="N39" s="9"/>
      <c r="O39" s="9"/>
      <c r="P39" s="9"/>
      <c r="Q39" s="9"/>
      <c r="R39" s="9"/>
      <c r="S39" s="9"/>
      <c r="T39" s="9"/>
      <c r="U39" s="9"/>
      <c r="V39" s="10"/>
      <c r="W39" s="10"/>
    </row>
    <row r="40" spans="1:8" s="3" customFormat="1" ht="12.75">
      <c r="A40" s="19" t="s">
        <v>1</v>
      </c>
      <c r="B40" s="41" t="s">
        <v>43</v>
      </c>
      <c r="C40" s="4" t="s">
        <v>41</v>
      </c>
      <c r="D40" s="4" t="s">
        <v>42</v>
      </c>
      <c r="E40" s="19"/>
      <c r="F40" s="31">
        <v>299409.627206485</v>
      </c>
      <c r="G40" s="31">
        <v>232988.510400139</v>
      </c>
      <c r="H40" s="28">
        <v>232657.709145396</v>
      </c>
    </row>
    <row r="41" spans="1:8" s="3" customFormat="1" ht="12.75">
      <c r="A41" s="19" t="s">
        <v>1</v>
      </c>
      <c r="B41" s="41" t="s">
        <v>22</v>
      </c>
      <c r="C41" s="4" t="s">
        <v>41</v>
      </c>
      <c r="D41" s="4" t="s">
        <v>42</v>
      </c>
      <c r="E41" s="19"/>
      <c r="F41" s="31">
        <v>369223.29092873</v>
      </c>
      <c r="G41" s="31">
        <v>247198.955728412</v>
      </c>
      <c r="H41" s="28">
        <v>237796.030814079</v>
      </c>
    </row>
    <row r="42" spans="1:8" s="3" customFormat="1" ht="12.75">
      <c r="A42" s="19" t="s">
        <v>1</v>
      </c>
      <c r="B42" s="41" t="s">
        <v>44</v>
      </c>
      <c r="C42" s="4" t="s">
        <v>41</v>
      </c>
      <c r="D42" s="4" t="s">
        <v>42</v>
      </c>
      <c r="E42" s="19"/>
      <c r="F42" s="31">
        <v>819103.148604688</v>
      </c>
      <c r="G42" s="31">
        <v>246538.117659313</v>
      </c>
      <c r="H42" s="28">
        <v>232566.960907094</v>
      </c>
    </row>
    <row r="43" spans="1:8" s="3" customFormat="1" ht="12.75">
      <c r="A43" s="19"/>
      <c r="B43" s="19"/>
      <c r="C43" s="8"/>
      <c r="D43" s="19"/>
      <c r="E43" s="19"/>
      <c r="F43" s="31"/>
      <c r="G43" s="31"/>
      <c r="H43" s="28"/>
    </row>
    <row r="44" spans="1:8" s="13" customFormat="1" ht="12.75">
      <c r="A44" s="15"/>
      <c r="B44" s="16"/>
      <c r="C44" s="16"/>
      <c r="D44" s="18" t="s">
        <v>25</v>
      </c>
      <c r="E44" s="16"/>
      <c r="F44" s="17">
        <f>SUM(F40:F43)</f>
        <v>1487736.066739903</v>
      </c>
      <c r="G44" s="17">
        <f>SUM(G40:G43)</f>
        <v>726725.583787864</v>
      </c>
      <c r="H44" s="17">
        <f>SUM(H40:H43)</f>
        <v>703020.7008665691</v>
      </c>
    </row>
    <row r="45" spans="1:8" s="3" customFormat="1" ht="12.75">
      <c r="A45" s="19" t="s">
        <v>40</v>
      </c>
      <c r="B45" s="41" t="s">
        <v>43</v>
      </c>
      <c r="C45" s="4" t="s">
        <v>41</v>
      </c>
      <c r="D45" s="4" t="s">
        <v>42</v>
      </c>
      <c r="E45" s="19"/>
      <c r="F45" s="31">
        <v>304681.643067817</v>
      </c>
      <c r="G45" s="31">
        <v>237825.427478045</v>
      </c>
      <c r="H45" s="28">
        <v>237502.355698542</v>
      </c>
    </row>
    <row r="46" spans="1:8" s="3" customFormat="1" ht="12.75">
      <c r="A46" s="19" t="s">
        <v>40</v>
      </c>
      <c r="B46" s="41" t="s">
        <v>22</v>
      </c>
      <c r="C46" s="4" t="s">
        <v>41</v>
      </c>
      <c r="D46" s="4" t="s">
        <v>42</v>
      </c>
      <c r="E46" s="19"/>
      <c r="F46" s="31">
        <v>391817.814588578</v>
      </c>
      <c r="G46" s="31">
        <v>277984.919236171</v>
      </c>
      <c r="H46" s="28">
        <v>270317.666564516</v>
      </c>
    </row>
    <row r="47" spans="1:8" s="3" customFormat="1" ht="12.75">
      <c r="A47" s="19" t="s">
        <v>40</v>
      </c>
      <c r="B47" s="41" t="s">
        <v>44</v>
      </c>
      <c r="C47" s="4" t="s">
        <v>41</v>
      </c>
      <c r="D47" s="4" t="s">
        <v>42</v>
      </c>
      <c r="E47" s="19"/>
      <c r="F47" s="31">
        <v>848730.78585625</v>
      </c>
      <c r="G47" s="31">
        <v>279485.712478688</v>
      </c>
      <c r="H47" s="28">
        <v>266834.351983031</v>
      </c>
    </row>
    <row r="48" spans="1:8" s="3" customFormat="1" ht="12.75">
      <c r="A48" s="19"/>
      <c r="B48" s="19"/>
      <c r="C48" s="8"/>
      <c r="D48" s="19"/>
      <c r="E48" s="19"/>
      <c r="F48" s="31"/>
      <c r="G48" s="31"/>
      <c r="H48" s="28"/>
    </row>
    <row r="49" spans="1:8" s="13" customFormat="1" ht="12.75">
      <c r="A49" s="15"/>
      <c r="B49" s="16"/>
      <c r="C49" s="16"/>
      <c r="D49" s="18" t="s">
        <v>25</v>
      </c>
      <c r="E49" s="16"/>
      <c r="F49" s="17">
        <f>SUM(F45:F48)</f>
        <v>1545230.243512645</v>
      </c>
      <c r="G49" s="17">
        <f>SUM(G45:G48)</f>
        <v>795296.059192904</v>
      </c>
      <c r="H49" s="17">
        <f>SUM(H45:H48)</f>
        <v>774654.374246089</v>
      </c>
    </row>
    <row r="50" spans="1:8" s="13" customFormat="1" ht="12.75">
      <c r="A50" s="15"/>
      <c r="B50" s="16"/>
      <c r="C50" s="16"/>
      <c r="D50" s="18"/>
      <c r="E50" s="16"/>
      <c r="F50" s="39"/>
      <c r="G50" s="39"/>
      <c r="H50" s="17"/>
    </row>
    <row r="51" spans="1:3" s="13" customFormat="1" ht="12.75">
      <c r="A51" s="15"/>
      <c r="B51" s="16"/>
      <c r="C51" s="16"/>
    </row>
    <row r="52" spans="1:3" s="13" customFormat="1" ht="31.5" customHeight="1">
      <c r="A52" s="15"/>
      <c r="B52" s="16"/>
      <c r="C52" s="16"/>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2009-03-20T12:58:45Z</dcterms:created>
  <dcterms:modified xsi:type="dcterms:W3CDTF">2009-11-10T14:19:52Z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