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2280" windowWidth="17400" windowHeight="5580" activeTab="0"/>
  </bookViews>
  <sheets>
    <sheet name="Data + fig. 2" sheetId="1" r:id="rId1"/>
    <sheet name="Dat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GDP">'[1]New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'[6]OUT_FILE_SO2'!$A$12:$L$203</definedName>
    <definedName name="NO2_EM_FACT">'[6]OUT_FILE_NO2'!$A$17:$P$256</definedName>
    <definedName name="population">'[2]New Cronos Data'!$A$244:$N$275</definedName>
    <definedName name="populationxxxx">'[2]New Cronos Data'!$A$244:$N$275</definedName>
    <definedName name="SO2_EM_FACT">'[6]OUT_FILE_SO2'!$A$12:$L$203</definedName>
    <definedName name="Summer">#REF!</definedName>
    <definedName name="Summer1">#REF!</definedName>
    <definedName name="TECbyCountry">'[3]New Cronos data'!$A$7:$M$32</definedName>
    <definedName name="TECbyFuel">'[3]Data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'[6]OUT_FILE_SO2'!$A$12:$L$203</definedName>
    <definedName name="Winter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<sst xmlns="http://schemas.openxmlformats.org/spreadsheetml/2006/main" count="225" uniqueCount="50">
  <si>
    <t>EU27</t>
  </si>
  <si>
    <t>Energy Industries</t>
  </si>
  <si>
    <t>Industrial Processes</t>
  </si>
  <si>
    <t>Agriculture</t>
  </si>
  <si>
    <t>Waste</t>
  </si>
  <si>
    <t>Manufacturing / Construction</t>
  </si>
  <si>
    <t>Fugitive emissions</t>
  </si>
  <si>
    <t>Energy system</t>
  </si>
  <si>
    <t>Fugitive Emissions</t>
  </si>
  <si>
    <t>Industry (Energy)</t>
  </si>
  <si>
    <t>Industry (Processes)</t>
  </si>
  <si>
    <t>National Totals (excluding natural sources)</t>
  </si>
  <si>
    <t>Other (Energy)</t>
  </si>
  <si>
    <t>Other (Non Energy)</t>
  </si>
  <si>
    <t>Other Transport</t>
  </si>
  <si>
    <t>Road Transport</t>
  </si>
  <si>
    <t>Unallocated</t>
  </si>
  <si>
    <t>Road transport</t>
  </si>
  <si>
    <t>Other transport</t>
  </si>
  <si>
    <t>Household and services</t>
  </si>
  <si>
    <t>Other non-energy (solvents)</t>
  </si>
  <si>
    <t>NOx</t>
  </si>
  <si>
    <t>Energy System</t>
  </si>
  <si>
    <t>Data from gapfilled Table 3</t>
  </si>
  <si>
    <t>Total</t>
  </si>
  <si>
    <t>National Totals</t>
  </si>
  <si>
    <t xml:space="preserve">Data from gapfilled Table 2 - </t>
  </si>
  <si>
    <t>Data from gapfilled Table 1</t>
  </si>
  <si>
    <t>For Fig 2</t>
  </si>
  <si>
    <t>For Fig 1</t>
  </si>
  <si>
    <t>Same data for Fig 1 &amp; Fig 2</t>
  </si>
  <si>
    <t>Update title</t>
  </si>
  <si>
    <t>Source: EEA.</t>
  </si>
  <si>
    <t>File air emissions for indicators09 v08</t>
  </si>
  <si>
    <t>Replace cells</t>
  </si>
  <si>
    <t>From M:\Projects\Policy_Group\Live_Projects\ETC_2009 ED45810\Working Files\007 Gap-filled air pollutant emissions dataset for fact sheets and reports\output files\</t>
  </si>
  <si>
    <t>Produce separate non-linked workbooks of fig 1 &amp; Fig 2</t>
  </si>
  <si>
    <t>% change 1990-2007</t>
  </si>
  <si>
    <t>% change 2006-2007</t>
  </si>
  <si>
    <t>kt TOFP eq</t>
  </si>
  <si>
    <t>EEA32</t>
  </si>
  <si>
    <t>NH3</t>
  </si>
  <si>
    <t>SOx</t>
  </si>
  <si>
    <t>kt Acidifying potential Eq</t>
  </si>
  <si>
    <t>PM10</t>
  </si>
  <si>
    <t>Particulate Formation</t>
  </si>
  <si>
    <t>Mg Particulate Formation Eq</t>
  </si>
  <si>
    <t>Note: The graph includes the combined emissions of primary PM10 particles (particulate matter with a diameter of 10 μm or less, emitted directly into the atmosphere) and secondary particulate-forming pollutants (the fraction of sulphur dioxide, SO2, nitrogen oxides NOx and ammonia NH3 which, as a result of photo-chemical reactions in the atmosphere, transform into particulate matter with a diameter of 10μm or less). Emissions of the secondary particulate precursor species are weighted by a particle formation factor prior to aggregation: primary PM10 = 1, SO2 = 0.54, NOx = 0.88, and (NH3) = 0.64 (de Leeuw, 2002).</t>
  </si>
  <si>
    <t>Fig. 2: Sectoral shares of primary and secondary particulate matter in total emissions, EEA-32</t>
  </si>
  <si>
    <t>Emissions - Gg (1000 tonnes) - EEA 32 - Total Particulate Formation PM10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</si>
</sst>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0.0_)"/>
    <numFmt numFmtId="176" formatCode="General_)"/>
    <numFmt numFmtId="177" formatCode="\+0.0\ %;\-0.0\ %;0.0\ %"/>
    <numFmt numFmtId="178" formatCode="#,##0.0"/>
    <numFmt numFmtId="179" formatCode="0_)"/>
    <numFmt numFmtId="180" formatCode="0.0000_)"/>
    <numFmt numFmtId="181" formatCode="0.0000"/>
    <numFmt numFmtId="182" formatCode="#,##0.000"/>
    <numFmt numFmtId="183" formatCode="#,##0.0000"/>
    <numFmt numFmtId="184" formatCode="#,##0.00000"/>
    <numFmt numFmtId="185" formatCode="_-* #,##0.0_-;\-* #,##0.0_-;_-* &quot;-&quot;??_-;_-@_-"/>
    <numFmt numFmtId="186" formatCode="_-* #,##0_-;\-* #,##0_-;_-* &quot;-&quot;??_-;_-@_-"/>
    <numFmt numFmtId="187" formatCode="0.00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_ ;\-#,##0.00000\ 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11.7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u val="single"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4" fontId="16" fillId="0" borderId="7" applyFill="0" applyBorder="0" applyProtection="0">
      <alignment horizontal="right" vertic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" fontId="16" fillId="0" borderId="0">
      <alignment/>
      <protection/>
    </xf>
  </cellStyleXfs>
  <cellXfs count="48">
    <xf numFmtId="0" fontId="0" fillId="0" borderId="0" xfId="0" applyAlignment="1">
      <alignment/>
    </xf>
    <xf numFmtId="0" fontId="0" fillId="8" borderId="0" xfId="0" applyFill="1" applyAlignment="1">
      <alignment/>
    </xf>
    <xf numFmtId="174" fontId="0" fillId="0" borderId="0" xfId="65" applyNumberFormat="1" applyAlignment="1">
      <alignment/>
    </xf>
    <xf numFmtId="0" fontId="0" fillId="8" borderId="0" xfId="0" applyNumberFormat="1" applyFill="1" applyAlignment="1">
      <alignment/>
    </xf>
    <xf numFmtId="0" fontId="0" fillId="0" borderId="0" xfId="0" applyNumberFormat="1" applyFont="1" applyFill="1" applyBorder="1" applyAlignment="1">
      <alignment vertical="top"/>
    </xf>
    <xf numFmtId="0" fontId="17" fillId="0" borderId="0" xfId="60" applyNumberFormat="1" applyFont="1" applyFill="1" applyBorder="1" applyAlignment="1">
      <alignment vertical="top"/>
      <protection/>
    </xf>
    <xf numFmtId="9" fontId="0" fillId="0" borderId="0" xfId="65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61" applyNumberFormat="1" applyFont="1" applyFill="1" applyBorder="1" applyAlignment="1">
      <alignment vertical="top"/>
      <protection/>
    </xf>
    <xf numFmtId="1" fontId="0" fillId="0" borderId="0" xfId="61" applyNumberFormat="1" applyFont="1" applyFill="1" applyBorder="1" applyAlignment="1">
      <alignment vertical="top"/>
      <protection/>
    </xf>
    <xf numFmtId="1" fontId="0" fillId="0" borderId="0" xfId="0" applyNumberFormat="1" applyFont="1" applyFill="1" applyBorder="1" applyAlignment="1">
      <alignment vertical="top"/>
    </xf>
    <xf numFmtId="0" fontId="23" fillId="0" borderId="0" xfId="60" applyNumberFormat="1" applyFont="1" applyFill="1" applyBorder="1" applyAlignment="1">
      <alignment vertical="top"/>
      <protection/>
    </xf>
    <xf numFmtId="0" fontId="17" fillId="0" borderId="8" xfId="60" applyNumberFormat="1" applyFont="1" applyFill="1" applyBorder="1" applyAlignment="1">
      <alignment vertical="top"/>
      <protection/>
    </xf>
    <xf numFmtId="0" fontId="0" fillId="0" borderId="0" xfId="0" applyNumberFormat="1" applyFont="1" applyAlignment="1">
      <alignment vertical="top"/>
    </xf>
    <xf numFmtId="0" fontId="22" fillId="0" borderId="0" xfId="61" applyNumberFormat="1" applyFont="1" applyFill="1" applyBorder="1" applyAlignment="1">
      <alignment vertical="top"/>
      <protection/>
    </xf>
    <xf numFmtId="0" fontId="0" fillId="0" borderId="0" xfId="0" applyFont="1" applyFill="1" applyAlignment="1">
      <alignment vertical="top"/>
    </xf>
    <xf numFmtId="0" fontId="17" fillId="0" borderId="0" xfId="59" applyNumberFormat="1" applyFont="1" applyFill="1" applyBorder="1" applyAlignment="1">
      <alignment vertical="top"/>
      <protection/>
    </xf>
    <xf numFmtId="1" fontId="17" fillId="0" borderId="0" xfId="59" applyNumberFormat="1" applyFont="1" applyFill="1" applyBorder="1" applyAlignment="1">
      <alignment vertical="top"/>
      <protection/>
    </xf>
    <xf numFmtId="0" fontId="23" fillId="0" borderId="0" xfId="59" applyNumberFormat="1" applyFont="1" applyFill="1" applyBorder="1" applyAlignment="1">
      <alignment vertical="top"/>
      <protection/>
    </xf>
    <xf numFmtId="0" fontId="17" fillId="0" borderId="0" xfId="59" applyNumberFormat="1" applyFont="1" applyFill="1" applyBorder="1" applyAlignment="1">
      <alignment vertical="top"/>
      <protection/>
    </xf>
    <xf numFmtId="3" fontId="0" fillId="0" borderId="0" xfId="65" applyNumberFormat="1" applyAlignment="1">
      <alignment/>
    </xf>
    <xf numFmtId="1" fontId="0" fillId="0" borderId="0" xfId="0" applyNumberFormat="1" applyAlignment="1">
      <alignment/>
    </xf>
    <xf numFmtId="1" fontId="0" fillId="8" borderId="0" xfId="0" applyNumberFormat="1" applyFill="1" applyAlignment="1">
      <alignment/>
    </xf>
    <xf numFmtId="0" fontId="0" fillId="24" borderId="0" xfId="0" applyFill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1" fontId="27" fillId="25" borderId="0" xfId="59" applyNumberFormat="1" applyFont="1" applyFill="1" applyBorder="1" applyAlignment="1">
      <alignment vertical="top"/>
      <protection/>
    </xf>
    <xf numFmtId="2" fontId="0" fillId="22" borderId="0" xfId="60" applyNumberFormat="1" applyFont="1" applyFill="1" applyBorder="1" applyAlignment="1">
      <alignment vertical="top"/>
      <protection/>
    </xf>
    <xf numFmtId="2" fontId="0" fillId="22" borderId="0" xfId="0" applyNumberFormat="1" applyFont="1" applyFill="1" applyBorder="1" applyAlignment="1">
      <alignment vertical="top"/>
    </xf>
    <xf numFmtId="1" fontId="0" fillId="22" borderId="0" xfId="61" applyNumberFormat="1" applyFont="1" applyFill="1" applyBorder="1" applyAlignment="1">
      <alignment vertical="top"/>
      <protection/>
    </xf>
    <xf numFmtId="2" fontId="17" fillId="26" borderId="8" xfId="61" applyNumberFormat="1" applyFont="1" applyFill="1" applyBorder="1" applyAlignment="1">
      <alignment horizontal="right" wrapText="1"/>
      <protection/>
    </xf>
    <xf numFmtId="2" fontId="17" fillId="22" borderId="0" xfId="59" applyNumberFormat="1" applyFont="1" applyFill="1" applyBorder="1" applyAlignment="1">
      <alignment vertical="top"/>
      <protection/>
    </xf>
    <xf numFmtId="0" fontId="0" fillId="22" borderId="0" xfId="0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2" fillId="22" borderId="0" xfId="0" applyFont="1" applyFill="1" applyAlignment="1">
      <alignment/>
    </xf>
    <xf numFmtId="0" fontId="17" fillId="0" borderId="8" xfId="61" applyNumberFormat="1" applyFont="1" applyFill="1" applyBorder="1" applyAlignment="1">
      <alignment horizontal="right" wrapText="1"/>
      <protection/>
    </xf>
    <xf numFmtId="1" fontId="27" fillId="25" borderId="0" xfId="59" applyNumberFormat="1" applyFont="1" applyFill="1" applyBorder="1" applyAlignment="1">
      <alignment vertical="top" wrapText="1"/>
      <protection/>
    </xf>
    <xf numFmtId="0" fontId="27" fillId="25" borderId="0" xfId="59" applyNumberFormat="1" applyFont="1" applyFill="1" applyBorder="1" applyAlignment="1">
      <alignment vertical="top"/>
      <protection/>
    </xf>
    <xf numFmtId="9" fontId="17" fillId="0" borderId="0" xfId="65" applyFont="1" applyFill="1" applyBorder="1" applyAlignment="1">
      <alignment vertical="top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0" fontId="17" fillId="22" borderId="0" xfId="59" applyNumberFormat="1" applyFont="1" applyFill="1" applyBorder="1" applyAlignment="1">
      <alignment vertical="top"/>
      <protection/>
    </xf>
    <xf numFmtId="0" fontId="0" fillId="22" borderId="0" xfId="0" applyNumberFormat="1" applyFont="1" applyFill="1" applyBorder="1" applyAlignment="1">
      <alignment vertical="top"/>
    </xf>
    <xf numFmtId="0" fontId="22" fillId="8" borderId="0" xfId="0" applyFont="1" applyFill="1" applyAlignment="1">
      <alignment/>
    </xf>
    <xf numFmtId="3" fontId="22" fillId="0" borderId="0" xfId="0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GHG Numbers (0.00)" xfId="58"/>
    <cellStyle name="Normal_T1 (Country_group_Totals)_1" xfId="59"/>
    <cellStyle name="Normal_T2 (Country_group_ Sectors)" xfId="60"/>
    <cellStyle name="Normal_T3 (Country_grp_Energy Systems)" xfId="61"/>
    <cellStyle name="normální_BGR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Обычный_CRF2002 (1)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+ fig. 2'!$A$18:$A$27</c:f>
              <c:strCache>
                <c:ptCount val="10"/>
                <c:pt idx="0">
                  <c:v>Energy Industries</c:v>
                </c:pt>
                <c:pt idx="1">
                  <c:v>Manufacturing / Construction</c:v>
                </c:pt>
                <c:pt idx="2">
                  <c:v>Road transport</c:v>
                </c:pt>
                <c:pt idx="3">
                  <c:v>Other transport</c:v>
                </c:pt>
                <c:pt idx="4">
                  <c:v>Fugitive emissions</c:v>
                </c:pt>
                <c:pt idx="5">
                  <c:v>Household and services</c:v>
                </c:pt>
                <c:pt idx="6">
                  <c:v>Industrial Processes</c:v>
                </c:pt>
                <c:pt idx="7">
                  <c:v>Other non-energy (solvents)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'Data + fig. 2'!$C$18:$C$27</c:f>
              <c:numCache>
                <c:ptCount val="10"/>
                <c:pt idx="0">
                  <c:v>5744.66752822351</c:v>
                </c:pt>
                <c:pt idx="1">
                  <c:v>2520.65395556561</c:v>
                </c:pt>
                <c:pt idx="2">
                  <c:v>4357.65301382337</c:v>
                </c:pt>
                <c:pt idx="3">
                  <c:v>2123.6449600322103</c:v>
                </c:pt>
                <c:pt idx="4">
                  <c:v>227.83973340710702</c:v>
                </c:pt>
                <c:pt idx="5">
                  <c:v>1729.73124661768</c:v>
                </c:pt>
                <c:pt idx="6">
                  <c:v>966.488014346416</c:v>
                </c:pt>
                <c:pt idx="7">
                  <c:v>1813.86549745107</c:v>
                </c:pt>
                <c:pt idx="8">
                  <c:v>2862.80948685853</c:v>
                </c:pt>
                <c:pt idx="9">
                  <c:v>122.59416249699501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</cdr:y>
    </cdr:from>
    <cdr:to>
      <cdr:x>0.5375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2762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EEA-32 2007 (Total: 21,290kt)</a:t>
          </a:r>
        </a:p>
      </cdr:txBody>
    </cdr:sp>
  </cdr:relSizeAnchor>
  <cdr:relSizeAnchor xmlns:cdr="http://schemas.openxmlformats.org/drawingml/2006/chartDrawing">
    <cdr:from>
      <cdr:x>0.74125</cdr:x>
      <cdr:y>0</cdr:y>
    </cdr:from>
    <cdr:to>
      <cdr:x>0.986</cdr:x>
      <cdr:y>0.0825</cdr:y>
    </cdr:to>
    <cdr:sp>
      <cdr:nvSpPr>
        <cdr:cNvPr id="2" name="TextBox 2"/>
        <cdr:cNvSpPr txBox="1">
          <a:spLocks noChangeArrowheads="1"/>
        </cdr:cNvSpPr>
      </cdr:nvSpPr>
      <cdr:spPr>
        <a:xfrm>
          <a:off x="4038600" y="0"/>
          <a:ext cx="13335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Key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Non-energy emissions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28575</xdr:rowOff>
    </xdr:from>
    <xdr:to>
      <xdr:col>13</xdr:col>
      <xdr:colOff>590550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4943475" y="352425"/>
        <a:ext cx="54578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Projects\EEA%20E&amp;E%20Framework%20Contract\Factsheets\European%20Union\Revised%20Fact%20Sheets\Spreadsheets\EN26%20Total%20energy%20consumption%20by%20fuel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7.4.4%20EER%20factsheets\2004%20FS\First%20draft\EN01_EU15_1st%20draft_August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Temp1_EN05_2008.zip\EN05_EU25_TOFP_Final%20draft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mission%20factors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37.421875" style="0" bestFit="1" customWidth="1"/>
  </cols>
  <sheetData>
    <row r="1" ht="12.75">
      <c r="C1" t="s">
        <v>49</v>
      </c>
    </row>
    <row r="2" ht="12.75">
      <c r="C2" s="22"/>
    </row>
    <row r="3" ht="12.75">
      <c r="C3" s="22"/>
    </row>
    <row r="4" spans="3:5" ht="12.75">
      <c r="C4" s="22"/>
      <c r="D4" s="36" t="s">
        <v>31</v>
      </c>
      <c r="E4" s="33"/>
    </row>
    <row r="5" ht="12.75">
      <c r="C5" s="22"/>
    </row>
    <row r="6" ht="12.75">
      <c r="C6" s="22"/>
    </row>
    <row r="7" ht="12.75">
      <c r="C7" s="22"/>
    </row>
    <row r="8" ht="12.75">
      <c r="C8" s="22"/>
    </row>
    <row r="9" ht="12.75">
      <c r="C9" s="22"/>
    </row>
    <row r="10" ht="12.75">
      <c r="C10" s="22"/>
    </row>
    <row r="11" ht="12.75">
      <c r="C11" s="22"/>
    </row>
    <row r="12" ht="12.75">
      <c r="C12" s="22"/>
    </row>
    <row r="13" ht="12.75">
      <c r="C13" s="22"/>
    </row>
    <row r="14" ht="12.75">
      <c r="C14" s="22"/>
    </row>
    <row r="18" spans="1:4" ht="12.75">
      <c r="A18" s="1" t="s">
        <v>1</v>
      </c>
      <c r="B18" s="1">
        <v>2007</v>
      </c>
      <c r="C18" s="23">
        <f>Data!M22</f>
        <v>5744.66752822351</v>
      </c>
      <c r="D18" s="23"/>
    </row>
    <row r="19" spans="1:4" ht="12.75">
      <c r="A19" s="1" t="s">
        <v>5</v>
      </c>
      <c r="B19" s="1">
        <v>2007</v>
      </c>
      <c r="C19" s="23">
        <f>Data!M25</f>
        <v>2520.65395556561</v>
      </c>
      <c r="D19" s="23"/>
    </row>
    <row r="20" spans="1:4" ht="12.75">
      <c r="A20" s="1" t="s">
        <v>17</v>
      </c>
      <c r="B20" s="1">
        <v>2007</v>
      </c>
      <c r="C20" s="23">
        <f>Data!M31</f>
        <v>4357.65301382337</v>
      </c>
      <c r="D20" s="23"/>
    </row>
    <row r="21" spans="1:4" ht="12.75">
      <c r="A21" s="1" t="s">
        <v>18</v>
      </c>
      <c r="B21" s="1">
        <v>2007</v>
      </c>
      <c r="C21" s="23">
        <f>Data!M30</f>
        <v>2123.6449600322103</v>
      </c>
      <c r="D21" s="23"/>
    </row>
    <row r="22" spans="1:4" ht="12.75">
      <c r="A22" s="1" t="s">
        <v>6</v>
      </c>
      <c r="B22" s="1">
        <v>2007</v>
      </c>
      <c r="C22" s="23">
        <f>Data!M24</f>
        <v>227.83973340710702</v>
      </c>
      <c r="D22" s="23"/>
    </row>
    <row r="23" spans="1:4" ht="12.75">
      <c r="A23" s="1" t="s">
        <v>19</v>
      </c>
      <c r="B23" s="1">
        <v>2007</v>
      </c>
      <c r="C23" s="23">
        <f>Data!M27</f>
        <v>1729.73124661768</v>
      </c>
      <c r="D23" s="23"/>
    </row>
    <row r="24" spans="1:4" ht="12.75">
      <c r="A24" s="1" t="s">
        <v>2</v>
      </c>
      <c r="B24" s="1">
        <v>2007</v>
      </c>
      <c r="C24" s="23">
        <f>Data!M26</f>
        <v>966.488014346416</v>
      </c>
      <c r="D24" s="23"/>
    </row>
    <row r="25" spans="1:4" ht="12.75">
      <c r="A25" s="1" t="s">
        <v>20</v>
      </c>
      <c r="B25" s="1">
        <v>2007</v>
      </c>
      <c r="C25" s="23">
        <f>Data!M28</f>
        <v>1813.86549745107</v>
      </c>
      <c r="D25" s="23"/>
    </row>
    <row r="26" spans="1:4" ht="12.75">
      <c r="A26" s="1" t="s">
        <v>3</v>
      </c>
      <c r="B26" s="1">
        <v>2007</v>
      </c>
      <c r="C26" s="23">
        <f>Data!M21</f>
        <v>2862.80948685853</v>
      </c>
      <c r="D26" s="23"/>
    </row>
    <row r="27" spans="1:5" ht="12.75">
      <c r="A27" s="1" t="s">
        <v>4</v>
      </c>
      <c r="B27" s="1">
        <v>2007</v>
      </c>
      <c r="C27" s="23">
        <f>Data!M33</f>
        <v>122.59416249699501</v>
      </c>
      <c r="D27" s="23"/>
      <c r="E27" s="43"/>
    </row>
    <row r="28" spans="1:5" ht="12.75">
      <c r="A28" s="46" t="s">
        <v>24</v>
      </c>
      <c r="B28" s="46">
        <v>2007</v>
      </c>
      <c r="C28" s="47">
        <f>Data!M29</f>
        <v>21289.77464678444</v>
      </c>
      <c r="D28" s="47">
        <f>C18+C19+C20+C21+C22+C23</f>
        <v>16704.190437669487</v>
      </c>
      <c r="E28" s="43">
        <f>SUM(D18:D23)</f>
        <v>0</v>
      </c>
    </row>
    <row r="29" spans="3:4" ht="12.75">
      <c r="C29" s="22"/>
      <c r="D29" s="6">
        <f>D28/C28</f>
        <v>0.7846109559545033</v>
      </c>
    </row>
    <row r="32" s="1" customFormat="1" ht="12.75">
      <c r="A32" s="3" t="s">
        <v>48</v>
      </c>
    </row>
    <row r="33" s="1" customFormat="1" ht="12.75">
      <c r="A33" s="3" t="s">
        <v>47</v>
      </c>
    </row>
    <row r="34" s="1" customFormat="1" ht="12.75">
      <c r="A34" s="1" t="s">
        <v>32</v>
      </c>
    </row>
    <row r="53" s="42" customFormat="1" ht="12.75"/>
    <row r="54" s="42" customFormat="1" ht="12.75"/>
    <row r="55" s="42" customFormat="1" ht="12.75"/>
    <row r="56" s="42" customFormat="1" ht="12.75"/>
    <row r="57" s="42" customFormat="1" ht="12.75"/>
    <row r="58" s="42" customFormat="1" ht="12.75"/>
    <row r="59" s="42" customFormat="1" ht="12.75"/>
    <row r="60" s="42" customFormat="1" ht="12.75"/>
    <row r="61" s="42" customFormat="1" ht="12.75"/>
    <row r="62" s="42" customFormat="1" ht="12.75"/>
    <row r="63" s="42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="85" zoomScaleNormal="85" workbookViewId="0" topLeftCell="A1">
      <selection activeCell="E33" sqref="E33"/>
    </sheetView>
  </sheetViews>
  <sheetFormatPr defaultColWidth="9.140625" defaultRowHeight="12.75"/>
  <cols>
    <col min="4" max="4" width="11.57421875" style="0" customWidth="1"/>
    <col min="5" max="7" width="12.140625" style="0" customWidth="1"/>
    <col min="8" max="12" width="12.7109375" style="0" customWidth="1"/>
  </cols>
  <sheetData>
    <row r="1" spans="1:3" ht="12.75">
      <c r="A1" s="25" t="s">
        <v>30</v>
      </c>
      <c r="B1" s="26"/>
      <c r="C1" s="26"/>
    </row>
    <row r="2" s="26" customFormat="1" ht="12.75">
      <c r="A2" s="25" t="s">
        <v>35</v>
      </c>
    </row>
    <row r="3" spans="1:4" ht="12.75">
      <c r="A3" s="25" t="s">
        <v>33</v>
      </c>
      <c r="B3" s="25"/>
      <c r="C3" s="25"/>
      <c r="D3" s="24"/>
    </row>
    <row r="4" spans="1:13" ht="12.75">
      <c r="A4" s="34"/>
      <c r="B4" s="35"/>
      <c r="C4" s="35"/>
      <c r="D4" s="33" t="s">
        <v>34</v>
      </c>
      <c r="E4" t="s">
        <v>36</v>
      </c>
      <c r="J4" s="19"/>
      <c r="K4" s="27" t="s">
        <v>29</v>
      </c>
      <c r="L4" s="27"/>
      <c r="M4" s="27" t="s">
        <v>28</v>
      </c>
    </row>
    <row r="5" spans="1:13" ht="25.5">
      <c r="A5" s="7" t="s">
        <v>26</v>
      </c>
      <c r="F5">
        <v>1990</v>
      </c>
      <c r="G5">
        <v>2006</v>
      </c>
      <c r="H5">
        <v>2007</v>
      </c>
      <c r="J5" s="39" t="s">
        <v>0</v>
      </c>
      <c r="K5" s="38" t="s">
        <v>37</v>
      </c>
      <c r="L5" s="38" t="s">
        <v>38</v>
      </c>
      <c r="M5" s="27" t="s">
        <v>43</v>
      </c>
    </row>
    <row r="6" spans="1:13" ht="12.75">
      <c r="A6" s="5" t="s">
        <v>0</v>
      </c>
      <c r="B6" s="20" t="s">
        <v>45</v>
      </c>
      <c r="C6" s="20" t="s">
        <v>46</v>
      </c>
      <c r="D6" s="13">
        <v>1</v>
      </c>
      <c r="E6" s="5" t="s">
        <v>1</v>
      </c>
      <c r="F6" s="28">
        <v>12005438.7598815</v>
      </c>
      <c r="G6" s="28">
        <v>5157888.29521049</v>
      </c>
      <c r="H6" s="29">
        <v>4953192.89379326</v>
      </c>
      <c r="I6" s="5"/>
      <c r="J6" t="s">
        <v>3</v>
      </c>
      <c r="K6" s="6">
        <f>(H9-F9)/F9</f>
        <v>-0.12053320535292862</v>
      </c>
      <c r="L6" s="2">
        <f>(H9-G9)/G9</f>
        <v>-0.0017731930277302926</v>
      </c>
      <c r="M6" s="21">
        <f>H9/1000</f>
        <v>2779.92650401429</v>
      </c>
    </row>
    <row r="7" spans="1:13" ht="12.75">
      <c r="A7" s="5" t="s">
        <v>0</v>
      </c>
      <c r="B7" s="20" t="s">
        <v>45</v>
      </c>
      <c r="C7" s="20" t="s">
        <v>46</v>
      </c>
      <c r="D7" s="13">
        <v>2</v>
      </c>
      <c r="E7" s="5" t="s">
        <v>8</v>
      </c>
      <c r="F7" s="28">
        <v>319035.056916913</v>
      </c>
      <c r="G7" s="28">
        <v>197566.769702284</v>
      </c>
      <c r="H7" s="29">
        <v>190111.497136905</v>
      </c>
      <c r="I7" s="5"/>
      <c r="J7" t="s">
        <v>1</v>
      </c>
      <c r="K7" s="6">
        <f>(H6-F6)/F6</f>
        <v>-0.5874209187301581</v>
      </c>
      <c r="L7" s="2">
        <f>(H6-G6)/G6</f>
        <v>-0.039685892695137705</v>
      </c>
      <c r="M7" s="21">
        <f>H6/1000</f>
        <v>4953.19289379326</v>
      </c>
    </row>
    <row r="8" spans="1:13" ht="12.75">
      <c r="A8" s="5" t="s">
        <v>0</v>
      </c>
      <c r="B8" s="20" t="s">
        <v>45</v>
      </c>
      <c r="C8" s="20" t="s">
        <v>46</v>
      </c>
      <c r="D8" s="13">
        <v>3</v>
      </c>
      <c r="E8" s="5" t="s">
        <v>9</v>
      </c>
      <c r="F8" s="28">
        <v>4571191.6180092</v>
      </c>
      <c r="G8" s="28">
        <v>2278136.02869607</v>
      </c>
      <c r="H8" s="29">
        <v>2199382.31137344</v>
      </c>
      <c r="I8" s="5"/>
      <c r="J8" t="s">
        <v>7</v>
      </c>
      <c r="K8" s="6">
        <f>(H33-F33)/F33</f>
        <v>-0.4883145269080317</v>
      </c>
      <c r="L8" s="2">
        <f>(H33-G33)/G33</f>
        <v>-0.04491531552114361</v>
      </c>
      <c r="M8" s="21">
        <f>H33/1000</f>
        <v>14527.094644260658</v>
      </c>
    </row>
    <row r="9" spans="1:13" ht="12.75">
      <c r="A9" s="5" t="s">
        <v>0</v>
      </c>
      <c r="B9" s="20" t="s">
        <v>45</v>
      </c>
      <c r="C9" s="20" t="s">
        <v>46</v>
      </c>
      <c r="D9" s="13">
        <v>4</v>
      </c>
      <c r="E9" s="5" t="s">
        <v>3</v>
      </c>
      <c r="F9" s="28">
        <v>3160922.64191722</v>
      </c>
      <c r="G9" s="28">
        <v>2784864.60651774</v>
      </c>
      <c r="H9" s="29">
        <v>2779926.50401429</v>
      </c>
      <c r="I9" s="5"/>
      <c r="J9" t="s">
        <v>8</v>
      </c>
      <c r="K9" s="6">
        <f>(H7-F7)/F7</f>
        <v>-0.40410468061377924</v>
      </c>
      <c r="L9" s="2">
        <f>(H7-G7)/G7</f>
        <v>-0.03773545812695846</v>
      </c>
      <c r="M9" s="21">
        <f>H7/1000</f>
        <v>190.111497136905</v>
      </c>
    </row>
    <row r="10" spans="1:14" ht="12.75">
      <c r="A10" s="5" t="s">
        <v>0</v>
      </c>
      <c r="B10" s="20" t="s">
        <v>45</v>
      </c>
      <c r="C10" s="20" t="s">
        <v>46</v>
      </c>
      <c r="D10" s="13">
        <v>5</v>
      </c>
      <c r="E10" s="5" t="s">
        <v>4</v>
      </c>
      <c r="F10" s="28">
        <v>138041.230200182</v>
      </c>
      <c r="G10" s="28">
        <v>120808.531030985</v>
      </c>
      <c r="H10" s="29">
        <v>121035.530226655</v>
      </c>
      <c r="I10" s="5"/>
      <c r="J10" t="s">
        <v>9</v>
      </c>
      <c r="K10" s="6">
        <f>(H8-F8)/F8</f>
        <v>-0.5188601801971073</v>
      </c>
      <c r="L10" s="2">
        <f>(H8-G8)/G8</f>
        <v>-0.034569365626382687</v>
      </c>
      <c r="M10" s="21">
        <f>H8/1000</f>
        <v>2199.38231137344</v>
      </c>
      <c r="N10" s="41"/>
    </row>
    <row r="11" spans="1:13" ht="12.75">
      <c r="A11" s="5" t="s">
        <v>0</v>
      </c>
      <c r="B11" s="20" t="s">
        <v>45</v>
      </c>
      <c r="C11" s="20" t="s">
        <v>46</v>
      </c>
      <c r="D11" s="13">
        <v>6</v>
      </c>
      <c r="E11" s="5" t="s">
        <v>12</v>
      </c>
      <c r="F11" s="28">
        <v>2713431.61233109</v>
      </c>
      <c r="G11" s="28">
        <v>1489235.61636096</v>
      </c>
      <c r="H11" s="29">
        <v>1361942.41986845</v>
      </c>
      <c r="I11" s="5"/>
      <c r="J11" t="s">
        <v>10</v>
      </c>
      <c r="K11" s="6">
        <f>(H14-F14)/F14</f>
        <v>-0.2253724161456386</v>
      </c>
      <c r="L11" s="2">
        <f>(H14-G14)/G14</f>
        <v>0.03159250448324832</v>
      </c>
      <c r="M11" s="21">
        <f>H14/1000</f>
        <v>833.032397279676</v>
      </c>
    </row>
    <row r="12" spans="1:13" ht="12.75">
      <c r="A12" s="5" t="s">
        <v>0</v>
      </c>
      <c r="B12" s="20" t="s">
        <v>45</v>
      </c>
      <c r="C12" s="20" t="s">
        <v>46</v>
      </c>
      <c r="D12" s="13">
        <v>7</v>
      </c>
      <c r="E12" s="5" t="s">
        <v>15</v>
      </c>
      <c r="F12" s="28">
        <v>6754124.92454727</v>
      </c>
      <c r="G12" s="28">
        <v>4369203.55197875</v>
      </c>
      <c r="H12" s="29">
        <v>4200985.52677425</v>
      </c>
      <c r="I12" s="5"/>
      <c r="J12" t="s">
        <v>11</v>
      </c>
      <c r="K12" s="6">
        <f>(H44-F44)/F44</f>
        <v>-0.4590397752332372</v>
      </c>
      <c r="L12" s="2">
        <f>(H44-G44)/G44</f>
        <v>-0.019147484735736877</v>
      </c>
      <c r="M12" s="21">
        <f>H44/1000</f>
        <v>18974.431999341243</v>
      </c>
    </row>
    <row r="13" spans="1:13" ht="12.75">
      <c r="A13" s="5" t="s">
        <v>0</v>
      </c>
      <c r="B13" s="20" t="s">
        <v>45</v>
      </c>
      <c r="C13" s="20" t="s">
        <v>46</v>
      </c>
      <c r="D13" s="13">
        <v>8</v>
      </c>
      <c r="E13" s="5" t="s">
        <v>14</v>
      </c>
      <c r="F13" s="28">
        <v>2027450.43978125</v>
      </c>
      <c r="G13" s="28">
        <v>1718238.39835083</v>
      </c>
      <c r="H13" s="29">
        <v>1621479.99531436</v>
      </c>
      <c r="I13" s="5"/>
      <c r="J13" t="s">
        <v>12</v>
      </c>
      <c r="K13" s="6">
        <f>(H11-F11)/F11</f>
        <v>-0.49807379936197665</v>
      </c>
      <c r="L13" s="2">
        <f>(H11-G11)/G11</f>
        <v>-0.08547552522518834</v>
      </c>
      <c r="M13" s="21">
        <f>H11/1000</f>
        <v>1361.9424198684499</v>
      </c>
    </row>
    <row r="14" spans="1:13" ht="12.75">
      <c r="A14" s="5" t="s">
        <v>0</v>
      </c>
      <c r="B14" s="20" t="s">
        <v>45</v>
      </c>
      <c r="C14" s="20" t="s">
        <v>46</v>
      </c>
      <c r="D14" s="13">
        <v>9</v>
      </c>
      <c r="E14" s="5" t="s">
        <v>10</v>
      </c>
      <c r="F14" s="28">
        <v>1075397.2807613</v>
      </c>
      <c r="G14" s="28">
        <v>807520.793006308</v>
      </c>
      <c r="H14" s="29">
        <v>833032.397279676</v>
      </c>
      <c r="I14" s="5"/>
      <c r="J14" t="s">
        <v>13</v>
      </c>
      <c r="K14" s="6">
        <f>(H15-F15)/F15</f>
        <v>-0.3781301976967363</v>
      </c>
      <c r="L14" s="2">
        <f>(H15-G15)/G15</f>
        <v>-0.0004309185585983991</v>
      </c>
      <c r="M14" s="21">
        <f>H15/1000</f>
        <v>1803.56785781677</v>
      </c>
    </row>
    <row r="15" spans="1:13" ht="12.75">
      <c r="A15" s="5" t="s">
        <v>0</v>
      </c>
      <c r="B15" s="20" t="s">
        <v>45</v>
      </c>
      <c r="C15" s="20" t="s">
        <v>46</v>
      </c>
      <c r="D15" s="13">
        <v>10</v>
      </c>
      <c r="E15" s="5" t="s">
        <v>13</v>
      </c>
      <c r="F15" s="28">
        <v>2900233.8610699</v>
      </c>
      <c r="G15" s="28">
        <v>1804345.38372874</v>
      </c>
      <c r="H15" s="29">
        <v>1803567.85781677</v>
      </c>
      <c r="I15" s="5"/>
      <c r="J15" t="s">
        <v>14</v>
      </c>
      <c r="K15" s="6">
        <f>(H13-F13)/F13</f>
        <v>-0.20023692638853943</v>
      </c>
      <c r="L15" s="2">
        <f>(H13-G13)/G13</f>
        <v>-0.05631256007858924</v>
      </c>
      <c r="M15" s="21">
        <f>H13/1000</f>
        <v>1621.47999531436</v>
      </c>
    </row>
    <row r="16" spans="1:13" ht="12.75">
      <c r="A16" s="5" t="s">
        <v>0</v>
      </c>
      <c r="B16" s="20" t="s">
        <v>45</v>
      </c>
      <c r="C16" s="20" t="s">
        <v>46</v>
      </c>
      <c r="D16" s="13">
        <v>14</v>
      </c>
      <c r="E16" s="5" t="s">
        <v>16</v>
      </c>
      <c r="F16" s="28">
        <v>-589801.373319016</v>
      </c>
      <c r="G16" s="28">
        <v>-1753375.97524191</v>
      </c>
      <c r="H16" s="29">
        <v>-1745011.76189175</v>
      </c>
      <c r="I16" s="5"/>
      <c r="J16" t="s">
        <v>15</v>
      </c>
      <c r="K16" s="6">
        <f>(H12-F12)/F12</f>
        <v>-0.37801187071531067</v>
      </c>
      <c r="L16" s="2">
        <f>(H12-G12)/G12</f>
        <v>-0.03850084419351821</v>
      </c>
      <c r="M16" s="21">
        <f>H12/1000</f>
        <v>4200.98552677425</v>
      </c>
    </row>
    <row r="17" spans="1:13" ht="12.75">
      <c r="A17" s="9" t="s">
        <v>40</v>
      </c>
      <c r="B17" s="20" t="s">
        <v>45</v>
      </c>
      <c r="C17" s="20" t="s">
        <v>46</v>
      </c>
      <c r="D17" s="13">
        <v>1</v>
      </c>
      <c r="E17" s="5" t="s">
        <v>1</v>
      </c>
      <c r="F17" s="28">
        <v>12640341.4892272</v>
      </c>
      <c r="G17" s="28">
        <v>5937288.97479377</v>
      </c>
      <c r="H17" s="29">
        <v>5744667.52822351</v>
      </c>
      <c r="I17" s="5"/>
      <c r="J17" t="s">
        <v>16</v>
      </c>
      <c r="K17" s="6">
        <f>(H16-F16)/F16</f>
        <v>1.9586430972040065</v>
      </c>
      <c r="L17" s="2">
        <f>(H16-G16)/G16</f>
        <v>-0.0047703478707731535</v>
      </c>
      <c r="M17" s="21">
        <f>H16/1000</f>
        <v>-1745.01176189175</v>
      </c>
    </row>
    <row r="18" spans="1:13" ht="12.75">
      <c r="A18" s="9" t="s">
        <v>40</v>
      </c>
      <c r="B18" s="20" t="s">
        <v>45</v>
      </c>
      <c r="C18" s="20" t="s">
        <v>46</v>
      </c>
      <c r="D18" s="13">
        <v>2</v>
      </c>
      <c r="E18" s="5" t="s">
        <v>8</v>
      </c>
      <c r="F18" s="28">
        <v>345722.182351721</v>
      </c>
      <c r="G18" s="28">
        <v>226224.262608452</v>
      </c>
      <c r="H18" s="29">
        <v>227839.733407107</v>
      </c>
      <c r="I18" s="5"/>
      <c r="J18" t="s">
        <v>4</v>
      </c>
      <c r="K18" s="6">
        <f>(H10-F10)/F10</f>
        <v>-0.12319290366266662</v>
      </c>
      <c r="L18" s="2">
        <f>(H10-G10)/G10</f>
        <v>0.0018789997174270346</v>
      </c>
      <c r="M18" s="21">
        <f>H10/1000</f>
        <v>121.035530226655</v>
      </c>
    </row>
    <row r="19" spans="1:13" ht="12.75">
      <c r="A19" s="9" t="s">
        <v>40</v>
      </c>
      <c r="B19" s="20" t="s">
        <v>45</v>
      </c>
      <c r="C19" s="20" t="s">
        <v>46</v>
      </c>
      <c r="D19" s="13">
        <v>3</v>
      </c>
      <c r="E19" s="5" t="s">
        <v>9</v>
      </c>
      <c r="F19" s="28">
        <v>4937731.13644969</v>
      </c>
      <c r="G19" s="28">
        <v>2590703.69166804</v>
      </c>
      <c r="H19" s="29">
        <v>2520653.95556561</v>
      </c>
      <c r="I19" s="5"/>
      <c r="J19" s="19"/>
      <c r="K19" s="27"/>
      <c r="L19" s="27"/>
      <c r="M19" s="27"/>
    </row>
    <row r="20" spans="1:13" ht="25.5">
      <c r="A20" s="9" t="s">
        <v>40</v>
      </c>
      <c r="B20" s="20" t="s">
        <v>45</v>
      </c>
      <c r="C20" s="20" t="s">
        <v>46</v>
      </c>
      <c r="D20" s="13">
        <v>4</v>
      </c>
      <c r="E20" s="5" t="s">
        <v>3</v>
      </c>
      <c r="F20" s="28">
        <v>3245567.26247514</v>
      </c>
      <c r="G20" s="28">
        <v>2869002.6960039</v>
      </c>
      <c r="H20" s="29">
        <v>2862809.48685853</v>
      </c>
      <c r="I20" s="5"/>
      <c r="J20" s="39" t="s">
        <v>40</v>
      </c>
      <c r="K20" s="38" t="s">
        <v>37</v>
      </c>
      <c r="L20" s="38" t="s">
        <v>38</v>
      </c>
      <c r="M20" s="27" t="s">
        <v>39</v>
      </c>
    </row>
    <row r="21" spans="1:13" ht="12.75">
      <c r="A21" s="9" t="s">
        <v>40</v>
      </c>
      <c r="B21" s="20" t="s">
        <v>45</v>
      </c>
      <c r="C21" s="20" t="s">
        <v>46</v>
      </c>
      <c r="D21" s="13">
        <v>5</v>
      </c>
      <c r="E21" s="5" t="s">
        <v>4</v>
      </c>
      <c r="F21" s="28">
        <v>140428.522801176</v>
      </c>
      <c r="G21" s="28">
        <v>122377.597461804</v>
      </c>
      <c r="H21" s="29">
        <v>122594.162496995</v>
      </c>
      <c r="I21" s="5"/>
      <c r="J21" t="s">
        <v>3</v>
      </c>
      <c r="K21" s="6">
        <f>(H20-F20)/F20</f>
        <v>-0.11793247363627601</v>
      </c>
      <c r="L21" s="2">
        <f>(H20-G20)/G20</f>
        <v>-0.0021586627137005383</v>
      </c>
      <c r="M21" s="21">
        <f>H20/1000</f>
        <v>2862.80948685853</v>
      </c>
    </row>
    <row r="22" spans="1:13" ht="12.75">
      <c r="A22" s="9" t="s">
        <v>40</v>
      </c>
      <c r="B22" s="20" t="s">
        <v>45</v>
      </c>
      <c r="C22" s="20" t="s">
        <v>46</v>
      </c>
      <c r="D22" s="13">
        <v>6</v>
      </c>
      <c r="E22" s="5" t="s">
        <v>12</v>
      </c>
      <c r="F22" s="28">
        <v>3151675.56564294</v>
      </c>
      <c r="G22" s="28">
        <v>1849536.38765089</v>
      </c>
      <c r="H22" s="29">
        <v>1729731.24661768</v>
      </c>
      <c r="I22" s="5"/>
      <c r="J22" t="s">
        <v>1</v>
      </c>
      <c r="K22" s="6">
        <f>(H17-F17)/F17</f>
        <v>-0.545529087713379</v>
      </c>
      <c r="L22" s="2">
        <f>(H17-G17)/G17</f>
        <v>-0.03244265983818837</v>
      </c>
      <c r="M22" s="21">
        <f>H17/1000</f>
        <v>5744.66752822351</v>
      </c>
    </row>
    <row r="23" spans="1:13" ht="12.75">
      <c r="A23" s="9" t="s">
        <v>40</v>
      </c>
      <c r="B23" s="20" t="s">
        <v>45</v>
      </c>
      <c r="C23" s="20" t="s">
        <v>46</v>
      </c>
      <c r="D23" s="13">
        <v>7</v>
      </c>
      <c r="E23" s="5" t="s">
        <v>15</v>
      </c>
      <c r="F23" s="28">
        <v>6961723.02659173</v>
      </c>
      <c r="G23" s="28">
        <v>4528017.25469</v>
      </c>
      <c r="H23" s="29">
        <v>4357653.01382337</v>
      </c>
      <c r="I23" s="5"/>
      <c r="J23" t="s">
        <v>7</v>
      </c>
      <c r="K23" s="6">
        <f>(H38-F38)/F38</f>
        <v>-0.4505013009714877</v>
      </c>
      <c r="L23" s="2">
        <f>(H38-G38)/G38</f>
        <v>-0.03441916654070731</v>
      </c>
      <c r="M23" s="21">
        <f>H38/1000</f>
        <v>16704.1904376695</v>
      </c>
    </row>
    <row r="24" spans="1:13" ht="12.75">
      <c r="A24" s="9" t="s">
        <v>40</v>
      </c>
      <c r="B24" s="20" t="s">
        <v>45</v>
      </c>
      <c r="C24" s="20" t="s">
        <v>46</v>
      </c>
      <c r="D24" s="13">
        <v>8</v>
      </c>
      <c r="E24" s="5" t="s">
        <v>14</v>
      </c>
      <c r="F24" s="28">
        <v>2361769.2673494</v>
      </c>
      <c r="G24" s="28">
        <v>2167858.6867888</v>
      </c>
      <c r="H24" s="29">
        <v>2123644.96003221</v>
      </c>
      <c r="I24" s="5"/>
      <c r="J24" t="s">
        <v>8</v>
      </c>
      <c r="K24" s="6">
        <f>(H18-F18)/F18</f>
        <v>-0.34097450196205836</v>
      </c>
      <c r="L24" s="2">
        <f>(H18-G18)/G18</f>
        <v>0.0071410147613169845</v>
      </c>
      <c r="M24" s="21">
        <f>H18/1000</f>
        <v>227.83973340710702</v>
      </c>
    </row>
    <row r="25" spans="1:13" ht="12.75">
      <c r="A25" s="9" t="s">
        <v>40</v>
      </c>
      <c r="B25" s="20" t="s">
        <v>45</v>
      </c>
      <c r="C25" s="20" t="s">
        <v>46</v>
      </c>
      <c r="D25" s="13">
        <v>9</v>
      </c>
      <c r="E25" s="5" t="s">
        <v>10</v>
      </c>
      <c r="F25" s="28">
        <v>1254052.78674892</v>
      </c>
      <c r="G25" s="28">
        <v>937513.676755256</v>
      </c>
      <c r="H25" s="29">
        <v>966488.014346416</v>
      </c>
      <c r="I25" s="5"/>
      <c r="J25" t="s">
        <v>9</v>
      </c>
      <c r="K25" s="6">
        <f>(H19-F19)/F19</f>
        <v>-0.48951170367327823</v>
      </c>
      <c r="L25" s="2">
        <f>(H19-G19)/G19</f>
        <v>-0.027038883808950073</v>
      </c>
      <c r="M25" s="21">
        <f>H19/1000</f>
        <v>2520.65395556561</v>
      </c>
    </row>
    <row r="26" spans="1:13" ht="12.75">
      <c r="A26" s="9" t="s">
        <v>40</v>
      </c>
      <c r="B26" s="20" t="s">
        <v>45</v>
      </c>
      <c r="C26" s="20" t="s">
        <v>46</v>
      </c>
      <c r="D26" s="13">
        <v>10</v>
      </c>
      <c r="E26" s="5" t="s">
        <v>13</v>
      </c>
      <c r="F26" s="28">
        <v>2908251.75247904</v>
      </c>
      <c r="G26" s="28">
        <v>1814627.39332392</v>
      </c>
      <c r="H26" s="29">
        <v>1813865.49745107</v>
      </c>
      <c r="I26" s="5"/>
      <c r="J26" t="s">
        <v>10</v>
      </c>
      <c r="K26" s="6">
        <f>(H25-F25)/F25</f>
        <v>-0.22930834765576644</v>
      </c>
      <c r="L26" s="2">
        <f>(H25-G25)/G25</f>
        <v>0.030905509231012436</v>
      </c>
      <c r="M26" s="21">
        <f>H25/1000</f>
        <v>966.488014346416</v>
      </c>
    </row>
    <row r="27" spans="1:13" ht="12.75">
      <c r="A27" s="9" t="s">
        <v>40</v>
      </c>
      <c r="B27" s="20" t="s">
        <v>45</v>
      </c>
      <c r="C27" s="20" t="s">
        <v>46</v>
      </c>
      <c r="D27" s="13">
        <v>14</v>
      </c>
      <c r="E27" s="5" t="s">
        <v>16</v>
      </c>
      <c r="F27" s="28">
        <v>-589804.000257192</v>
      </c>
      <c r="G27" s="28">
        <v>-1753375.9749604</v>
      </c>
      <c r="H27" s="29">
        <v>-1745011.76173961</v>
      </c>
      <c r="I27" s="5"/>
      <c r="J27" t="s">
        <v>12</v>
      </c>
      <c r="K27" s="6">
        <f>(H22-F22)/F22</f>
        <v>-0.4511709055735831</v>
      </c>
      <c r="L27" s="2">
        <f>(H22-G22)/G22</f>
        <v>-0.06477576858348567</v>
      </c>
      <c r="M27" s="21">
        <f>H22/1000</f>
        <v>1729.73124661768</v>
      </c>
    </row>
    <row r="28" spans="1:13" ht="12.75">
      <c r="A28" s="12" t="s">
        <v>23</v>
      </c>
      <c r="E28" s="13"/>
      <c r="J28" t="s">
        <v>13</v>
      </c>
      <c r="K28" s="6">
        <f>(H26-F26)/F26</f>
        <v>-0.37630382379898775</v>
      </c>
      <c r="L28" s="2">
        <f>(H26-G26)/G26</f>
        <v>-0.00041986353543047657</v>
      </c>
      <c r="M28" s="21">
        <f>H26/1000</f>
        <v>1813.86549745107</v>
      </c>
    </row>
    <row r="29" spans="1:13" s="4" customFormat="1" ht="12.75" customHeight="1">
      <c r="A29" s="9" t="s">
        <v>0</v>
      </c>
      <c r="B29" s="20" t="s">
        <v>45</v>
      </c>
      <c r="C29" s="20" t="s">
        <v>41</v>
      </c>
      <c r="D29" s="20" t="s">
        <v>46</v>
      </c>
      <c r="E29" s="9" t="s">
        <v>22</v>
      </c>
      <c r="F29" s="30">
        <v>27541.7627564678</v>
      </c>
      <c r="G29" s="30">
        <v>58338.7315110061</v>
      </c>
      <c r="H29" s="31">
        <v>59166.491792647</v>
      </c>
      <c r="I29" s="37"/>
      <c r="J29" t="s">
        <v>11</v>
      </c>
      <c r="K29" s="6">
        <f>(H49-F49)/F49</f>
        <v>-0.43010645741661696</v>
      </c>
      <c r="L29" s="2">
        <f>(H49-G49)/G49</f>
        <v>-0.013507169779227515</v>
      </c>
      <c r="M29" s="21">
        <f>H49/1000</f>
        <v>21289.77464678444</v>
      </c>
    </row>
    <row r="30" spans="1:13" s="4" customFormat="1" ht="12.75" customHeight="1">
      <c r="A30" s="9" t="s">
        <v>0</v>
      </c>
      <c r="B30" s="20" t="s">
        <v>45</v>
      </c>
      <c r="C30" s="20" t="s">
        <v>21</v>
      </c>
      <c r="D30" s="20" t="s">
        <v>46</v>
      </c>
      <c r="E30" s="9" t="s">
        <v>22</v>
      </c>
      <c r="F30" s="30">
        <v>13829428.2720218</v>
      </c>
      <c r="G30" s="30">
        <v>9621005.08312473</v>
      </c>
      <c r="H30" s="31">
        <v>9228682.00648638</v>
      </c>
      <c r="I30" s="37"/>
      <c r="J30" t="s">
        <v>14</v>
      </c>
      <c r="K30" s="6">
        <f>(H24-F24)/F24</f>
        <v>-0.10082454311230639</v>
      </c>
      <c r="L30" s="2">
        <f>(H24-G24)/G24</f>
        <v>-0.02039511478586399</v>
      </c>
      <c r="M30" s="21">
        <f>H24/1000</f>
        <v>2123.6449600322103</v>
      </c>
    </row>
    <row r="31" spans="1:13" s="4" customFormat="1" ht="12.75" customHeight="1">
      <c r="A31" s="9" t="s">
        <v>0</v>
      </c>
      <c r="B31" s="20" t="s">
        <v>45</v>
      </c>
      <c r="C31" s="20" t="s">
        <v>44</v>
      </c>
      <c r="D31" s="20" t="s">
        <v>46</v>
      </c>
      <c r="E31" s="9" t="s">
        <v>22</v>
      </c>
      <c r="F31" s="30">
        <v>1901201.03075057</v>
      </c>
      <c r="G31" s="30">
        <v>1443012.04611451</v>
      </c>
      <c r="H31" s="31">
        <v>1396828.14495168</v>
      </c>
      <c r="I31" s="37"/>
      <c r="J31" t="s">
        <v>15</v>
      </c>
      <c r="K31" s="6">
        <f>(H23-F23)/F23</f>
        <v>-0.37405538870500593</v>
      </c>
      <c r="L31" s="2">
        <f>(H23-G23)/G23</f>
        <v>-0.0376244681245794</v>
      </c>
      <c r="M31" s="21">
        <f>H23/1000</f>
        <v>4357.65301382337</v>
      </c>
    </row>
    <row r="32" spans="1:13" s="4" customFormat="1" ht="12.75" customHeight="1">
      <c r="A32" s="9" t="s">
        <v>0</v>
      </c>
      <c r="B32" s="20" t="s">
        <v>45</v>
      </c>
      <c r="C32" s="20" t="s">
        <v>42</v>
      </c>
      <c r="D32" s="20" t="s">
        <v>46</v>
      </c>
      <c r="E32" s="9" t="s">
        <v>22</v>
      </c>
      <c r="F32" s="30">
        <v>12632501.3459383</v>
      </c>
      <c r="G32" s="30">
        <v>4087912.79954912</v>
      </c>
      <c r="H32" s="31">
        <v>3842418.00102995</v>
      </c>
      <c r="I32" s="37"/>
      <c r="J32" t="s">
        <v>16</v>
      </c>
      <c r="K32" s="6">
        <f>(H27-F27)/F27</f>
        <v>1.9586299193947043</v>
      </c>
      <c r="L32" s="2">
        <f>(H27-G27)/G27</f>
        <v>-0.0047703477977556604</v>
      </c>
      <c r="M32" s="21">
        <f>H27/1000</f>
        <v>-1745.01176173961</v>
      </c>
    </row>
    <row r="33" spans="1:22" s="4" customFormat="1" ht="12.75" customHeight="1">
      <c r="A33" s="8"/>
      <c r="B33" s="9"/>
      <c r="C33" s="9"/>
      <c r="D33" s="15" t="s">
        <v>24</v>
      </c>
      <c r="E33" s="9"/>
      <c r="F33" s="10">
        <f>SUM(F29:F32)</f>
        <v>28390672.411467142</v>
      </c>
      <c r="G33" s="10">
        <f>SUM(G29:G32)</f>
        <v>15210268.660299366</v>
      </c>
      <c r="H33" s="10">
        <f>SUM(H29:H32)</f>
        <v>14527094.644260658</v>
      </c>
      <c r="I33" s="10"/>
      <c r="J33" t="s">
        <v>4</v>
      </c>
      <c r="K33" s="6">
        <f>(H21-F21)/F21</f>
        <v>-0.12699955784218822</v>
      </c>
      <c r="L33" s="2">
        <f>(H21-G21)/G21</f>
        <v>0.0017696460764282792</v>
      </c>
      <c r="M33" s="21">
        <f>H21/1000</f>
        <v>122.59416249699501</v>
      </c>
      <c r="N33" s="10"/>
      <c r="O33" s="10"/>
      <c r="P33" s="10"/>
      <c r="Q33" s="10"/>
      <c r="R33" s="10"/>
      <c r="S33" s="10"/>
      <c r="T33" s="10"/>
      <c r="U33" s="11"/>
      <c r="V33" s="11"/>
    </row>
    <row r="34" spans="1:9" s="4" customFormat="1" ht="12.75" customHeight="1">
      <c r="A34" s="9" t="s">
        <v>40</v>
      </c>
      <c r="B34" s="20" t="s">
        <v>45</v>
      </c>
      <c r="C34" s="20" t="s">
        <v>41</v>
      </c>
      <c r="D34" s="20" t="s">
        <v>46</v>
      </c>
      <c r="E34" s="9" t="s">
        <v>22</v>
      </c>
      <c r="F34" s="30">
        <v>28301.7296981376</v>
      </c>
      <c r="G34" s="30">
        <v>60763.3416261434</v>
      </c>
      <c r="H34" s="31">
        <v>61514.7826899674</v>
      </c>
      <c r="I34" s="37"/>
    </row>
    <row r="35" spans="1:9" s="4" customFormat="1" ht="12.75" customHeight="1">
      <c r="A35" s="9" t="s">
        <v>40</v>
      </c>
      <c r="B35" s="20" t="s">
        <v>45</v>
      </c>
      <c r="C35" s="20" t="s">
        <v>21</v>
      </c>
      <c r="D35" s="20" t="s">
        <v>46</v>
      </c>
      <c r="E35" s="9" t="s">
        <v>22</v>
      </c>
      <c r="F35" s="30">
        <v>14707119.2385267</v>
      </c>
      <c r="G35" s="30">
        <v>10826596.9392444</v>
      </c>
      <c r="H35" s="31">
        <v>10510044.5144414</v>
      </c>
      <c r="I35" s="37"/>
    </row>
    <row r="36" spans="1:9" s="4" customFormat="1" ht="12.75" customHeight="1">
      <c r="A36" s="9" t="s">
        <v>40</v>
      </c>
      <c r="B36" s="20" t="s">
        <v>45</v>
      </c>
      <c r="C36" s="20" t="s">
        <v>44</v>
      </c>
      <c r="D36" s="20" t="s">
        <v>46</v>
      </c>
      <c r="E36" s="9" t="s">
        <v>22</v>
      </c>
      <c r="F36" s="30">
        <v>2550800.13942287</v>
      </c>
      <c r="G36" s="30">
        <v>1775630.06707421</v>
      </c>
      <c r="H36" s="31">
        <v>1725253.76213288</v>
      </c>
      <c r="I36" s="37"/>
    </row>
    <row r="37" spans="1:9" s="4" customFormat="1" ht="12.75" customHeight="1">
      <c r="A37" s="9" t="s">
        <v>40</v>
      </c>
      <c r="B37" s="20" t="s">
        <v>45</v>
      </c>
      <c r="C37" s="20" t="s">
        <v>42</v>
      </c>
      <c r="D37" s="20" t="s">
        <v>46</v>
      </c>
      <c r="E37" s="9" t="s">
        <v>22</v>
      </c>
      <c r="F37" s="30">
        <v>13112741.559965</v>
      </c>
      <c r="G37" s="30">
        <v>4636638.91025522</v>
      </c>
      <c r="H37" s="31">
        <v>4407377.37840525</v>
      </c>
      <c r="I37" s="37"/>
    </row>
    <row r="38" spans="1:22" s="4" customFormat="1" ht="12.75" customHeight="1">
      <c r="A38" s="8"/>
      <c r="B38" s="9"/>
      <c r="C38" s="9"/>
      <c r="D38" s="15" t="s">
        <v>24</v>
      </c>
      <c r="E38" s="9"/>
      <c r="F38" s="10">
        <f>SUM(F34:F37)</f>
        <v>30398962.66761271</v>
      </c>
      <c r="G38" s="10">
        <f>SUM(G34:G37)</f>
        <v>17299629.258199975</v>
      </c>
      <c r="H38" s="10">
        <f>SUM(H34:H37)</f>
        <v>16704190.437669497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1"/>
    </row>
    <row r="39" spans="1:23" s="4" customFormat="1" ht="12.75" customHeight="1">
      <c r="A39" s="12" t="s">
        <v>27</v>
      </c>
      <c r="B39" s="9"/>
      <c r="C39" s="9"/>
      <c r="D39" s="15"/>
      <c r="E39" s="9"/>
      <c r="F39" s="15" t="s">
        <v>25</v>
      </c>
      <c r="G39" s="1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</row>
    <row r="40" spans="1:8" s="4" customFormat="1" ht="12.75">
      <c r="A40" s="9" t="s">
        <v>0</v>
      </c>
      <c r="B40" s="20" t="s">
        <v>45</v>
      </c>
      <c r="C40" s="20" t="s">
        <v>41</v>
      </c>
      <c r="D40" s="20" t="s">
        <v>46</v>
      </c>
      <c r="E40" s="20"/>
      <c r="F40" s="32">
        <v>3257576.7668096</v>
      </c>
      <c r="G40" s="32">
        <v>2575298.3629856</v>
      </c>
      <c r="H40" s="29">
        <v>2534915.01089792</v>
      </c>
    </row>
    <row r="41" spans="1:8" s="4" customFormat="1" ht="12.75">
      <c r="A41" s="9" t="s">
        <v>0</v>
      </c>
      <c r="B41" s="20" t="s">
        <v>45</v>
      </c>
      <c r="C41" s="20" t="s">
        <v>21</v>
      </c>
      <c r="D41" s="20" t="s">
        <v>46</v>
      </c>
      <c r="E41" s="20"/>
      <c r="F41" s="32">
        <v>14946159.1157182</v>
      </c>
      <c r="G41" s="32">
        <v>10159814.1590792</v>
      </c>
      <c r="H41" s="29">
        <v>10006613.9280184</v>
      </c>
    </row>
    <row r="42" spans="1:8" s="4" customFormat="1" ht="12.75">
      <c r="A42" s="9" t="s">
        <v>0</v>
      </c>
      <c r="B42" s="20" t="s">
        <v>45</v>
      </c>
      <c r="C42" s="20" t="s">
        <v>44</v>
      </c>
      <c r="D42" s="20" t="s">
        <v>46</v>
      </c>
      <c r="E42" s="20"/>
      <c r="F42" s="32">
        <v>2717627.76168</v>
      </c>
      <c r="G42" s="32">
        <v>2215462.497334</v>
      </c>
      <c r="H42" s="29">
        <v>2172724.387272</v>
      </c>
    </row>
    <row r="43" spans="1:8" s="4" customFormat="1" ht="12.75">
      <c r="A43" s="9" t="s">
        <v>0</v>
      </c>
      <c r="B43" s="20" t="s">
        <v>45</v>
      </c>
      <c r="C43" s="20" t="s">
        <v>42</v>
      </c>
      <c r="D43" s="20" t="s">
        <v>46</v>
      </c>
      <c r="E43" s="20"/>
      <c r="F43" s="32">
        <v>14154102.407889</v>
      </c>
      <c r="G43" s="32">
        <v>4394261.95053966</v>
      </c>
      <c r="H43" s="29">
        <v>4260178.67315292</v>
      </c>
    </row>
    <row r="44" spans="1:8" s="14" customFormat="1" ht="12.75">
      <c r="A44" s="16"/>
      <c r="B44" s="17"/>
      <c r="C44" s="17"/>
      <c r="D44" s="19" t="s">
        <v>24</v>
      </c>
      <c r="E44" s="17"/>
      <c r="F44" s="18">
        <f>SUM(F40:F43)</f>
        <v>35075466.0520968</v>
      </c>
      <c r="G44" s="18">
        <f>SUM(G40:G43)</f>
        <v>19344836.969938457</v>
      </c>
      <c r="H44" s="18">
        <f>SUM(H40:H43)</f>
        <v>18974431.999341242</v>
      </c>
    </row>
    <row r="45" spans="1:8" s="4" customFormat="1" ht="12.75">
      <c r="A45" s="9" t="s">
        <v>40</v>
      </c>
      <c r="B45" s="20" t="s">
        <v>45</v>
      </c>
      <c r="C45" s="20" t="s">
        <v>41</v>
      </c>
      <c r="D45" s="20" t="s">
        <v>46</v>
      </c>
      <c r="E45" s="20"/>
      <c r="F45" s="32">
        <v>3314936.2997824</v>
      </c>
      <c r="G45" s="44">
        <v>2628001.1403616</v>
      </c>
      <c r="H45" s="45">
        <v>2587540.66907392</v>
      </c>
    </row>
    <row r="46" spans="1:8" s="4" customFormat="1" ht="12.75">
      <c r="A46" s="9" t="s">
        <v>40</v>
      </c>
      <c r="B46" s="20" t="s">
        <v>45</v>
      </c>
      <c r="C46" s="20" t="s">
        <v>21</v>
      </c>
      <c r="D46" s="20" t="s">
        <v>46</v>
      </c>
      <c r="E46" s="20"/>
      <c r="F46" s="32">
        <v>15860785.4517614</v>
      </c>
      <c r="G46" s="44">
        <v>11375837.4293168</v>
      </c>
      <c r="H46" s="45">
        <v>11252829.7557368</v>
      </c>
    </row>
    <row r="47" spans="1:8" s="4" customFormat="1" ht="12.75">
      <c r="A47" s="9" t="s">
        <v>40</v>
      </c>
      <c r="B47" s="20" t="s">
        <v>45</v>
      </c>
      <c r="C47" s="20" t="s">
        <v>44</v>
      </c>
      <c r="D47" s="20" t="s">
        <v>46</v>
      </c>
      <c r="E47" s="20"/>
      <c r="F47" s="32">
        <v>3515669.26072</v>
      </c>
      <c r="G47" s="44">
        <v>2665705.684324</v>
      </c>
      <c r="H47" s="45">
        <v>2619891.110342</v>
      </c>
    </row>
    <row r="48" spans="1:8" s="4" customFormat="1" ht="12.75">
      <c r="A48" s="9" t="s">
        <v>40</v>
      </c>
      <c r="B48" s="20" t="s">
        <v>45</v>
      </c>
      <c r="C48" s="20" t="s">
        <v>42</v>
      </c>
      <c r="D48" s="20" t="s">
        <v>46</v>
      </c>
      <c r="E48" s="20"/>
      <c r="F48" s="32">
        <v>14666067.979596</v>
      </c>
      <c r="G48" s="44">
        <v>4911732.36006066</v>
      </c>
      <c r="H48" s="45">
        <v>4829513.11163172</v>
      </c>
    </row>
    <row r="49" spans="1:8" s="14" customFormat="1" ht="12.75">
      <c r="A49" s="16"/>
      <c r="B49" s="17"/>
      <c r="C49" s="17"/>
      <c r="D49" s="19" t="s">
        <v>24</v>
      </c>
      <c r="E49" s="17"/>
      <c r="F49" s="18">
        <f>SUM(F45:F48)</f>
        <v>37357458.9918598</v>
      </c>
      <c r="G49" s="18">
        <f>SUM(G45:G48)</f>
        <v>21581276.61406306</v>
      </c>
      <c r="H49" s="18">
        <f>SUM(H45:H48)</f>
        <v>21289774.64678444</v>
      </c>
    </row>
    <row r="50" spans="1:8" s="14" customFormat="1" ht="12.75">
      <c r="A50" s="16"/>
      <c r="B50" s="17"/>
      <c r="C50" s="17"/>
      <c r="D50" s="19"/>
      <c r="E50" s="17"/>
      <c r="F50" s="40"/>
      <c r="G50" s="40"/>
      <c r="H50" s="18"/>
    </row>
    <row r="51" spans="1:3" s="14" customFormat="1" ht="12.75">
      <c r="A51" s="16"/>
      <c r="B51" s="17"/>
      <c r="C51" s="17"/>
    </row>
    <row r="52" spans="1:3" s="14" customFormat="1" ht="31.5" customHeight="1">
      <c r="A52" s="16"/>
      <c r="B52" s="17"/>
      <c r="C52" s="1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wardj</cp:lastModifiedBy>
  <dcterms:created xsi:type="dcterms:W3CDTF">2009-03-20T12:58:45Z</dcterms:created>
  <dcterms:modified xsi:type="dcterms:W3CDTF">2009-11-10T14:21:06Z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