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330" windowWidth="17400" windowHeight="5580" activeTab="0"/>
  </bookViews>
  <sheets>
    <sheet name="Data + fig. 2" sheetId="1" r:id="rId1"/>
    <sheet name="Data" sheetId="2" r:id="rId2"/>
  </sheets>
  <externalReferences>
    <externalReference r:id="rId5"/>
    <externalReference r:id="rId6"/>
    <externalReference r:id="rId7"/>
    <externalReference r:id="rId8"/>
    <externalReference r:id="rId9"/>
    <externalReference r:id="rId10"/>
  </externalReferences>
  <definedNames>
    <definedName name="GDP">'[1]New Cronos'!$A$56:$M$87</definedName>
    <definedName name="GDP_95_constant_prices">#REF!</definedName>
    <definedName name="GDP_current_prices">#REF!</definedName>
    <definedName name="GDPXXX">#REF!</definedName>
    <definedName name="GIEC">#REF!</definedName>
    <definedName name="GIECXXX">#REF!</definedName>
    <definedName name="GPDXX">#REF!</definedName>
    <definedName name="iii">#REF!</definedName>
    <definedName name="ncd">#REF!</definedName>
    <definedName name="new">'[6]OUT_FILE_SO2'!$A$12:$L$203</definedName>
    <definedName name="NO2_EM_FACT">'[6]OUT_FILE_NO2'!$A$17:$P$256</definedName>
    <definedName name="population">'[2]New Cronos Data'!$A$244:$N$275</definedName>
    <definedName name="populationxxxx">'[2]New Cronos Data'!$A$244:$N$275</definedName>
    <definedName name="SO2_EM_FACT">'[6]OUT_FILE_SO2'!$A$12:$L$203</definedName>
    <definedName name="Summer">#REF!</definedName>
    <definedName name="Summer1">#REF!</definedName>
    <definedName name="TECbyCountry">'[3]New Cronos data'!$A$7:$M$32</definedName>
    <definedName name="TECbyFuel">'[3]Data for graphs'!$A$2:$L$9</definedName>
    <definedName name="TSeg">#REF!</definedName>
    <definedName name="TSEG1">#REF!</definedName>
    <definedName name="TSEG2">#REF!</definedName>
    <definedName name="TSEG3">#REF!</definedName>
    <definedName name="TSEG4">#REF!</definedName>
    <definedName name="TSEG5">#REF!</definedName>
    <definedName name="ver">'[6]OUT_FILE_SO2'!$A$12:$L$203</definedName>
    <definedName name="Winter">#REF!</definedName>
    <definedName name="www">#REF!</definedName>
  </definedNames>
  <calcPr fullCalcOnLoad="1"/>
</workbook>
</file>

<file path=xl/sharedStrings.xml><?xml version="1.0" encoding="utf-8"?>
<sst xmlns="http://schemas.openxmlformats.org/spreadsheetml/2006/main" count="225" uniqueCount="49">
  <si>
    <t>EU27</t>
  </si>
  <si>
    <t>Energy Industries</t>
  </si>
  <si>
    <t>Industrial Processes</t>
  </si>
  <si>
    <t>Agriculture</t>
  </si>
  <si>
    <t>Waste</t>
  </si>
  <si>
    <t>Manufacturing / Construction</t>
  </si>
  <si>
    <t>Fugitive emissions</t>
  </si>
  <si>
    <t>Energy system</t>
  </si>
  <si>
    <t>Fugitive Emissions</t>
  </si>
  <si>
    <t>Industry (Energy)</t>
  </si>
  <si>
    <t>Industry (Processes)</t>
  </si>
  <si>
    <t>National Totals (excluding natural sources)</t>
  </si>
  <si>
    <t>Other (Energy)</t>
  </si>
  <si>
    <t>Other (Non Energy)</t>
  </si>
  <si>
    <t>Other Transport</t>
  </si>
  <si>
    <t>Road Transport</t>
  </si>
  <si>
    <t>Unallocated</t>
  </si>
  <si>
    <t>Road transport</t>
  </si>
  <si>
    <t>Other transport</t>
  </si>
  <si>
    <t>Household and services</t>
  </si>
  <si>
    <t>Other non-energy (solvents)</t>
  </si>
  <si>
    <t>CO</t>
  </si>
  <si>
    <t>NOx</t>
  </si>
  <si>
    <t>NMVOC</t>
  </si>
  <si>
    <t>CH4</t>
  </si>
  <si>
    <t>TOFP</t>
  </si>
  <si>
    <t>Mg TOFP Eq</t>
  </si>
  <si>
    <t>Energy System</t>
  </si>
  <si>
    <t>Data from gapfilled Table 3</t>
  </si>
  <si>
    <t>Total</t>
  </si>
  <si>
    <t>National Totals</t>
  </si>
  <si>
    <t xml:space="preserve">Data from gapfilled Table 2 - </t>
  </si>
  <si>
    <t>Data from gapfilled Table 1</t>
  </si>
  <si>
    <t>For Fig 2</t>
  </si>
  <si>
    <t>For Fig 1</t>
  </si>
  <si>
    <t>Same data for Fig 1 &amp; Fig 2</t>
  </si>
  <si>
    <t>Update title</t>
  </si>
  <si>
    <t xml:space="preserve">Fig. 2: Sectoral shares of tropospheric ozone precursors (energy and non-energy components) in total emissions, EU-27. </t>
  </si>
  <si>
    <t>Source: EEA.</t>
  </si>
  <si>
    <t>Note: The emissions of ozone precursors (NOx, NMVOC, CO and CH4) are each weighted by an ozone formation factor prior to aggregation to represent their respective ozone forming potentials. The relative impact of the combined contribution of NOx, NMVOC, CO and CH4 to ozone formation can be assessed based on their tropospheric ozone forming potentials (TOFP): nitrogen oxides 1.22, non-methane volatile organic compounds 1.0, carbon monoxide 0.11 and methane 0.014 (de Leeuw 2002).</t>
  </si>
  <si>
    <t>File air emissions for indicators09 v08</t>
  </si>
  <si>
    <t>Replace cells</t>
  </si>
  <si>
    <t>From M:\Projects\Policy_Group\Live_Projects\ETC_2009 ED45810\Working Files\007 Gap-filled air pollutant emissions dataset for fact sheets and reports\output files\</t>
  </si>
  <si>
    <t>Produce separate non-linked workbooks of fig 1 &amp; Fig 2</t>
  </si>
  <si>
    <t>% change 1990-2007</t>
  </si>
  <si>
    <t>% change 2006-2007</t>
  </si>
  <si>
    <t>kt TOFP eq</t>
  </si>
  <si>
    <t>EEA32</t>
  </si>
  <si>
    <t>Emissions - Gg (1000 tonnes) - EEA 32 - Total Tropospheric Ozone Forming Potential</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</si>
</sst>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
    <numFmt numFmtId="175" formatCode="0.0_)"/>
    <numFmt numFmtId="176" formatCode="General_)"/>
    <numFmt numFmtId="177" formatCode="\+0.0\ %;\-0.0\ %;0.0\ %"/>
    <numFmt numFmtId="178" formatCode="#,##0.0"/>
    <numFmt numFmtId="179" formatCode="0_)"/>
    <numFmt numFmtId="180" formatCode="0.0000_)"/>
    <numFmt numFmtId="181" formatCode="0.0000"/>
    <numFmt numFmtId="182" formatCode="#,##0.000"/>
    <numFmt numFmtId="183" formatCode="#,##0.0000"/>
    <numFmt numFmtId="184" formatCode="#,##0.00000"/>
    <numFmt numFmtId="185" formatCode="_-* #,##0.0_-;\-* #,##0.0_-;_-* &quot;-&quot;??_-;_-@_-"/>
    <numFmt numFmtId="186" formatCode="_-* #,##0_-;\-* #,##0_-;_-* &quot;-&quot;??_-;_-@_-"/>
    <numFmt numFmtId="187" formatCode="0.000000"/>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0.00000_ ;\-#,##0.00000\ "/>
  </numFmts>
  <fonts count="31">
    <font>
      <sz val="10"/>
      <name val="Arial"/>
      <family val="0"/>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sz val="10"/>
      <color indexed="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sz val="11.75"/>
      <name val="Arial"/>
      <family val="0"/>
    </font>
    <font>
      <sz val="9"/>
      <name val="Arial"/>
      <family val="2"/>
    </font>
    <font>
      <b/>
      <sz val="11.75"/>
      <name val="Arial"/>
      <family val="2"/>
    </font>
    <font>
      <b/>
      <sz val="10"/>
      <color indexed="9"/>
      <name val="Arial"/>
      <family val="2"/>
    </font>
    <font>
      <sz val="10"/>
      <color indexed="9"/>
      <name val="Arial"/>
      <family val="2"/>
    </font>
    <font>
      <sz val="9"/>
      <color indexed="12"/>
      <name val="Arial"/>
      <family val="2"/>
    </font>
    <font>
      <u val="single"/>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4" fontId="16" fillId="0" borderId="7" applyFill="0" applyBorder="0" applyProtection="0">
      <alignment horizontal="right" vertical="center"/>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23" borderId="8" applyNumberFormat="0" applyFont="0" applyAlignment="0" applyProtection="0"/>
    <xf numFmtId="0" fontId="18" fillId="20" borderId="9"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 fontId="16" fillId="0" borderId="0">
      <alignment/>
      <protection/>
    </xf>
  </cellStyleXfs>
  <cellXfs count="45">
    <xf numFmtId="0" fontId="0" fillId="0" borderId="0" xfId="0" applyAlignment="1">
      <alignment/>
    </xf>
    <xf numFmtId="0" fontId="0" fillId="8" borderId="0" xfId="0" applyFill="1" applyAlignment="1">
      <alignment/>
    </xf>
    <xf numFmtId="174" fontId="0" fillId="0" borderId="0" xfId="65" applyNumberFormat="1" applyAlignment="1">
      <alignment/>
    </xf>
    <xf numFmtId="0" fontId="0" fillId="0" borderId="0" xfId="0" applyNumberFormat="1" applyFont="1" applyFill="1" applyBorder="1" applyAlignment="1">
      <alignment vertical="top"/>
    </xf>
    <xf numFmtId="0" fontId="17" fillId="0" borderId="0" xfId="60" applyNumberFormat="1" applyFont="1" applyFill="1" applyBorder="1" applyAlignment="1">
      <alignment vertical="top"/>
      <protection/>
    </xf>
    <xf numFmtId="9" fontId="0" fillId="0" borderId="0" xfId="65" applyAlignment="1">
      <alignment/>
    </xf>
    <xf numFmtId="0" fontId="22" fillId="0" borderId="0" xfId="0" applyFont="1" applyAlignment="1">
      <alignment/>
    </xf>
    <xf numFmtId="0" fontId="0" fillId="0" borderId="0" xfId="0" applyFont="1" applyAlignment="1">
      <alignment vertical="top"/>
    </xf>
    <xf numFmtId="0" fontId="0" fillId="0" borderId="0" xfId="61" applyNumberFormat="1" applyFont="1" applyFill="1" applyBorder="1" applyAlignment="1">
      <alignment vertical="top"/>
      <protection/>
    </xf>
    <xf numFmtId="1" fontId="0" fillId="0" borderId="0" xfId="61" applyNumberFormat="1" applyFont="1" applyFill="1" applyBorder="1" applyAlignment="1">
      <alignment vertical="top"/>
      <protection/>
    </xf>
    <xf numFmtId="1" fontId="0" fillId="0" borderId="0" xfId="0" applyNumberFormat="1" applyFont="1" applyFill="1" applyBorder="1" applyAlignment="1">
      <alignment vertical="top"/>
    </xf>
    <xf numFmtId="0" fontId="23" fillId="0" borderId="0" xfId="60" applyNumberFormat="1" applyFont="1" applyFill="1" applyBorder="1" applyAlignment="1">
      <alignment vertical="top"/>
      <protection/>
    </xf>
    <xf numFmtId="0" fontId="17" fillId="0" borderId="8" xfId="60" applyNumberFormat="1" applyFont="1" applyFill="1" applyBorder="1" applyAlignment="1">
      <alignment vertical="top"/>
      <protection/>
    </xf>
    <xf numFmtId="0" fontId="0" fillId="0" borderId="0" xfId="0" applyNumberFormat="1" applyFont="1" applyAlignment="1">
      <alignment vertical="top"/>
    </xf>
    <xf numFmtId="0" fontId="22" fillId="0" borderId="0" xfId="61" applyNumberFormat="1" applyFont="1" applyFill="1" applyBorder="1" applyAlignment="1">
      <alignment vertical="top"/>
      <protection/>
    </xf>
    <xf numFmtId="0" fontId="0" fillId="0" borderId="0" xfId="0" applyFont="1" applyFill="1" applyAlignment="1">
      <alignment vertical="top"/>
    </xf>
    <xf numFmtId="0" fontId="17" fillId="0" borderId="0" xfId="59" applyNumberFormat="1" applyFont="1" applyFill="1" applyBorder="1" applyAlignment="1">
      <alignment vertical="top"/>
      <protection/>
    </xf>
    <xf numFmtId="1" fontId="17" fillId="0" borderId="0" xfId="59" applyNumberFormat="1" applyFont="1" applyFill="1" applyBorder="1" applyAlignment="1">
      <alignment vertical="top"/>
      <protection/>
    </xf>
    <xf numFmtId="0" fontId="23" fillId="0" borderId="0" xfId="59" applyNumberFormat="1" applyFont="1" applyFill="1" applyBorder="1" applyAlignment="1">
      <alignment vertical="top"/>
      <protection/>
    </xf>
    <xf numFmtId="0" fontId="17" fillId="0" borderId="0" xfId="59" applyNumberFormat="1" applyFont="1" applyFill="1" applyBorder="1" applyAlignment="1">
      <alignment vertical="top"/>
      <protection/>
    </xf>
    <xf numFmtId="3" fontId="0" fillId="0" borderId="0" xfId="65" applyNumberFormat="1" applyAlignment="1">
      <alignment/>
    </xf>
    <xf numFmtId="1" fontId="0" fillId="0" borderId="0" xfId="0" applyNumberFormat="1" applyAlignment="1">
      <alignment/>
    </xf>
    <xf numFmtId="1" fontId="0" fillId="8" borderId="0" xfId="0" applyNumberFormat="1" applyFill="1" applyAlignment="1">
      <alignment/>
    </xf>
    <xf numFmtId="0" fontId="0" fillId="24" borderId="0" xfId="0" applyFill="1" applyAlignment="1">
      <alignment/>
    </xf>
    <xf numFmtId="0" fontId="27" fillId="24" borderId="0" xfId="0" applyFont="1" applyFill="1" applyAlignment="1">
      <alignment/>
    </xf>
    <xf numFmtId="0" fontId="28" fillId="24" borderId="0" xfId="0" applyFont="1" applyFill="1" applyAlignment="1">
      <alignment/>
    </xf>
    <xf numFmtId="1" fontId="27" fillId="25" borderId="0" xfId="59" applyNumberFormat="1" applyFont="1" applyFill="1" applyBorder="1" applyAlignment="1">
      <alignment vertical="top"/>
      <protection/>
    </xf>
    <xf numFmtId="2" fontId="0" fillId="22" borderId="0" xfId="60" applyNumberFormat="1" applyFont="1" applyFill="1" applyBorder="1" applyAlignment="1">
      <alignment vertical="top"/>
      <protection/>
    </xf>
    <xf numFmtId="2" fontId="0" fillId="22" borderId="0" xfId="0" applyNumberFormat="1" applyFont="1" applyFill="1" applyBorder="1" applyAlignment="1">
      <alignment vertical="top"/>
    </xf>
    <xf numFmtId="1" fontId="0" fillId="22" borderId="0" xfId="61" applyNumberFormat="1" applyFont="1" applyFill="1" applyBorder="1" applyAlignment="1">
      <alignment vertical="top"/>
      <protection/>
    </xf>
    <xf numFmtId="2" fontId="17" fillId="26" borderId="8" xfId="61" applyNumberFormat="1" applyFont="1" applyFill="1" applyBorder="1" applyAlignment="1">
      <alignment horizontal="right" wrapText="1"/>
      <protection/>
    </xf>
    <xf numFmtId="2" fontId="17" fillId="22" borderId="0" xfId="59" applyNumberFormat="1" applyFont="1" applyFill="1" applyBorder="1" applyAlignment="1">
      <alignment vertical="top"/>
      <protection/>
    </xf>
    <xf numFmtId="0" fontId="0" fillId="22" borderId="0" xfId="0" applyFill="1" applyAlignment="1">
      <alignment/>
    </xf>
    <xf numFmtId="0" fontId="27" fillId="0" borderId="0" xfId="0" applyFont="1" applyFill="1" applyAlignment="1">
      <alignment/>
    </xf>
    <xf numFmtId="0" fontId="28" fillId="0" borderId="0" xfId="0" applyFont="1" applyFill="1" applyAlignment="1">
      <alignment/>
    </xf>
    <xf numFmtId="0" fontId="22" fillId="22" borderId="0" xfId="0" applyFont="1" applyFill="1" applyAlignment="1">
      <alignment/>
    </xf>
    <xf numFmtId="0" fontId="17" fillId="0" borderId="8" xfId="61" applyNumberFormat="1" applyFont="1" applyFill="1" applyBorder="1" applyAlignment="1">
      <alignment horizontal="right" wrapText="1"/>
      <protection/>
    </xf>
    <xf numFmtId="1" fontId="27" fillId="25" borderId="0" xfId="59" applyNumberFormat="1" applyFont="1" applyFill="1" applyBorder="1" applyAlignment="1">
      <alignment vertical="top" wrapText="1"/>
      <protection/>
    </xf>
    <xf numFmtId="0" fontId="27" fillId="25" borderId="0" xfId="59" applyNumberFormat="1" applyFont="1" applyFill="1" applyBorder="1" applyAlignment="1">
      <alignment vertical="top"/>
      <protection/>
    </xf>
    <xf numFmtId="9" fontId="17" fillId="0" borderId="0" xfId="65" applyFont="1" applyFill="1" applyBorder="1" applyAlignment="1">
      <alignment vertical="top"/>
    </xf>
    <xf numFmtId="3" fontId="0" fillId="0" borderId="0" xfId="0" applyNumberFormat="1" applyAlignment="1">
      <alignment/>
    </xf>
    <xf numFmtId="0" fontId="22" fillId="8" borderId="0" xfId="0" applyFont="1" applyFill="1" applyAlignment="1">
      <alignment/>
    </xf>
    <xf numFmtId="3" fontId="22" fillId="0" borderId="0" xfId="0" applyNumberFormat="1" applyFont="1" applyAlignment="1">
      <alignment/>
    </xf>
    <xf numFmtId="2" fontId="0" fillId="0" borderId="0" xfId="0" applyNumberFormat="1" applyFont="1" applyAlignment="1">
      <alignment vertical="top"/>
    </xf>
    <xf numFmtId="0" fontId="22" fillId="0" borderId="0" xfId="0" applyFont="1" applyFill="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GHG Numbers (0.00)" xfId="58"/>
    <cellStyle name="Normal_T1 (Country_group_Totals)_1" xfId="59"/>
    <cellStyle name="Normal_T2 (Country_group_ Sectors)" xfId="60"/>
    <cellStyle name="Normal_T3 (Country_grp_Energy Systems)" xfId="61"/>
    <cellStyle name="normální_BGR" xfId="62"/>
    <cellStyle name="Note" xfId="63"/>
    <cellStyle name="Output" xfId="64"/>
    <cellStyle name="Percent" xfId="65"/>
    <cellStyle name="Title" xfId="66"/>
    <cellStyle name="Total" xfId="67"/>
    <cellStyle name="Warning Text" xfId="68"/>
    <cellStyle name="Обычный_CRF2002 (1)"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c:spPr>
          </c:dPt>
          <c:dPt>
            <c:idx val="1"/>
            <c:spPr>
              <a:solidFill>
                <a:srgbClr val="800080"/>
              </a:solidFill>
            </c:spPr>
          </c:dPt>
          <c:dPt>
            <c:idx val="2"/>
            <c:spPr>
              <a:solidFill>
                <a:srgbClr val="99CCFF"/>
              </a:solidFill>
            </c:spPr>
          </c:dPt>
          <c:dPt>
            <c:idx val="3"/>
            <c:spPr>
              <a:solidFill>
                <a:srgbClr val="3366FF"/>
              </a:solidFill>
            </c:spPr>
          </c:dPt>
          <c:dPt>
            <c:idx val="4"/>
            <c:spPr>
              <a:solidFill>
                <a:srgbClr val="FFCC00"/>
              </a:solidFill>
            </c:spPr>
          </c:dPt>
          <c:dPt>
            <c:idx val="5"/>
            <c:spPr>
              <a:solidFill>
                <a:srgbClr val="FF0000"/>
              </a:solidFill>
            </c:spPr>
          </c:dPt>
          <c:dPt>
            <c:idx val="6"/>
            <c:spPr>
              <a:pattFill prst="pct90">
                <a:fgClr>
                  <a:srgbClr val="000000"/>
                </a:fgClr>
                <a:bgClr>
                  <a:srgbClr val="FFFFFF"/>
                </a:bgClr>
              </a:pattFill>
            </c:spPr>
          </c:dPt>
          <c:dPt>
            <c:idx val="7"/>
            <c:spPr>
              <a:pattFill prst="pct90">
                <a:fgClr>
                  <a:srgbClr val="969696"/>
                </a:fgClr>
                <a:bgClr>
                  <a:srgbClr val="FFFFFF"/>
                </a:bgClr>
              </a:pattFill>
            </c:spPr>
          </c:dPt>
          <c:dPt>
            <c:idx val="8"/>
            <c:spPr>
              <a:pattFill prst="pct90">
                <a:fgClr>
                  <a:srgbClr val="333333"/>
                </a:fgClr>
                <a:bgClr>
                  <a:srgbClr val="FFFFFF"/>
                </a:bgClr>
              </a:pattFill>
            </c:spPr>
          </c:dPt>
          <c:dPt>
            <c:idx val="9"/>
            <c:spPr>
              <a:pattFill prst="pct90">
                <a:fgClr>
                  <a:srgbClr val="808080"/>
                </a:fgClr>
                <a:bgClr>
                  <a:srgbClr val="FFFFFF"/>
                </a:bgClr>
              </a:patt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1"/>
            <c:showSerName val="0"/>
            <c:showLeaderLines val="1"/>
            <c:showPercent val="1"/>
          </c:dLbls>
          <c:cat>
            <c:strRef>
              <c:f>'Data + fig. 2'!$A$18:$A$27</c:f>
              <c:strCache>
                <c:ptCount val="10"/>
                <c:pt idx="0">
                  <c:v>Energy Industries</c:v>
                </c:pt>
                <c:pt idx="1">
                  <c:v>Manufacturing / Construction</c:v>
                </c:pt>
                <c:pt idx="2">
                  <c:v>Road transport</c:v>
                </c:pt>
                <c:pt idx="3">
                  <c:v>Other transport</c:v>
                </c:pt>
                <c:pt idx="4">
                  <c:v>Fugitive emissions</c:v>
                </c:pt>
                <c:pt idx="5">
                  <c:v>Household and services</c:v>
                </c:pt>
                <c:pt idx="6">
                  <c:v>Industrial Processes</c:v>
                </c:pt>
                <c:pt idx="7">
                  <c:v>Other non-energy (solvents)</c:v>
                </c:pt>
                <c:pt idx="8">
                  <c:v>Agriculture</c:v>
                </c:pt>
                <c:pt idx="9">
                  <c:v>Waste</c:v>
                </c:pt>
              </c:strCache>
            </c:strRef>
          </c:cat>
          <c:val>
            <c:numRef>
              <c:f>'Data + fig. 2'!$C$18:$C$27</c:f>
              <c:numCache>
                <c:ptCount val="10"/>
                <c:pt idx="0">
                  <c:v>3393.5816325719798</c:v>
                </c:pt>
                <c:pt idx="1">
                  <c:v>2938.69927416107</c:v>
                </c:pt>
                <c:pt idx="2">
                  <c:v>8158.02427165517</c:v>
                </c:pt>
                <c:pt idx="3">
                  <c:v>3618.66546691846</c:v>
                </c:pt>
                <c:pt idx="4">
                  <c:v>906.794560942367</c:v>
                </c:pt>
                <c:pt idx="5">
                  <c:v>3140.98025524474</c:v>
                </c:pt>
                <c:pt idx="6">
                  <c:v>2065.13277115986</c:v>
                </c:pt>
                <c:pt idx="7">
                  <c:v>5581.58788705793</c:v>
                </c:pt>
                <c:pt idx="8">
                  <c:v>1076.16431231392</c:v>
                </c:pt>
                <c:pt idx="9">
                  <c:v>292.09868172698503</c:v>
                </c:pt>
              </c:numCache>
            </c:numRef>
          </c:val>
        </c:ser>
      </c:pieChart>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cdr:x>
      <cdr:y>0</cdr:y>
    </cdr:from>
    <cdr:to>
      <cdr:x>0.5375</cdr:x>
      <cdr:y>0.0625</cdr:y>
    </cdr:to>
    <cdr:sp>
      <cdr:nvSpPr>
        <cdr:cNvPr id="1" name="TextBox 1"/>
        <cdr:cNvSpPr txBox="1">
          <a:spLocks noChangeArrowheads="1"/>
        </cdr:cNvSpPr>
      </cdr:nvSpPr>
      <cdr:spPr>
        <a:xfrm>
          <a:off x="171450" y="0"/>
          <a:ext cx="2762250" cy="276225"/>
        </a:xfrm>
        <a:prstGeom prst="rect">
          <a:avLst/>
        </a:prstGeom>
        <a:noFill/>
        <a:ln w="9525" cmpd="sng">
          <a:noFill/>
        </a:ln>
      </cdr:spPr>
      <cdr:txBody>
        <a:bodyPr vertOverflow="clip" wrap="square"/>
        <a:p>
          <a:pPr algn="l">
            <a:defRPr/>
          </a:pPr>
          <a:r>
            <a:rPr lang="en-US" cap="none" sz="1175" b="1" i="0" u="none" baseline="0">
              <a:latin typeface="Arial"/>
              <a:ea typeface="Arial"/>
              <a:cs typeface="Arial"/>
            </a:rPr>
            <a:t>EEA-32 2007 (Total: 29,542)kt</a:t>
          </a:r>
        </a:p>
      </cdr:txBody>
    </cdr:sp>
  </cdr:relSizeAnchor>
  <cdr:relSizeAnchor xmlns:cdr="http://schemas.openxmlformats.org/drawingml/2006/chartDrawing">
    <cdr:from>
      <cdr:x>0.74125</cdr:x>
      <cdr:y>0</cdr:y>
    </cdr:from>
    <cdr:to>
      <cdr:x>0.986</cdr:x>
      <cdr:y>0.0825</cdr:y>
    </cdr:to>
    <cdr:sp>
      <cdr:nvSpPr>
        <cdr:cNvPr id="2" name="TextBox 2"/>
        <cdr:cNvSpPr txBox="1">
          <a:spLocks noChangeArrowheads="1"/>
        </cdr:cNvSpPr>
      </cdr:nvSpPr>
      <cdr:spPr>
        <a:xfrm>
          <a:off x="4038600" y="0"/>
          <a:ext cx="1333500" cy="361950"/>
        </a:xfrm>
        <a:prstGeom prst="rect">
          <a:avLst/>
        </a:prstGeom>
        <a:noFill/>
        <a:ln w="9525" cmpd="sng">
          <a:solidFill>
            <a:srgbClr val="000000"/>
          </a:solidFill>
          <a:headEnd type="none"/>
          <a:tailEnd type="none"/>
        </a:ln>
      </cdr:spPr>
      <cdr:txBody>
        <a:bodyPr vertOverflow="clip" wrap="square"/>
        <a:p>
          <a:pPr algn="l">
            <a:defRPr/>
          </a:pPr>
          <a:r>
            <a:rPr lang="en-US" cap="none" sz="900" b="0" i="0" u="sng" baseline="0">
              <a:latin typeface="Arial"/>
              <a:ea typeface="Arial"/>
              <a:cs typeface="Arial"/>
            </a:rPr>
            <a:t>Key</a:t>
          </a:r>
          <a:r>
            <a:rPr lang="en-US" cap="none" sz="900" b="0" i="0" u="none" baseline="0">
              <a:latin typeface="Arial"/>
              <a:ea typeface="Arial"/>
              <a:cs typeface="Arial"/>
            </a:rPr>
            <a:t>
</a:t>
          </a:r>
          <a:r>
            <a:rPr lang="en-US" cap="none" sz="900" b="0" i="0" u="none" baseline="0">
              <a:solidFill>
                <a:srgbClr val="0000FF"/>
              </a:solidFill>
              <a:latin typeface="Arial"/>
              <a:ea typeface="Arial"/>
              <a:cs typeface="Arial"/>
            </a:rPr>
            <a:t>Non-energy emissions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13</xdr:col>
      <xdr:colOff>590550</xdr:colOff>
      <xdr:row>29</xdr:row>
      <xdr:rowOff>9525</xdr:rowOff>
    </xdr:to>
    <xdr:graphicFrame>
      <xdr:nvGraphicFramePr>
        <xdr:cNvPr id="1" name="Chart 2"/>
        <xdr:cNvGraphicFramePr/>
      </xdr:nvGraphicFramePr>
      <xdr:xfrm>
        <a:off x="4943475" y="352425"/>
        <a:ext cx="5457825" cy="4352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Projects\EEA%20E&amp;E%20Framework%20Contract\Factsheets\European%20Union\Revised%20Fact%20Sheets\Spreadsheets\EN26%20Total%20energy%20consumption%20by%20fuel%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srv1\etcaem756\ETC-ACC%202004\7.4.4%20EER%20factsheets\2004%20FS\First%20draft\EN01_EU15_1st%20draft_August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User\AppData\Local\Temp\Temp1_EN05_2008.zip\EN05_EU25_TOFP_Final%20draft%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g.1 emiss change (EU27)"/>
      <sheetName val="Fig.1 emiss change (EEA32)"/>
      <sheetName val="Fig 2 EU27 1990"/>
      <sheetName val="Fig 2 EU 27 2006"/>
      <sheetName val="Fig 2 EEA32 1990"/>
      <sheetName val="Fig 2 EEA32 2006"/>
      <sheetName val="Fig 4 percapita"/>
      <sheetName val="Eu27 data emiss change"/>
      <sheetName val="EEA32 data emiss change"/>
      <sheetName val="data 2 emiss change"/>
      <sheetName val="Sectoral shares 08"/>
      <sheetName val="Sector emissions data EEA32"/>
      <sheetName val="Sector emissions data"/>
      <sheetName val="Sector emissions trend EEA32"/>
      <sheetName val="Sector emissions trend chart"/>
      <sheetName val="Fig 4 per capita"/>
      <sheetName val="Sheet2"/>
      <sheetName val="Data for factsheet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1"/>
  <sheetViews>
    <sheetView tabSelected="1" workbookViewId="0" topLeftCell="A1">
      <selection activeCell="D24" sqref="D24"/>
    </sheetView>
  </sheetViews>
  <sheetFormatPr defaultColWidth="9.140625" defaultRowHeight="12.75"/>
  <cols>
    <col min="1" max="1" width="37.421875" style="0" bestFit="1" customWidth="1"/>
  </cols>
  <sheetData>
    <row r="1" ht="12.75">
      <c r="C1" t="s">
        <v>48</v>
      </c>
    </row>
    <row r="2" ht="12.75">
      <c r="C2" s="21"/>
    </row>
    <row r="3" ht="12.75">
      <c r="C3" s="21"/>
    </row>
    <row r="4" spans="3:5" ht="12.75">
      <c r="C4" s="21"/>
      <c r="D4" s="35" t="s">
        <v>36</v>
      </c>
      <c r="E4" s="32"/>
    </row>
    <row r="5" ht="12.75">
      <c r="C5" s="21"/>
    </row>
    <row r="6" ht="12.75">
      <c r="C6" s="21"/>
    </row>
    <row r="7" ht="12.75">
      <c r="C7" s="21"/>
    </row>
    <row r="8" ht="12.75">
      <c r="C8" s="21"/>
    </row>
    <row r="9" ht="12.75">
      <c r="C9" s="21"/>
    </row>
    <row r="10" ht="12.75">
      <c r="C10" s="21"/>
    </row>
    <row r="11" ht="12.75">
      <c r="C11" s="21"/>
    </row>
    <row r="12" ht="12.75">
      <c r="C12" s="21"/>
    </row>
    <row r="13" ht="12.75">
      <c r="C13" s="21"/>
    </row>
    <row r="14" ht="12.75">
      <c r="C14" s="21"/>
    </row>
    <row r="18" spans="1:3" ht="12.75">
      <c r="A18" s="1" t="s">
        <v>1</v>
      </c>
      <c r="B18" s="1">
        <v>2007</v>
      </c>
      <c r="C18" s="22">
        <f>Data!M22</f>
        <v>3393.5816325719798</v>
      </c>
    </row>
    <row r="19" spans="1:4" ht="12.75">
      <c r="A19" s="1" t="s">
        <v>5</v>
      </c>
      <c r="B19" s="1">
        <v>2007</v>
      </c>
      <c r="C19" s="22">
        <f>Data!M25</f>
        <v>2938.69927416107</v>
      </c>
      <c r="D19" s="21">
        <f>C18+C19+C20+C21+C22+C23</f>
        <v>22156.745461493785</v>
      </c>
    </row>
    <row r="20" spans="1:4" ht="12.75">
      <c r="A20" s="1" t="s">
        <v>17</v>
      </c>
      <c r="B20" s="1">
        <v>2007</v>
      </c>
      <c r="C20" s="22">
        <f>Data!M31</f>
        <v>8158.02427165517</v>
      </c>
      <c r="D20">
        <f>D19/C28</f>
        <v>0.7500024441265022</v>
      </c>
    </row>
    <row r="21" spans="1:3" ht="12.75">
      <c r="A21" s="1" t="s">
        <v>18</v>
      </c>
      <c r="B21" s="1">
        <v>2007</v>
      </c>
      <c r="C21" s="22">
        <f>Data!M30</f>
        <v>3618.66546691846</v>
      </c>
    </row>
    <row r="22" spans="1:3" ht="12.75">
      <c r="A22" s="1" t="s">
        <v>6</v>
      </c>
      <c r="B22" s="1">
        <v>2007</v>
      </c>
      <c r="C22" s="22">
        <f>Data!M24</f>
        <v>906.794560942367</v>
      </c>
    </row>
    <row r="23" spans="1:3" ht="12.75">
      <c r="A23" s="1" t="s">
        <v>19</v>
      </c>
      <c r="B23" s="1">
        <v>2007</v>
      </c>
      <c r="C23" s="22">
        <f>Data!M27</f>
        <v>3140.98025524474</v>
      </c>
    </row>
    <row r="24" spans="1:3" ht="12.75">
      <c r="A24" s="1" t="s">
        <v>2</v>
      </c>
      <c r="B24" s="1">
        <v>2007</v>
      </c>
      <c r="C24" s="22">
        <f>Data!M26</f>
        <v>2065.13277115986</v>
      </c>
    </row>
    <row r="25" spans="1:3" ht="12.75">
      <c r="A25" s="1" t="s">
        <v>20</v>
      </c>
      <c r="B25" s="1">
        <v>2007</v>
      </c>
      <c r="C25" s="22">
        <f>Data!M28</f>
        <v>5581.58788705793</v>
      </c>
    </row>
    <row r="26" spans="1:3" ht="12.75">
      <c r="A26" s="1" t="s">
        <v>3</v>
      </c>
      <c r="B26" s="1">
        <v>2007</v>
      </c>
      <c r="C26" s="22">
        <f>Data!M21</f>
        <v>1076.16431231392</v>
      </c>
    </row>
    <row r="27" spans="1:3" ht="12.75">
      <c r="A27" s="1" t="s">
        <v>4</v>
      </c>
      <c r="B27" s="1">
        <v>2007</v>
      </c>
      <c r="C27" s="22">
        <f>Data!M33</f>
        <v>292.09868172698503</v>
      </c>
    </row>
    <row r="28" spans="1:3" ht="12.75">
      <c r="A28" s="41" t="s">
        <v>29</v>
      </c>
      <c r="B28" s="41">
        <v>2007</v>
      </c>
      <c r="C28" s="42">
        <f>Data!M29</f>
        <v>29542.23100872539</v>
      </c>
    </row>
    <row r="29" ht="12.75">
      <c r="C29" s="21">
        <f>SUM(C18:C27)</f>
        <v>31171.729113752477</v>
      </c>
    </row>
    <row r="32" ht="12.75">
      <c r="C32" s="21"/>
    </row>
    <row r="33" ht="12.75">
      <c r="C33" s="21">
        <f>C8</f>
        <v>0</v>
      </c>
    </row>
    <row r="57" spans="1:3" ht="12.75">
      <c r="A57" s="1"/>
      <c r="B57" s="1" t="s">
        <v>37</v>
      </c>
      <c r="C57" s="1"/>
    </row>
    <row r="58" spans="1:3" ht="12.75">
      <c r="A58" s="1"/>
      <c r="B58" s="1" t="s">
        <v>39</v>
      </c>
      <c r="C58" s="1"/>
    </row>
    <row r="59" s="1" customFormat="1" ht="12.75">
      <c r="B59" s="1" t="s">
        <v>38</v>
      </c>
    </row>
    <row r="60" spans="1:3" s="1" customFormat="1" ht="12.75">
      <c r="A60"/>
      <c r="B60"/>
      <c r="C60"/>
    </row>
    <row r="61" spans="1:3" s="1" customFormat="1" ht="12.75">
      <c r="A61"/>
      <c r="B61"/>
      <c r="C61"/>
    </row>
  </sheetData>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W52"/>
  <sheetViews>
    <sheetView zoomScale="85" zoomScaleNormal="85" workbookViewId="0" topLeftCell="A10">
      <selection activeCell="J49" sqref="J49"/>
    </sheetView>
  </sheetViews>
  <sheetFormatPr defaultColWidth="9.140625" defaultRowHeight="12.75"/>
  <cols>
    <col min="4" max="4" width="11.57421875" style="0" customWidth="1"/>
    <col min="5" max="7" width="12.140625" style="0" customWidth="1"/>
    <col min="8" max="12" width="12.7109375" style="0" customWidth="1"/>
  </cols>
  <sheetData>
    <row r="1" spans="1:3" ht="12.75">
      <c r="A1" s="24" t="s">
        <v>35</v>
      </c>
      <c r="B1" s="25"/>
      <c r="C1" s="25"/>
    </row>
    <row r="2" s="25" customFormat="1" ht="12.75">
      <c r="A2" s="24" t="s">
        <v>42</v>
      </c>
    </row>
    <row r="3" spans="1:4" ht="12.75">
      <c r="A3" s="24" t="s">
        <v>40</v>
      </c>
      <c r="B3" s="24"/>
      <c r="C3" s="24"/>
      <c r="D3" s="23"/>
    </row>
    <row r="4" spans="1:13" ht="12.75">
      <c r="A4" s="33"/>
      <c r="B4" s="34"/>
      <c r="C4" s="34"/>
      <c r="D4" s="32" t="s">
        <v>41</v>
      </c>
      <c r="E4" t="s">
        <v>43</v>
      </c>
      <c r="J4" s="18"/>
      <c r="K4" s="26" t="s">
        <v>34</v>
      </c>
      <c r="L4" s="26"/>
      <c r="M4" s="26" t="s">
        <v>33</v>
      </c>
    </row>
    <row r="5" spans="1:13" ht="25.5">
      <c r="A5" s="6" t="s">
        <v>31</v>
      </c>
      <c r="F5">
        <v>1990</v>
      </c>
      <c r="G5">
        <v>2006</v>
      </c>
      <c r="H5">
        <v>2007</v>
      </c>
      <c r="J5" s="38" t="s">
        <v>0</v>
      </c>
      <c r="K5" s="37" t="s">
        <v>44</v>
      </c>
      <c r="L5" s="37" t="s">
        <v>45</v>
      </c>
      <c r="M5" s="26" t="s">
        <v>46</v>
      </c>
    </row>
    <row r="6" spans="1:13" ht="12.75">
      <c r="A6" s="4" t="s">
        <v>0</v>
      </c>
      <c r="B6" s="4" t="s">
        <v>25</v>
      </c>
      <c r="C6" s="4" t="s">
        <v>26</v>
      </c>
      <c r="D6" s="12">
        <v>1</v>
      </c>
      <c r="E6" s="4" t="s">
        <v>1</v>
      </c>
      <c r="F6" s="27">
        <v>5125894.97630533</v>
      </c>
      <c r="G6" s="27">
        <v>3149852.16671176</v>
      </c>
      <c r="H6" s="28">
        <v>3057355.05260913</v>
      </c>
      <c r="I6" s="4"/>
      <c r="J6" t="s">
        <v>3</v>
      </c>
      <c r="K6" s="5">
        <f>(H9-F9)/F9</f>
        <v>-0.15094561443423068</v>
      </c>
      <c r="L6" s="2">
        <f>(H9-G9)/G9</f>
        <v>-0.02507900961573342</v>
      </c>
      <c r="M6" s="20">
        <f>H9/1000</f>
        <v>991.24656688989</v>
      </c>
    </row>
    <row r="7" spans="1:13" ht="12.75">
      <c r="A7" s="4" t="s">
        <v>0</v>
      </c>
      <c r="B7" s="4" t="s">
        <v>25</v>
      </c>
      <c r="C7" s="4" t="s">
        <v>26</v>
      </c>
      <c r="D7" s="12">
        <v>2</v>
      </c>
      <c r="E7" s="4" t="s">
        <v>8</v>
      </c>
      <c r="F7" s="27">
        <v>1617631.97938386</v>
      </c>
      <c r="G7" s="27">
        <v>835564.070890325</v>
      </c>
      <c r="H7" s="28">
        <v>802313.610107566</v>
      </c>
      <c r="I7" s="4"/>
      <c r="J7" t="s">
        <v>1</v>
      </c>
      <c r="K7" s="5">
        <f>(H6-F6)/F6</f>
        <v>-0.40354707485387725</v>
      </c>
      <c r="L7" s="2">
        <f>(H6-G6)/G6</f>
        <v>-0.029365541367356092</v>
      </c>
      <c r="M7" s="20">
        <f>H6/1000</f>
        <v>3057.35505260913</v>
      </c>
    </row>
    <row r="8" spans="1:13" ht="12.75">
      <c r="A8" s="4" t="s">
        <v>0</v>
      </c>
      <c r="B8" s="4" t="s">
        <v>25</v>
      </c>
      <c r="C8" s="4" t="s">
        <v>26</v>
      </c>
      <c r="D8" s="12">
        <v>3</v>
      </c>
      <c r="E8" s="4" t="s">
        <v>9</v>
      </c>
      <c r="F8" s="27">
        <v>3370961.42606941</v>
      </c>
      <c r="G8" s="27">
        <v>2636072.26853017</v>
      </c>
      <c r="H8" s="28">
        <v>2587882.22797814</v>
      </c>
      <c r="I8" s="4"/>
      <c r="J8" t="s">
        <v>7</v>
      </c>
      <c r="K8" s="5">
        <f>(H33-F33)/F33</f>
        <v>-0.4512004581706432</v>
      </c>
      <c r="L8" s="2">
        <f>(H33-G33)/G33</f>
        <v>-0.05162117912026536</v>
      </c>
      <c r="M8" s="20">
        <f>H33/1000</f>
        <v>19291.23052145756</v>
      </c>
    </row>
    <row r="9" spans="1:13" ht="12.75">
      <c r="A9" s="4" t="s">
        <v>0</v>
      </c>
      <c r="B9" s="4" t="s">
        <v>25</v>
      </c>
      <c r="C9" s="4" t="s">
        <v>26</v>
      </c>
      <c r="D9" s="12">
        <v>4</v>
      </c>
      <c r="E9" s="4" t="s">
        <v>3</v>
      </c>
      <c r="F9" s="27">
        <v>1167471.22886524</v>
      </c>
      <c r="G9" s="27">
        <v>1016745.53801451</v>
      </c>
      <c r="H9" s="28">
        <v>991246.56688989</v>
      </c>
      <c r="I9" s="4"/>
      <c r="J9" t="s">
        <v>8</v>
      </c>
      <c r="K9" s="5">
        <f>(H7-F7)/F7</f>
        <v>-0.5040196903048619</v>
      </c>
      <c r="L9" s="2">
        <f>(H7-G7)/G7</f>
        <v>-0.039794028897543895</v>
      </c>
      <c r="M9" s="20">
        <f>H7/1000</f>
        <v>802.313610107566</v>
      </c>
    </row>
    <row r="10" spans="1:14" ht="12.75">
      <c r="A10" s="4" t="s">
        <v>0</v>
      </c>
      <c r="B10" s="4" t="s">
        <v>25</v>
      </c>
      <c r="C10" s="4" t="s">
        <v>26</v>
      </c>
      <c r="D10" s="12">
        <v>5</v>
      </c>
      <c r="E10" s="4" t="s">
        <v>4</v>
      </c>
      <c r="F10" s="27">
        <v>410017.562250204</v>
      </c>
      <c r="G10" s="27">
        <v>285286.112353162</v>
      </c>
      <c r="H10" s="28">
        <v>266877.98605273</v>
      </c>
      <c r="I10" s="4"/>
      <c r="J10" t="s">
        <v>9</v>
      </c>
      <c r="K10" s="5">
        <f>(H8-F8)/F8</f>
        <v>-0.23230144137376013</v>
      </c>
      <c r="L10" s="2">
        <f>(H8-G8)/G8</f>
        <v>-0.018281001293981903</v>
      </c>
      <c r="M10" s="20">
        <f>H8/1000</f>
        <v>2587.8822279781402</v>
      </c>
      <c r="N10" s="40"/>
    </row>
    <row r="11" spans="1:13" ht="12.75">
      <c r="A11" s="4" t="s">
        <v>0</v>
      </c>
      <c r="B11" s="4" t="s">
        <v>25</v>
      </c>
      <c r="C11" s="4" t="s">
        <v>26</v>
      </c>
      <c r="D11" s="12">
        <v>6</v>
      </c>
      <c r="E11" s="4" t="s">
        <v>12</v>
      </c>
      <c r="F11" s="27">
        <v>3780617.43920252</v>
      </c>
      <c r="G11" s="27">
        <v>2664784.34512136</v>
      </c>
      <c r="H11" s="28">
        <v>2457979.59890414</v>
      </c>
      <c r="I11" s="4"/>
      <c r="J11" t="s">
        <v>10</v>
      </c>
      <c r="K11" s="5">
        <f>(H14-F14)/F14</f>
        <v>-0.2663097701972435</v>
      </c>
      <c r="L11" s="2">
        <f>(H14-G14)/G14</f>
        <v>-0.01710294546714946</v>
      </c>
      <c r="M11" s="20">
        <f>H14/1000</f>
        <v>1238.6010375650799</v>
      </c>
    </row>
    <row r="12" spans="1:13" ht="12.75">
      <c r="A12" s="4" t="s">
        <v>0</v>
      </c>
      <c r="B12" s="4" t="s">
        <v>25</v>
      </c>
      <c r="C12" s="4" t="s">
        <v>26</v>
      </c>
      <c r="D12" s="12">
        <v>7</v>
      </c>
      <c r="E12" s="4" t="s">
        <v>15</v>
      </c>
      <c r="F12" s="27">
        <v>18230926.7507459</v>
      </c>
      <c r="G12" s="27">
        <v>8416345.84199667</v>
      </c>
      <c r="H12" s="28">
        <v>7903590.69465427</v>
      </c>
      <c r="I12" s="4"/>
      <c r="J12" t="s">
        <v>11</v>
      </c>
      <c r="K12" s="5">
        <f>(H44-F44)/F44</f>
        <v>-0.4313573411742984</v>
      </c>
      <c r="L12" s="2">
        <f>(H44-G44)/G44</f>
        <v>-0.04433115075760633</v>
      </c>
      <c r="M12" s="20">
        <f>H44/1000</f>
        <v>25642.056034605183</v>
      </c>
    </row>
    <row r="13" spans="1:13" ht="12.75">
      <c r="A13" s="4" t="s">
        <v>0</v>
      </c>
      <c r="B13" s="4" t="s">
        <v>25</v>
      </c>
      <c r="C13" s="4" t="s">
        <v>26</v>
      </c>
      <c r="D13" s="12">
        <v>8</v>
      </c>
      <c r="E13" s="4" t="s">
        <v>14</v>
      </c>
      <c r="F13" s="27">
        <v>3025655.88844104</v>
      </c>
      <c r="G13" s="27">
        <v>2638652.21742092</v>
      </c>
      <c r="H13" s="28">
        <v>2482109.33720434</v>
      </c>
      <c r="I13" s="4"/>
      <c r="J13" t="s">
        <v>12</v>
      </c>
      <c r="K13" s="5">
        <f>(H11-F11)/F11</f>
        <v>-0.34984704524279403</v>
      </c>
      <c r="L13" s="2">
        <f>(H11-G11)/G11</f>
        <v>-0.07760656001895033</v>
      </c>
      <c r="M13" s="20">
        <f>H11/1000</f>
        <v>2457.97959890414</v>
      </c>
    </row>
    <row r="14" spans="1:13" ht="12.75">
      <c r="A14" s="4" t="s">
        <v>0</v>
      </c>
      <c r="B14" s="4" t="s">
        <v>25</v>
      </c>
      <c r="C14" s="4" t="s">
        <v>26</v>
      </c>
      <c r="D14" s="12">
        <v>9</v>
      </c>
      <c r="E14" s="4" t="s">
        <v>10</v>
      </c>
      <c r="F14" s="27">
        <v>1688179.81656654</v>
      </c>
      <c r="G14" s="27">
        <v>1260153.37196606</v>
      </c>
      <c r="H14" s="28">
        <v>1238601.03756508</v>
      </c>
      <c r="I14" s="4"/>
      <c r="J14" t="s">
        <v>13</v>
      </c>
      <c r="K14" s="5">
        <f>(H15-F15)/F15</f>
        <v>-0.3045693022132126</v>
      </c>
      <c r="L14" s="2">
        <f>(H15-G15)/G15</f>
        <v>-0.01296818743403365</v>
      </c>
      <c r="M14" s="20">
        <f>H15/1000</f>
        <v>5483.5980276724795</v>
      </c>
    </row>
    <row r="15" spans="1:13" ht="12.75">
      <c r="A15" s="4" t="s">
        <v>0</v>
      </c>
      <c r="B15" s="4" t="s">
        <v>25</v>
      </c>
      <c r="C15" s="4" t="s">
        <v>26</v>
      </c>
      <c r="D15" s="12">
        <v>10</v>
      </c>
      <c r="E15" s="4" t="s">
        <v>13</v>
      </c>
      <c r="F15" s="27">
        <v>7885182.58558914</v>
      </c>
      <c r="G15" s="27">
        <v>5555644.66905771</v>
      </c>
      <c r="H15" s="28">
        <v>5483598.02767248</v>
      </c>
      <c r="I15" s="4"/>
      <c r="J15" t="s">
        <v>14</v>
      </c>
      <c r="K15" s="5">
        <f>(H13-F13)/F13</f>
        <v>-0.17964585903942995</v>
      </c>
      <c r="L15" s="2">
        <f>(H13-G13)/G13</f>
        <v>-0.05932683329127343</v>
      </c>
      <c r="M15" s="20">
        <f>H13/1000</f>
        <v>2482.10933720434</v>
      </c>
    </row>
    <row r="16" spans="1:13" ht="12.75">
      <c r="A16" s="4" t="s">
        <v>0</v>
      </c>
      <c r="B16" s="4" t="s">
        <v>25</v>
      </c>
      <c r="C16" s="4" t="s">
        <v>26</v>
      </c>
      <c r="D16" s="12">
        <v>14</v>
      </c>
      <c r="E16" s="4" t="s">
        <v>16</v>
      </c>
      <c r="F16" s="27">
        <v>-1209095.40222923</v>
      </c>
      <c r="G16" s="27">
        <v>-1627572.02923858</v>
      </c>
      <c r="H16" s="28">
        <v>-1629498.1050326</v>
      </c>
      <c r="I16" s="4"/>
      <c r="J16" t="s">
        <v>15</v>
      </c>
      <c r="K16" s="5">
        <f>(H12-F12)/F12</f>
        <v>-0.5664734545471802</v>
      </c>
      <c r="L16" s="2">
        <f>(H12-G12)/G12</f>
        <v>-0.06092372592197983</v>
      </c>
      <c r="M16" s="20">
        <f>H12/1000</f>
        <v>7903.59069465427</v>
      </c>
    </row>
    <row r="17" spans="1:13" ht="12.75">
      <c r="A17" s="8" t="s">
        <v>47</v>
      </c>
      <c r="B17" s="4" t="s">
        <v>25</v>
      </c>
      <c r="C17" s="4" t="s">
        <v>26</v>
      </c>
      <c r="D17" s="12">
        <v>1</v>
      </c>
      <c r="E17" s="4" t="s">
        <v>1</v>
      </c>
      <c r="F17" s="27">
        <v>5290123.41215977</v>
      </c>
      <c r="G17" s="27">
        <v>3478266.66805494</v>
      </c>
      <c r="H17" s="28">
        <v>3393581.63257198</v>
      </c>
      <c r="I17" s="4"/>
      <c r="J17" t="s">
        <v>16</v>
      </c>
      <c r="K17" s="5">
        <f>(H16-F16)/F16</f>
        <v>0.3477001914226672</v>
      </c>
      <c r="L17" s="2">
        <f>(H16-G16)/G16</f>
        <v>0.0011834043344435188</v>
      </c>
      <c r="M17" s="20">
        <f>H16/1000</f>
        <v>-1629.4981050326</v>
      </c>
    </row>
    <row r="18" spans="1:13" ht="12.75">
      <c r="A18" s="8" t="s">
        <v>47</v>
      </c>
      <c r="B18" s="4" t="s">
        <v>25</v>
      </c>
      <c r="C18" s="4" t="s">
        <v>26</v>
      </c>
      <c r="D18" s="12">
        <v>2</v>
      </c>
      <c r="E18" s="4" t="s">
        <v>8</v>
      </c>
      <c r="F18" s="27">
        <v>1783679.46002108</v>
      </c>
      <c r="G18" s="27">
        <v>939377.296273043</v>
      </c>
      <c r="H18" s="28">
        <v>906794.560942367</v>
      </c>
      <c r="I18" s="4"/>
      <c r="J18" t="s">
        <v>4</v>
      </c>
      <c r="K18" s="5">
        <f>(H10-F10)/F10</f>
        <v>-0.3491059636858342</v>
      </c>
      <c r="L18" s="2">
        <f>(H10-G10)/G10</f>
        <v>-0.06452513986255382</v>
      </c>
      <c r="M18" s="20">
        <f>H10/1000</f>
        <v>266.87798605273</v>
      </c>
    </row>
    <row r="19" spans="1:13" ht="12.75">
      <c r="A19" s="8" t="s">
        <v>47</v>
      </c>
      <c r="B19" s="4" t="s">
        <v>25</v>
      </c>
      <c r="C19" s="4" t="s">
        <v>26</v>
      </c>
      <c r="D19" s="12">
        <v>3</v>
      </c>
      <c r="E19" s="4" t="s">
        <v>9</v>
      </c>
      <c r="F19" s="27">
        <v>3556703.96665007</v>
      </c>
      <c r="G19" s="27">
        <v>2972348.5092518</v>
      </c>
      <c r="H19" s="28">
        <v>2938699.27416107</v>
      </c>
      <c r="I19" s="4"/>
      <c r="J19" s="18"/>
      <c r="K19" s="5"/>
      <c r="L19" s="2"/>
      <c r="M19" s="20"/>
    </row>
    <row r="20" spans="1:13" ht="25.5">
      <c r="A20" s="8" t="s">
        <v>47</v>
      </c>
      <c r="B20" s="4" t="s">
        <v>25</v>
      </c>
      <c r="C20" s="4" t="s">
        <v>26</v>
      </c>
      <c r="D20" s="12">
        <v>4</v>
      </c>
      <c r="E20" s="4" t="s">
        <v>3</v>
      </c>
      <c r="F20" s="27">
        <v>1261669.99772789</v>
      </c>
      <c r="G20" s="27">
        <v>1111208.56585722</v>
      </c>
      <c r="H20" s="28">
        <v>1076164.31231392</v>
      </c>
      <c r="I20" s="4"/>
      <c r="J20" s="38" t="s">
        <v>47</v>
      </c>
      <c r="K20" s="37" t="s">
        <v>44</v>
      </c>
      <c r="L20" s="37" t="s">
        <v>45</v>
      </c>
      <c r="M20" s="26" t="s">
        <v>46</v>
      </c>
    </row>
    <row r="21" spans="1:14" ht="12.75">
      <c r="A21" s="8" t="s">
        <v>47</v>
      </c>
      <c r="B21" s="4" t="s">
        <v>25</v>
      </c>
      <c r="C21" s="4" t="s">
        <v>26</v>
      </c>
      <c r="D21" s="12">
        <v>5</v>
      </c>
      <c r="E21" s="4" t="s">
        <v>4</v>
      </c>
      <c r="F21" s="27">
        <v>418292.122531345</v>
      </c>
      <c r="G21" s="27">
        <v>309285.383613351</v>
      </c>
      <c r="H21" s="28">
        <v>292098.681726985</v>
      </c>
      <c r="I21" s="4"/>
      <c r="J21" t="s">
        <v>3</v>
      </c>
      <c r="K21" s="5">
        <f>(H20-F20)/F20</f>
        <v>-0.14703185916130423</v>
      </c>
      <c r="L21" s="2">
        <f>(H20-G20)/G20</f>
        <v>-0.03153706209622843</v>
      </c>
      <c r="M21" s="20">
        <f>H20/1000</f>
        <v>1076.16431231392</v>
      </c>
      <c r="N21" s="20"/>
    </row>
    <row r="22" spans="1:14" ht="12.75">
      <c r="A22" s="8" t="s">
        <v>47</v>
      </c>
      <c r="B22" s="4" t="s">
        <v>25</v>
      </c>
      <c r="C22" s="4" t="s">
        <v>26</v>
      </c>
      <c r="D22" s="12">
        <v>6</v>
      </c>
      <c r="E22" s="4" t="s">
        <v>12</v>
      </c>
      <c r="F22" s="27">
        <v>4482331.39878974</v>
      </c>
      <c r="G22" s="27">
        <v>3333746.22506003</v>
      </c>
      <c r="H22" s="28">
        <v>3140980.25524474</v>
      </c>
      <c r="I22" s="4"/>
      <c r="J22" t="s">
        <v>1</v>
      </c>
      <c r="K22" s="5">
        <f>(H17-F17)/F17</f>
        <v>-0.3585061503912059</v>
      </c>
      <c r="L22" s="2">
        <f>(H17-G17)/G17</f>
        <v>-0.024346907113455014</v>
      </c>
      <c r="M22" s="20">
        <f>H17/1000</f>
        <v>3393.5816325719798</v>
      </c>
      <c r="N22" s="20"/>
    </row>
    <row r="23" spans="1:14" ht="12.75">
      <c r="A23" s="8" t="s">
        <v>47</v>
      </c>
      <c r="B23" s="4" t="s">
        <v>25</v>
      </c>
      <c r="C23" s="4" t="s">
        <v>26</v>
      </c>
      <c r="D23" s="12">
        <v>7</v>
      </c>
      <c r="E23" s="4" t="s">
        <v>15</v>
      </c>
      <c r="F23" s="27">
        <v>18750136.226372</v>
      </c>
      <c r="G23" s="27">
        <v>8678398.92948794</v>
      </c>
      <c r="H23" s="28">
        <v>8158024.27165517</v>
      </c>
      <c r="I23" s="4"/>
      <c r="J23" t="s">
        <v>7</v>
      </c>
      <c r="K23" s="5">
        <f>(H38-F38)/F38</f>
        <v>-0.4128162756450429</v>
      </c>
      <c r="L23" s="2">
        <f>(H38-G38)/G38</f>
        <v>-0.04139723623158583</v>
      </c>
      <c r="M23" s="20">
        <f>H38/1000</f>
        <v>22156.745461493803</v>
      </c>
      <c r="N23" s="20"/>
    </row>
    <row r="24" spans="1:14" ht="12.75">
      <c r="A24" s="8" t="s">
        <v>47</v>
      </c>
      <c r="B24" s="4" t="s">
        <v>25</v>
      </c>
      <c r="C24" s="4" t="s">
        <v>26</v>
      </c>
      <c r="D24" s="12">
        <v>8</v>
      </c>
      <c r="E24" s="4" t="s">
        <v>14</v>
      </c>
      <c r="F24" s="27">
        <v>3870948.56977982</v>
      </c>
      <c r="G24" s="27">
        <v>3711446.32858045</v>
      </c>
      <c r="H24" s="28">
        <v>3618665.46691846</v>
      </c>
      <c r="I24" s="4"/>
      <c r="J24" t="s">
        <v>8</v>
      </c>
      <c r="K24" s="5">
        <f>(H18-F18)/F18</f>
        <v>-0.4916157407947893</v>
      </c>
      <c r="L24" s="2">
        <f>(H18-G18)/G18</f>
        <v>-0.034685461805333495</v>
      </c>
      <c r="M24" s="20">
        <f>H18/1000</f>
        <v>906.794560942367</v>
      </c>
      <c r="N24" s="20"/>
    </row>
    <row r="25" spans="1:14" ht="12.75">
      <c r="A25" s="8" t="s">
        <v>47</v>
      </c>
      <c r="B25" s="4" t="s">
        <v>25</v>
      </c>
      <c r="C25" s="4" t="s">
        <v>26</v>
      </c>
      <c r="D25" s="12">
        <v>9</v>
      </c>
      <c r="E25" s="4" t="s">
        <v>10</v>
      </c>
      <c r="F25" s="27">
        <v>1787763.0802781</v>
      </c>
      <c r="G25" s="27">
        <v>2080552.02503168</v>
      </c>
      <c r="H25" s="28">
        <v>2065132.77115986</v>
      </c>
      <c r="I25" s="4"/>
      <c r="J25" t="s">
        <v>9</v>
      </c>
      <c r="K25" s="5">
        <f>(H19-F19)/F19</f>
        <v>-0.17375769765597784</v>
      </c>
      <c r="L25" s="2">
        <f>(H19-G19)/G19</f>
        <v>-0.011320756965743554</v>
      </c>
      <c r="M25" s="20">
        <f>H19/1000</f>
        <v>2938.69927416107</v>
      </c>
      <c r="N25" s="20"/>
    </row>
    <row r="26" spans="1:14" ht="12.75">
      <c r="A26" s="8" t="s">
        <v>47</v>
      </c>
      <c r="B26" s="4" t="s">
        <v>25</v>
      </c>
      <c r="C26" s="4" t="s">
        <v>26</v>
      </c>
      <c r="D26" s="12">
        <v>10</v>
      </c>
      <c r="E26" s="4" t="s">
        <v>13</v>
      </c>
      <c r="F26" s="27">
        <v>8080837.72274114</v>
      </c>
      <c r="G26" s="27">
        <v>5651352.07879552</v>
      </c>
      <c r="H26" s="28">
        <v>5581587.88705793</v>
      </c>
      <c r="I26" s="4"/>
      <c r="J26" t="s">
        <v>10</v>
      </c>
      <c r="K26" s="5">
        <f>(H25-F25)/F25</f>
        <v>0.15514902055064989</v>
      </c>
      <c r="L26" s="2">
        <f>(H25-G25)/G25</f>
        <v>-0.007411135932342355</v>
      </c>
      <c r="M26" s="20">
        <f>H25/1000</f>
        <v>2065.13277115986</v>
      </c>
      <c r="N26" s="20"/>
    </row>
    <row r="27" spans="1:14" ht="12.75">
      <c r="A27" s="8" t="s">
        <v>47</v>
      </c>
      <c r="B27" s="4" t="s">
        <v>25</v>
      </c>
      <c r="C27" s="4" t="s">
        <v>26</v>
      </c>
      <c r="D27" s="12">
        <v>14</v>
      </c>
      <c r="E27" s="4" t="s">
        <v>16</v>
      </c>
      <c r="F27" s="27">
        <v>-1209095.4024293</v>
      </c>
      <c r="G27" s="27">
        <v>-1627572.02898762</v>
      </c>
      <c r="H27" s="28">
        <v>-1629498.10502709</v>
      </c>
      <c r="I27" s="4"/>
      <c r="J27" t="s">
        <v>12</v>
      </c>
      <c r="K27" s="5">
        <f>(H22-F22)/F22</f>
        <v>-0.2992530056807433</v>
      </c>
      <c r="L27" s="2">
        <f>(H22-G22)/G22</f>
        <v>-0.057822628599097696</v>
      </c>
      <c r="M27" s="20">
        <f>H22/1000</f>
        <v>3140.98025524474</v>
      </c>
      <c r="N27" s="20"/>
    </row>
    <row r="28" spans="1:14" ht="12.75">
      <c r="A28" s="11" t="s">
        <v>28</v>
      </c>
      <c r="E28" s="12"/>
      <c r="J28" t="s">
        <v>13</v>
      </c>
      <c r="K28" s="5">
        <f>(H26-F26)/F26</f>
        <v>-0.30928103266444845</v>
      </c>
      <c r="L28" s="2">
        <f>(H26-G26)/G26</f>
        <v>-0.01234469039707368</v>
      </c>
      <c r="M28" s="20">
        <f>H26/1000</f>
        <v>5581.58788705793</v>
      </c>
      <c r="N28" s="20"/>
    </row>
    <row r="29" spans="1:14" s="3" customFormat="1" ht="12.75" customHeight="1">
      <c r="A29" s="8" t="s">
        <v>0</v>
      </c>
      <c r="B29" s="8" t="s">
        <v>25</v>
      </c>
      <c r="C29" s="8" t="s">
        <v>24</v>
      </c>
      <c r="D29" s="8" t="s">
        <v>26</v>
      </c>
      <c r="E29" s="8" t="s">
        <v>27</v>
      </c>
      <c r="F29" s="29">
        <v>105862.752050959</v>
      </c>
      <c r="G29" s="29">
        <v>58456.9624670585</v>
      </c>
      <c r="H29" s="30">
        <v>56136.811303428</v>
      </c>
      <c r="I29" s="36"/>
      <c r="J29" t="s">
        <v>11</v>
      </c>
      <c r="K29" s="5">
        <f>(H49-F49)/F49</f>
        <v>-0.3854764420005049</v>
      </c>
      <c r="L29" s="2">
        <f>(H49-G49)/G49</f>
        <v>-0.03577793276387658</v>
      </c>
      <c r="M29" s="20">
        <f>H49/1000</f>
        <v>29542.23100872539</v>
      </c>
      <c r="N29" s="20"/>
    </row>
    <row r="30" spans="1:14" s="3" customFormat="1" ht="12.75" customHeight="1">
      <c r="A30" s="8" t="s">
        <v>0</v>
      </c>
      <c r="B30" s="8" t="s">
        <v>25</v>
      </c>
      <c r="C30" s="8" t="s">
        <v>21</v>
      </c>
      <c r="D30" s="8" t="s">
        <v>26</v>
      </c>
      <c r="E30" s="8" t="s">
        <v>27</v>
      </c>
      <c r="F30" s="29">
        <v>5934220.24644658</v>
      </c>
      <c r="G30" s="29">
        <v>2855315.07882802</v>
      </c>
      <c r="H30" s="30">
        <v>2685255.86793452</v>
      </c>
      <c r="I30" s="36"/>
      <c r="J30" t="s">
        <v>14</v>
      </c>
      <c r="K30" s="5">
        <f>(H24-F24)/F24</f>
        <v>-0.06517345769740093</v>
      </c>
      <c r="L30" s="2">
        <f>(H24-G24)/G24</f>
        <v>-0.024998572914154586</v>
      </c>
      <c r="M30" s="20">
        <f>H24/1000</f>
        <v>3618.66546691846</v>
      </c>
      <c r="N30" s="20"/>
    </row>
    <row r="31" spans="1:14" s="3" customFormat="1" ht="12.75" customHeight="1">
      <c r="A31" s="8" t="s">
        <v>0</v>
      </c>
      <c r="B31" s="8" t="s">
        <v>25</v>
      </c>
      <c r="C31" s="8" t="s">
        <v>23</v>
      </c>
      <c r="D31" s="8" t="s">
        <v>26</v>
      </c>
      <c r="E31" s="8" t="s">
        <v>27</v>
      </c>
      <c r="F31" s="29">
        <v>9938988.99362025</v>
      </c>
      <c r="G31" s="29">
        <v>4089287.27686228</v>
      </c>
      <c r="H31" s="30">
        <v>3755528.69686351</v>
      </c>
      <c r="I31" s="36"/>
      <c r="J31" t="s">
        <v>15</v>
      </c>
      <c r="K31" s="5">
        <f>(H23-F23)/F23</f>
        <v>-0.5649085332947641</v>
      </c>
      <c r="L31" s="2">
        <f>(H23-G23)/G23</f>
        <v>-0.05996205775521705</v>
      </c>
      <c r="M31" s="20">
        <f>H23/1000</f>
        <v>8158.02427165517</v>
      </c>
      <c r="N31" s="20"/>
    </row>
    <row r="32" spans="1:14" s="3" customFormat="1" ht="12.75" customHeight="1">
      <c r="A32" s="8" t="s">
        <v>0</v>
      </c>
      <c r="B32" s="8" t="s">
        <v>25</v>
      </c>
      <c r="C32" s="8" t="s">
        <v>22</v>
      </c>
      <c r="D32" s="8" t="s">
        <v>26</v>
      </c>
      <c r="E32" s="8" t="s">
        <v>27</v>
      </c>
      <c r="F32" s="29">
        <v>19172616.4680303</v>
      </c>
      <c r="G32" s="29">
        <v>13338211.5925138</v>
      </c>
      <c r="H32" s="30">
        <v>12794309.1453561</v>
      </c>
      <c r="I32" s="36"/>
      <c r="J32" t="s">
        <v>16</v>
      </c>
      <c r="K32" s="5">
        <f>(H27-F27)/F27</f>
        <v>0.34770019119510515</v>
      </c>
      <c r="L32" s="2">
        <f>(H27-G27)/G27</f>
        <v>0.0011834044854334889</v>
      </c>
      <c r="M32" s="20">
        <f>H27/1000</f>
        <v>-1629.49810502709</v>
      </c>
      <c r="N32" s="20"/>
    </row>
    <row r="33" spans="1:22" s="3" customFormat="1" ht="12.75" customHeight="1">
      <c r="A33" s="7"/>
      <c r="B33" s="8"/>
      <c r="C33" s="8"/>
      <c r="D33" s="14" t="s">
        <v>29</v>
      </c>
      <c r="E33" s="8"/>
      <c r="F33" s="9">
        <f>SUM(F29:F32)</f>
        <v>35151688.46014809</v>
      </c>
      <c r="G33" s="9">
        <f>SUM(G29:G32)</f>
        <v>20341270.91067116</v>
      </c>
      <c r="H33" s="9">
        <f>SUM(H29:H32)</f>
        <v>19291230.52145756</v>
      </c>
      <c r="I33" s="9"/>
      <c r="J33" t="s">
        <v>4</v>
      </c>
      <c r="K33" s="5">
        <f>(H21-F21)/F21</f>
        <v>-0.30168734720770074</v>
      </c>
      <c r="L33" s="2">
        <f>(H21-G21)/G21</f>
        <v>-0.05556907243910263</v>
      </c>
      <c r="M33" s="20">
        <f>H21/1000</f>
        <v>292.09868172698503</v>
      </c>
      <c r="N33" s="20"/>
      <c r="O33" s="9"/>
      <c r="P33" s="9"/>
      <c r="Q33" s="9"/>
      <c r="R33" s="9"/>
      <c r="S33" s="9"/>
      <c r="T33" s="9"/>
      <c r="U33" s="10"/>
      <c r="V33" s="10"/>
    </row>
    <row r="34" spans="1:13" s="3" customFormat="1" ht="12.75" customHeight="1">
      <c r="A34" s="8" t="s">
        <v>47</v>
      </c>
      <c r="B34" s="8" t="s">
        <v>25</v>
      </c>
      <c r="C34" s="8" t="s">
        <v>24</v>
      </c>
      <c r="D34" s="8" t="s">
        <v>26</v>
      </c>
      <c r="E34" s="8" t="s">
        <v>27</v>
      </c>
      <c r="F34" s="29">
        <v>109618.544690365</v>
      </c>
      <c r="G34" s="29">
        <v>61909.9808247295</v>
      </c>
      <c r="H34" s="30">
        <v>59854.8720092619</v>
      </c>
      <c r="I34" s="36"/>
      <c r="J34" s="18"/>
      <c r="K34" s="5"/>
      <c r="L34" s="2"/>
      <c r="M34" s="20"/>
    </row>
    <row r="35" spans="1:9" s="3" customFormat="1" ht="12.75" customHeight="1">
      <c r="A35" s="8" t="s">
        <v>47</v>
      </c>
      <c r="B35" s="8" t="s">
        <v>25</v>
      </c>
      <c r="C35" s="8" t="s">
        <v>21</v>
      </c>
      <c r="D35" s="8" t="s">
        <v>26</v>
      </c>
      <c r="E35" s="8" t="s">
        <v>27</v>
      </c>
      <c r="F35" s="29">
        <v>6474834.81842458</v>
      </c>
      <c r="G35" s="29">
        <v>3280350.35422504</v>
      </c>
      <c r="H35" s="30">
        <v>3100124.56123377</v>
      </c>
      <c r="I35" s="36"/>
    </row>
    <row r="36" spans="1:13" s="3" customFormat="1" ht="12.75" customHeight="1">
      <c r="A36" s="8" t="s">
        <v>47</v>
      </c>
      <c r="B36" s="8" t="s">
        <v>25</v>
      </c>
      <c r="C36" s="8" t="s">
        <v>23</v>
      </c>
      <c r="D36" s="8" t="s">
        <v>26</v>
      </c>
      <c r="E36" s="8" t="s">
        <v>27</v>
      </c>
      <c r="F36" s="29">
        <v>10760054.3627</v>
      </c>
      <c r="G36" s="29">
        <v>4761723.31952418</v>
      </c>
      <c r="H36" s="30">
        <v>4426022.49686607</v>
      </c>
      <c r="I36" s="36"/>
      <c r="J36" s="9"/>
      <c r="K36" s="9"/>
      <c r="L36" s="9"/>
      <c r="M36" s="9"/>
    </row>
    <row r="37" spans="1:13" s="3" customFormat="1" ht="12.75" customHeight="1">
      <c r="A37" s="8" t="s">
        <v>47</v>
      </c>
      <c r="B37" s="8" t="s">
        <v>25</v>
      </c>
      <c r="C37" s="8" t="s">
        <v>22</v>
      </c>
      <c r="D37" s="8" t="s">
        <v>26</v>
      </c>
      <c r="E37" s="8" t="s">
        <v>27</v>
      </c>
      <c r="F37" s="29">
        <v>20389415.3079575</v>
      </c>
      <c r="G37" s="29">
        <v>15009600.3021343</v>
      </c>
      <c r="H37" s="30">
        <v>14570743.5313847</v>
      </c>
      <c r="I37" s="36"/>
      <c r="J37" s="9"/>
      <c r="K37" s="9"/>
      <c r="L37" s="9"/>
      <c r="M37" s="9"/>
    </row>
    <row r="38" spans="1:22" s="3" customFormat="1" ht="12.75" customHeight="1">
      <c r="A38" s="7"/>
      <c r="B38" s="8"/>
      <c r="C38" s="8"/>
      <c r="D38" s="14" t="s">
        <v>29</v>
      </c>
      <c r="E38" s="8"/>
      <c r="F38" s="9">
        <f>SUM(F34:F37)</f>
        <v>37733923.033772446</v>
      </c>
      <c r="G38" s="9">
        <f>SUM(G34:G37)</f>
        <v>23113583.95670825</v>
      </c>
      <c r="H38" s="9">
        <f>SUM(H34:H37)</f>
        <v>22156745.461493805</v>
      </c>
      <c r="I38" s="9"/>
      <c r="N38" s="9"/>
      <c r="O38" s="9"/>
      <c r="P38" s="9"/>
      <c r="Q38" s="9"/>
      <c r="R38" s="9"/>
      <c r="S38" s="9"/>
      <c r="T38" s="9"/>
      <c r="U38" s="10"/>
      <c r="V38" s="10"/>
    </row>
    <row r="39" spans="1:23" s="3" customFormat="1" ht="12.75" customHeight="1">
      <c r="A39" s="11" t="s">
        <v>32</v>
      </c>
      <c r="B39" s="8"/>
      <c r="C39" s="8"/>
      <c r="D39" s="14"/>
      <c r="E39" s="8"/>
      <c r="F39" s="14" t="s">
        <v>30</v>
      </c>
      <c r="G39" s="14"/>
      <c r="H39" s="9"/>
      <c r="I39" s="9"/>
      <c r="N39" s="9"/>
      <c r="O39" s="9"/>
      <c r="P39" s="9"/>
      <c r="Q39" s="9"/>
      <c r="R39" s="9"/>
      <c r="S39" s="9"/>
      <c r="T39" s="9"/>
      <c r="U39" s="9"/>
      <c r="V39" s="10"/>
      <c r="W39" s="10"/>
    </row>
    <row r="40" spans="1:8" s="3" customFormat="1" ht="12.75">
      <c r="A40" s="19" t="s">
        <v>0</v>
      </c>
      <c r="B40" s="19" t="s">
        <v>24</v>
      </c>
      <c r="C40" s="19" t="s">
        <v>25</v>
      </c>
      <c r="D40" s="19" t="s">
        <v>26</v>
      </c>
      <c r="E40" s="19"/>
      <c r="F40" s="31">
        <v>398196.167649714</v>
      </c>
      <c r="G40" s="31">
        <v>277580.67384628</v>
      </c>
      <c r="H40" s="28">
        <v>274161.97753952</v>
      </c>
    </row>
    <row r="41" spans="1:8" s="3" customFormat="1" ht="12.75">
      <c r="A41" s="19" t="s">
        <v>0</v>
      </c>
      <c r="B41" s="19" t="s">
        <v>21</v>
      </c>
      <c r="C41" s="19" t="s">
        <v>25</v>
      </c>
      <c r="D41" s="19" t="s">
        <v>26</v>
      </c>
      <c r="E41" s="19"/>
      <c r="F41" s="31">
        <v>7077873.0290037</v>
      </c>
      <c r="G41" s="31">
        <v>3262064.61625119</v>
      </c>
      <c r="H41" s="28">
        <v>3071772.26104326</v>
      </c>
    </row>
    <row r="42" spans="1:13" s="3" customFormat="1" ht="12.75">
      <c r="A42" s="19" t="s">
        <v>0</v>
      </c>
      <c r="B42" s="19" t="s">
        <v>23</v>
      </c>
      <c r="C42" s="19" t="s">
        <v>25</v>
      </c>
      <c r="D42" s="19" t="s">
        <v>26</v>
      </c>
      <c r="E42" s="19"/>
      <c r="F42" s="31">
        <v>16896563.5532</v>
      </c>
      <c r="G42" s="31">
        <v>9419077.609792</v>
      </c>
      <c r="H42" s="28">
        <v>8951008.279834</v>
      </c>
      <c r="J42" s="13"/>
      <c r="K42" s="13"/>
      <c r="L42" s="13"/>
      <c r="M42" s="13"/>
    </row>
    <row r="43" spans="1:8" s="3" customFormat="1" ht="12.75">
      <c r="A43" s="19" t="s">
        <v>0</v>
      </c>
      <c r="B43" s="19" t="s">
        <v>22</v>
      </c>
      <c r="C43" s="19" t="s">
        <v>25</v>
      </c>
      <c r="D43" s="19" t="s">
        <v>26</v>
      </c>
      <c r="E43" s="19"/>
      <c r="F43" s="31">
        <v>20720811.5013365</v>
      </c>
      <c r="G43" s="31">
        <v>13872805.6729346</v>
      </c>
      <c r="H43" s="28">
        <v>13345113.5161884</v>
      </c>
    </row>
    <row r="44" spans="1:13" s="13" customFormat="1" ht="12.75">
      <c r="A44" s="15"/>
      <c r="B44" s="16"/>
      <c r="C44" s="16"/>
      <c r="D44" s="18" t="s">
        <v>29</v>
      </c>
      <c r="E44" s="16"/>
      <c r="F44" s="17">
        <f>SUM(F40:F43)</f>
        <v>45093444.25118992</v>
      </c>
      <c r="G44" s="17">
        <f>SUM(G40:G43)</f>
        <v>26831528.57282407</v>
      </c>
      <c r="H44" s="17">
        <f>SUM(H40:H43)</f>
        <v>25642056.034605183</v>
      </c>
      <c r="J44" s="3"/>
      <c r="K44" s="3"/>
      <c r="L44" s="3"/>
      <c r="M44" s="3"/>
    </row>
    <row r="45" spans="1:8" s="3" customFormat="1" ht="12.75">
      <c r="A45" s="19" t="s">
        <v>47</v>
      </c>
      <c r="B45" s="19" t="s">
        <v>24</v>
      </c>
      <c r="C45" s="19" t="s">
        <v>25</v>
      </c>
      <c r="D45" s="19" t="s">
        <v>26</v>
      </c>
      <c r="E45" s="19"/>
      <c r="F45" s="31">
        <v>423953.001077171</v>
      </c>
      <c r="G45" s="31">
        <v>316631.113701687</v>
      </c>
      <c r="H45" s="28">
        <v>316032.789522841</v>
      </c>
    </row>
    <row r="46" spans="1:8" s="3" customFormat="1" ht="12.75">
      <c r="A46" s="19" t="s">
        <v>47</v>
      </c>
      <c r="B46" s="19" t="s">
        <v>21</v>
      </c>
      <c r="C46" s="19" t="s">
        <v>25</v>
      </c>
      <c r="D46" s="19" t="s">
        <v>26</v>
      </c>
      <c r="E46" s="19"/>
      <c r="F46" s="31">
        <v>7682497.06832454</v>
      </c>
      <c r="G46" s="31">
        <v>3746954.21367816</v>
      </c>
      <c r="H46" s="28">
        <v>3536638.82132305</v>
      </c>
    </row>
    <row r="47" spans="1:13" s="3" customFormat="1" ht="12.75">
      <c r="A47" s="19" t="s">
        <v>47</v>
      </c>
      <c r="B47" s="19" t="s">
        <v>23</v>
      </c>
      <c r="C47" s="19" t="s">
        <v>25</v>
      </c>
      <c r="D47" s="19" t="s">
        <v>26</v>
      </c>
      <c r="E47" s="19"/>
      <c r="F47" s="31">
        <v>17978124.2907326</v>
      </c>
      <c r="G47" s="31">
        <v>10974310.6740943</v>
      </c>
      <c r="H47" s="28">
        <v>10519331.6468743</v>
      </c>
      <c r="J47" s="13"/>
      <c r="K47" s="13"/>
      <c r="L47" s="13"/>
      <c r="M47" s="13"/>
    </row>
    <row r="48" spans="1:13" s="3" customFormat="1" ht="12.75">
      <c r="A48" s="19" t="s">
        <v>47</v>
      </c>
      <c r="B48" s="19" t="s">
        <v>22</v>
      </c>
      <c r="C48" s="19" t="s">
        <v>25</v>
      </c>
      <c r="D48" s="19" t="s">
        <v>26</v>
      </c>
      <c r="E48" s="19"/>
      <c r="F48" s="31">
        <v>21988816.1944873</v>
      </c>
      <c r="G48" s="31">
        <v>15600513.9795442</v>
      </c>
      <c r="H48" s="28">
        <v>15170227.7510052</v>
      </c>
      <c r="J48" s="13"/>
      <c r="K48" s="13"/>
      <c r="L48" s="13"/>
      <c r="M48" s="13"/>
    </row>
    <row r="49" spans="1:8" s="13" customFormat="1" ht="12.75">
      <c r="A49" s="15"/>
      <c r="B49" s="16"/>
      <c r="C49" s="16"/>
      <c r="D49" s="18" t="s">
        <v>29</v>
      </c>
      <c r="E49" s="16"/>
      <c r="F49" s="17">
        <f>SUM(F45:F48)</f>
        <v>48073390.55462161</v>
      </c>
      <c r="G49" s="17">
        <f>SUM(G45:G48)</f>
        <v>30638409.98101835</v>
      </c>
      <c r="H49" s="17">
        <f>SUM(H45:H48)</f>
        <v>29542231.00872539</v>
      </c>
    </row>
    <row r="50" spans="1:8" s="13" customFormat="1" ht="12.75">
      <c r="A50" s="15"/>
      <c r="B50" s="16"/>
      <c r="C50" s="16"/>
      <c r="D50" s="18"/>
      <c r="E50" s="16"/>
      <c r="F50" s="44"/>
      <c r="G50" s="39"/>
      <c r="H50" s="17"/>
    </row>
    <row r="51" spans="1:13" s="13" customFormat="1" ht="12.75">
      <c r="A51" s="15"/>
      <c r="B51" s="16"/>
      <c r="C51" s="16"/>
      <c r="F51" s="43"/>
      <c r="G51" s="43"/>
      <c r="H51" s="43"/>
      <c r="J51"/>
      <c r="K51"/>
      <c r="L51"/>
      <c r="M51"/>
    </row>
    <row r="52" spans="1:13" s="13" customFormat="1" ht="31.5" customHeight="1">
      <c r="A52" s="15"/>
      <c r="B52" s="16"/>
      <c r="C52" s="16"/>
      <c r="F52" s="43"/>
      <c r="G52" s="43"/>
      <c r="H52" s="43"/>
      <c r="J52"/>
      <c r="K52"/>
      <c r="L52"/>
      <c r="M52"/>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wardj</cp:lastModifiedBy>
  <dcterms:created xsi:type="dcterms:W3CDTF">2009-03-20T12:58:45Z</dcterms:created>
  <dcterms:modified xsi:type="dcterms:W3CDTF">2009-11-10T14:16:56Z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