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6570" windowHeight="4305" firstSheet="1" activeTab="4"/>
  </bookViews>
  <sheets>
    <sheet name="AgricUse" sheetId="1" r:id="rId1"/>
    <sheet name="Irrigated Area" sheetId="2" r:id="rId2"/>
    <sheet name="AgricTOTAL" sheetId="3" r:id="rId3"/>
    <sheet name="iwq2_Agric" sheetId="4" r:id="rId4"/>
    <sheet name="GRAPH" sheetId="5" r:id="rId5"/>
  </sheets>
  <definedNames/>
  <calcPr fullCalcOnLoad="1"/>
</workbook>
</file>

<file path=xl/sharedStrings.xml><?xml version="1.0" encoding="utf-8"?>
<sst xmlns="http://schemas.openxmlformats.org/spreadsheetml/2006/main" count="405" uniqueCount="183">
  <si>
    <t xml:space="preserve">release date : </t>
  </si>
  <si>
    <t>Thu, 19 Jun 03 04:00:59</t>
  </si>
  <si>
    <t>Copyright © Eurostat. All Rights Reserved.</t>
  </si>
  <si>
    <t>THEME</t>
  </si>
  <si>
    <t>THEME8</t>
  </si>
  <si>
    <t>Environment and Energy</t>
  </si>
  <si>
    <t>DOMAIN</t>
  </si>
  <si>
    <t>MILIEU</t>
  </si>
  <si>
    <t>Environment statistics</t>
  </si>
  <si>
    <t>COLLECT</t>
  </si>
  <si>
    <t>WATER</t>
  </si>
  <si>
    <t>Water</t>
  </si>
  <si>
    <t>TABLE</t>
  </si>
  <si>
    <t>IWQ2_1</t>
  </si>
  <si>
    <t>Annual water abstraction by source and by sector (mio3/year)</t>
  </si>
  <si>
    <t>SRC</t>
  </si>
  <si>
    <t>WA5_3 Total surface and ground water</t>
  </si>
  <si>
    <t>CONS</t>
  </si>
  <si>
    <t>WA_1_2 Abstraction by agriculture, forestry, fishing (total)</t>
  </si>
  <si>
    <t>TIME</t>
  </si>
  <si>
    <t>1990A00</t>
  </si>
  <si>
    <t>1995A00</t>
  </si>
  <si>
    <t>1996A00</t>
  </si>
  <si>
    <t>1997A00</t>
  </si>
  <si>
    <t>1998A00</t>
  </si>
  <si>
    <t>1999A00</t>
  </si>
  <si>
    <t>2000A00</t>
  </si>
  <si>
    <t>2001A00</t>
  </si>
  <si>
    <t>GEO</t>
  </si>
  <si>
    <t>BE Belgium</t>
  </si>
  <si>
    <t xml:space="preserve">: </t>
  </si>
  <si>
    <t>DK Denmark</t>
  </si>
  <si>
    <t>DE Germany (including ex-GDR from 1991)</t>
  </si>
  <si>
    <t>GR Greece</t>
  </si>
  <si>
    <t>ES Spain</t>
  </si>
  <si>
    <t>FR France</t>
  </si>
  <si>
    <t>IE Ireland</t>
  </si>
  <si>
    <t>IT Italy</t>
  </si>
  <si>
    <t>LU Luxembourg</t>
  </si>
  <si>
    <t>NL Netherlands</t>
  </si>
  <si>
    <t>AT Austria</t>
  </si>
  <si>
    <t>PT Portugal</t>
  </si>
  <si>
    <t>FI Finland</t>
  </si>
  <si>
    <t>50 e</t>
  </si>
  <si>
    <t>SE Sweden</t>
  </si>
  <si>
    <t>UK United Kingdom</t>
  </si>
  <si>
    <t>UKM Scotland</t>
  </si>
  <si>
    <t>UKN Northern Ireland</t>
  </si>
  <si>
    <t>UK1_9 England and Wales (NUTS95)</t>
  </si>
  <si>
    <t>IS Iceland</t>
  </si>
  <si>
    <t>NO Norway</t>
  </si>
  <si>
    <t>BG Bulgaria</t>
  </si>
  <si>
    <t>CY Cyprus</t>
  </si>
  <si>
    <t>CZ Czech Republic</t>
  </si>
  <si>
    <t>EE Estonia</t>
  </si>
  <si>
    <t>HU Hungary</t>
  </si>
  <si>
    <t>LT Lithuania</t>
  </si>
  <si>
    <t>LV Latvia</t>
  </si>
  <si>
    <t>MT Malta</t>
  </si>
  <si>
    <t>PL Poland</t>
  </si>
  <si>
    <t>RO Romania</t>
  </si>
  <si>
    <t>SI Slovenia</t>
  </si>
  <si>
    <t>SK Slovak Republic</t>
  </si>
  <si>
    <t>TR Turkey</t>
  </si>
  <si>
    <t>e</t>
  </si>
  <si>
    <t>Estimated value</t>
  </si>
  <si>
    <t>(printed using Eden/Common Browser)</t>
  </si>
  <si>
    <t>version</t>
  </si>
  <si>
    <t>TemplateForEden for Java release 1.0</t>
  </si>
  <si>
    <r>
      <t>be</t>
    </r>
    <r>
      <rPr>
        <sz val="10"/>
        <rFont val="Arial"/>
        <family val="0"/>
      </rPr>
      <t> Belgium</t>
    </r>
  </si>
  <si>
    <r>
      <t>dk</t>
    </r>
    <r>
      <rPr>
        <sz val="10"/>
        <rFont val="Arial"/>
        <family val="0"/>
      </rPr>
      <t> Denmark</t>
    </r>
  </si>
  <si>
    <r>
      <t>gr</t>
    </r>
    <r>
      <rPr>
        <sz val="10"/>
        <rFont val="Arial"/>
        <family val="0"/>
      </rPr>
      <t> Greece</t>
    </r>
  </si>
  <si>
    <r>
      <t>es</t>
    </r>
    <r>
      <rPr>
        <sz val="10"/>
        <rFont val="Arial"/>
        <family val="0"/>
      </rPr>
      <t> Spain</t>
    </r>
  </si>
  <si>
    <r>
      <t>fr</t>
    </r>
    <r>
      <rPr>
        <sz val="10"/>
        <rFont val="Arial"/>
        <family val="0"/>
      </rPr>
      <t> France</t>
    </r>
  </si>
  <si>
    <r>
      <t>ie</t>
    </r>
    <r>
      <rPr>
        <sz val="10"/>
        <rFont val="Arial"/>
        <family val="0"/>
      </rPr>
      <t> Ireland</t>
    </r>
  </si>
  <si>
    <r>
      <t>it</t>
    </r>
    <r>
      <rPr>
        <sz val="10"/>
        <rFont val="Arial"/>
        <family val="0"/>
      </rPr>
      <t> Italy</t>
    </r>
  </si>
  <si>
    <r>
      <t>lu</t>
    </r>
    <r>
      <rPr>
        <sz val="10"/>
        <rFont val="Arial"/>
        <family val="0"/>
      </rPr>
      <t> Luxembourg</t>
    </r>
  </si>
  <si>
    <r>
      <t>nl</t>
    </r>
    <r>
      <rPr>
        <sz val="10"/>
        <rFont val="Arial"/>
        <family val="0"/>
      </rPr>
      <t> Netherlands</t>
    </r>
  </si>
  <si>
    <r>
      <t>at</t>
    </r>
    <r>
      <rPr>
        <sz val="10"/>
        <rFont val="Arial"/>
        <family val="0"/>
      </rPr>
      <t> Austria</t>
    </r>
  </si>
  <si>
    <r>
      <t>pt</t>
    </r>
    <r>
      <rPr>
        <sz val="10"/>
        <rFont val="Arial"/>
        <family val="0"/>
      </rPr>
      <t> Portugal</t>
    </r>
  </si>
  <si>
    <r>
      <t>fi</t>
    </r>
    <r>
      <rPr>
        <sz val="10"/>
        <rFont val="Arial"/>
        <family val="0"/>
      </rPr>
      <t> Finland</t>
    </r>
  </si>
  <si>
    <r>
      <t>se</t>
    </r>
    <r>
      <rPr>
        <sz val="10"/>
        <rFont val="Arial"/>
        <family val="0"/>
      </rPr>
      <t> Sweden</t>
    </r>
  </si>
  <si>
    <r>
      <t>uk</t>
    </r>
    <r>
      <rPr>
        <sz val="10"/>
        <rFont val="Arial"/>
        <family val="0"/>
      </rPr>
      <t> United Kingdom</t>
    </r>
  </si>
  <si>
    <r>
      <t>is</t>
    </r>
    <r>
      <rPr>
        <sz val="10"/>
        <rFont val="Arial"/>
        <family val="0"/>
      </rPr>
      <t> Iceland</t>
    </r>
  </si>
  <si>
    <r>
      <t>no</t>
    </r>
    <r>
      <rPr>
        <sz val="10"/>
        <rFont val="Arial"/>
        <family val="0"/>
      </rPr>
      <t> Norway</t>
    </r>
  </si>
  <si>
    <r>
      <t>ch</t>
    </r>
    <r>
      <rPr>
        <sz val="10"/>
        <rFont val="Arial"/>
        <family val="0"/>
      </rPr>
      <t> Switzerland</t>
    </r>
  </si>
  <si>
    <r>
      <t>bg</t>
    </r>
    <r>
      <rPr>
        <sz val="10"/>
        <rFont val="Arial"/>
        <family val="0"/>
      </rPr>
      <t> Bulgaria</t>
    </r>
  </si>
  <si>
    <r>
      <t>cy</t>
    </r>
    <r>
      <rPr>
        <sz val="10"/>
        <rFont val="Arial"/>
        <family val="0"/>
      </rPr>
      <t> Cyprus</t>
    </r>
  </si>
  <si>
    <r>
      <t>cz</t>
    </r>
    <r>
      <rPr>
        <sz val="10"/>
        <rFont val="Arial"/>
        <family val="0"/>
      </rPr>
      <t> Czech Republic</t>
    </r>
  </si>
  <si>
    <r>
      <t>ee</t>
    </r>
    <r>
      <rPr>
        <sz val="10"/>
        <rFont val="Arial"/>
        <family val="0"/>
      </rPr>
      <t> Estonia</t>
    </r>
  </si>
  <si>
    <r>
      <t>hu</t>
    </r>
    <r>
      <rPr>
        <sz val="10"/>
        <rFont val="Arial"/>
        <family val="0"/>
      </rPr>
      <t> Hungary</t>
    </r>
  </si>
  <si>
    <r>
      <t>lt</t>
    </r>
    <r>
      <rPr>
        <sz val="10"/>
        <rFont val="Arial"/>
        <family val="0"/>
      </rPr>
      <t> Lithuania</t>
    </r>
  </si>
  <si>
    <r>
      <t>lv</t>
    </r>
    <r>
      <rPr>
        <sz val="10"/>
        <rFont val="Arial"/>
        <family val="0"/>
      </rPr>
      <t> Latvia</t>
    </r>
  </si>
  <si>
    <r>
      <t>mt</t>
    </r>
    <r>
      <rPr>
        <sz val="10"/>
        <rFont val="Arial"/>
        <family val="0"/>
      </rPr>
      <t> Malta</t>
    </r>
  </si>
  <si>
    <r>
      <t>pl</t>
    </r>
    <r>
      <rPr>
        <sz val="10"/>
        <rFont val="Arial"/>
        <family val="0"/>
      </rPr>
      <t> Poland</t>
    </r>
  </si>
  <si>
    <r>
      <t>ro</t>
    </r>
    <r>
      <rPr>
        <sz val="10"/>
        <rFont val="Arial"/>
        <family val="0"/>
      </rPr>
      <t> Romania</t>
    </r>
  </si>
  <si>
    <r>
      <t>si</t>
    </r>
    <r>
      <rPr>
        <sz val="10"/>
        <rFont val="Arial"/>
        <family val="0"/>
      </rPr>
      <t> Slovenia</t>
    </r>
  </si>
  <si>
    <r>
      <t>sk</t>
    </r>
    <r>
      <rPr>
        <sz val="10"/>
        <rFont val="Arial"/>
        <family val="0"/>
      </rPr>
      <t> Slovak Republic</t>
    </r>
  </si>
  <si>
    <r>
      <t>tr</t>
    </r>
    <r>
      <rPr>
        <sz val="10"/>
        <rFont val="Arial"/>
        <family val="0"/>
      </rPr>
      <t> Turkey</t>
    </r>
  </si>
  <si>
    <r>
      <t>hr</t>
    </r>
    <r>
      <rPr>
        <sz val="10"/>
        <rFont val="Arial"/>
        <family val="0"/>
      </rPr>
      <t> Croatia</t>
    </r>
  </si>
  <si>
    <r>
      <t>mk</t>
    </r>
    <r>
      <rPr>
        <sz val="10"/>
        <rFont val="Arial"/>
        <family val="0"/>
      </rPr>
      <t> Macedonia, the former Yugoslav Republic of</t>
    </r>
  </si>
  <si>
    <r>
      <t>de</t>
    </r>
    <r>
      <rPr>
        <sz val="10"/>
        <rFont val="Arial"/>
        <family val="0"/>
      </rPr>
      <t> Germany</t>
    </r>
  </si>
  <si>
    <t>ISOCode</t>
  </si>
  <si>
    <t>b</t>
  </si>
  <si>
    <t>m</t>
  </si>
  <si>
    <t>gb</t>
  </si>
  <si>
    <t>Source: NEWCRONOS, Eurostat (JQ2002)</t>
  </si>
  <si>
    <t>Country</t>
  </si>
  <si>
    <t>Data for Malta, from Aquastat (FAO)</t>
  </si>
  <si>
    <t xml:space="preserve">Data for Germany, from Eurostat JQ200 (value for 1995) </t>
  </si>
  <si>
    <t>Region</t>
  </si>
  <si>
    <t>Western (Central+Nordic)</t>
  </si>
  <si>
    <t>Western (Southern)</t>
  </si>
  <si>
    <t>AC (Northern)</t>
  </si>
  <si>
    <t>AC (Southern)</t>
  </si>
  <si>
    <t>Bulgaria</t>
  </si>
  <si>
    <t>Czech Rep.</t>
  </si>
  <si>
    <t>Estonia</t>
  </si>
  <si>
    <t>Hungary</t>
  </si>
  <si>
    <t>Latvia</t>
  </si>
  <si>
    <t>Lithuania</t>
  </si>
  <si>
    <t>Poland</t>
  </si>
  <si>
    <t>Romania</t>
  </si>
  <si>
    <t>Slovak Rep.</t>
  </si>
  <si>
    <t>Slovenia</t>
  </si>
  <si>
    <t>Malta</t>
  </si>
  <si>
    <t>Norway</t>
  </si>
  <si>
    <t>Total Europe</t>
  </si>
  <si>
    <t> Bulgaria</t>
  </si>
  <si>
    <t> Czech Republic</t>
  </si>
  <si>
    <t> Estonia</t>
  </si>
  <si>
    <t> Hungary</t>
  </si>
  <si>
    <t> Lithuania</t>
  </si>
  <si>
    <t> Latvia</t>
  </si>
  <si>
    <t> Poland</t>
  </si>
  <si>
    <t> Romania</t>
  </si>
  <si>
    <t> Slovenia</t>
  </si>
  <si>
    <t> Slovak Republic</t>
  </si>
  <si>
    <t> Cyprus</t>
  </si>
  <si>
    <t> Malta</t>
  </si>
  <si>
    <t> Turkey</t>
  </si>
  <si>
    <t> Belgium</t>
  </si>
  <si>
    <t> Denmark</t>
  </si>
  <si>
    <t> Germany</t>
  </si>
  <si>
    <t> Netherlands</t>
  </si>
  <si>
    <t> Austria</t>
  </si>
  <si>
    <t> Finland</t>
  </si>
  <si>
    <t> Sweden</t>
  </si>
  <si>
    <t> United Kingdom</t>
  </si>
  <si>
    <t> Norway</t>
  </si>
  <si>
    <t> Greece</t>
  </si>
  <si>
    <t> France</t>
  </si>
  <si>
    <t> Italy</t>
  </si>
  <si>
    <t>Portugal</t>
  </si>
  <si>
    <t xml:space="preserve"> </t>
  </si>
  <si>
    <t>Cyprus</t>
  </si>
  <si>
    <t>Turkey</t>
  </si>
  <si>
    <t>Austria</t>
  </si>
  <si>
    <t>Belgium-Lux.</t>
  </si>
  <si>
    <t>Denmark</t>
  </si>
  <si>
    <t>Germany</t>
  </si>
  <si>
    <t>Netherlands</t>
  </si>
  <si>
    <t>United Kingdom</t>
  </si>
  <si>
    <t>Finland</t>
  </si>
  <si>
    <t>Sweden</t>
  </si>
  <si>
    <t>France</t>
  </si>
  <si>
    <t>Greece</t>
  </si>
  <si>
    <t>Italy</t>
  </si>
  <si>
    <t>Spain</t>
  </si>
  <si>
    <t>Total AC (Northern)</t>
  </si>
  <si>
    <t>Total AC (Southern)</t>
  </si>
  <si>
    <t>Total Westerns (Central +Nordic)</t>
  </si>
  <si>
    <t>Total Western (Southern)</t>
  </si>
  <si>
    <t>Mean water allocation (m3/ha/year)</t>
  </si>
  <si>
    <t>Irrigated land (1000 ha). Source: FAOSTAT, FAO</t>
  </si>
  <si>
    <t>Water abstraction for agriculture, Hm3/year</t>
  </si>
  <si>
    <t>No FAO data for 2001, values taken from FAO 2000</t>
  </si>
  <si>
    <t xml:space="preserve"> AC (Northern)</t>
  </si>
  <si>
    <t xml:space="preserve"> AC (Southern)</t>
  </si>
  <si>
    <t xml:space="preserve"> Western (Central +Nordic)</t>
  </si>
  <si>
    <t xml:space="preserve"> Western (Southern)</t>
  </si>
  <si>
    <t>TOTAL AGRICULTURE (COIED VALUES FROM CALCULATED)(Mm3/year)</t>
  </si>
  <si>
    <t>(Volume of water, in m3, allocated per ha and year)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</si>
</sst>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000000"/>
    <numFmt numFmtId="184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vertAlign val="superscript"/>
      <sz val="8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.25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3" fillId="0" borderId="1" xfId="20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5" fillId="0" borderId="0" xfId="0" applyFont="1" applyAlignment="1">
      <alignment/>
    </xf>
    <xf numFmtId="0" fontId="9" fillId="3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3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9" fillId="3" borderId="0" xfId="0" applyNumberFormat="1" applyFont="1" applyFill="1" applyAlignment="1">
      <alignment/>
    </xf>
    <xf numFmtId="1" fontId="6" fillId="3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84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5" fillId="4" borderId="0" xfId="0" applyFont="1" applyFill="1" applyAlignment="1">
      <alignment/>
    </xf>
    <xf numFmtId="1" fontId="0" fillId="4" borderId="0" xfId="0" applyNumberFormat="1" applyFill="1" applyAlignment="1">
      <alignment/>
    </xf>
    <xf numFmtId="1" fontId="0" fillId="4" borderId="0" xfId="0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1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4" borderId="0" xfId="0" applyFont="1" applyFill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Agriculture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AgricUse!$A$43:$B$43</c:f>
              <c:strCache>
                <c:ptCount val="1"/>
                <c:pt idx="0">
                  <c:v> AC (Northern)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AgricUse!$C$42:$J$42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AgricUse!$C$43:$J$43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AgricUse!$A$44:$B$44</c:f>
              <c:strCache>
                <c:ptCount val="1"/>
                <c:pt idx="0">
                  <c:v> AC (Southern)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AgricUse!$C$42:$J$42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AgricUse!$C$44:$J$44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AgricUse!$A$45:$B$45</c:f>
              <c:strCache>
                <c:ptCount val="1"/>
                <c:pt idx="0">
                  <c:v> Western (Central +Nordic)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AgricUse!$C$42:$J$42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AgricUse!$C$45:$J$45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AgricUse!$A$46:$B$46</c:f>
              <c:strCache>
                <c:ptCount val="1"/>
                <c:pt idx="0">
                  <c:v> Western (Southern)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AgricUse!$C$42:$J$42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AgricUse!$C$46:$J$46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9952463"/>
        <c:axId val="2701256"/>
      </c:lineChart>
      <c:catAx>
        <c:axId val="5995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01256"/>
        <c:crosses val="autoZero"/>
        <c:auto val="1"/>
        <c:lblOffset val="100"/>
        <c:noMultiLvlLbl val="0"/>
      </c:catAx>
      <c:valAx>
        <c:axId val="2701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Hm3/year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52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75"/>
          <c:w val="0.79125"/>
          <c:h val="0.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AgricTOTAL!$E$1:$L$1</c:f>
              <c:numCache/>
            </c:numRef>
          </c:xVal>
          <c:yVal>
            <c:numRef>
              <c:f>AgricTOTAL!$E$2:$L$2</c:f>
              <c:numCache/>
            </c:numRef>
          </c:yVal>
          <c:smooth val="0"/>
        </c:ser>
        <c:axId val="24311305"/>
        <c:axId val="17475154"/>
      </c:scatterChart>
      <c:valAx>
        <c:axId val="24311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75154"/>
        <c:crosses val="autoZero"/>
        <c:crossBetween val="midCat"/>
        <c:dispUnits/>
      </c:valAx>
      <c:valAx>
        <c:axId val="17475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113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2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2975"/>
          <c:w val="0.6157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GRAPH!$A$8</c:f>
              <c:strCache>
                <c:ptCount val="1"/>
                <c:pt idx="0">
                  <c:v>AC (Northern)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GRAPH!$B$7:$I$7</c:f>
              <c:numCache/>
            </c:numRef>
          </c:cat>
          <c:val>
            <c:numRef>
              <c:f>GRAPH!$B$8:$I$8</c:f>
              <c:numCache/>
            </c:numRef>
          </c:val>
          <c:smooth val="0"/>
        </c:ser>
        <c:ser>
          <c:idx val="1"/>
          <c:order val="1"/>
          <c:tx>
            <c:strRef>
              <c:f>GRAPH!$A$9</c:f>
              <c:strCache>
                <c:ptCount val="1"/>
                <c:pt idx="0">
                  <c:v>AC (Southern)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GRAPH!$B$7:$I$7</c:f>
              <c:numCache/>
            </c:numRef>
          </c:cat>
          <c:val>
            <c:numRef>
              <c:f>GRAPH!$B$9:$I$9</c:f>
              <c:numCache/>
            </c:numRef>
          </c:val>
          <c:smooth val="0"/>
        </c:ser>
        <c:ser>
          <c:idx val="2"/>
          <c:order val="2"/>
          <c:tx>
            <c:strRef>
              <c:f>GRAPH!$A$10</c:f>
              <c:strCache>
                <c:ptCount val="1"/>
                <c:pt idx="0">
                  <c:v>Western (Central+Nordic)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GRAPH!$B$7:$I$7</c:f>
              <c:numCache/>
            </c:numRef>
          </c:cat>
          <c:val>
            <c:numRef>
              <c:f>GRAPH!$B$10:$I$10</c:f>
              <c:numCache/>
            </c:numRef>
          </c:val>
          <c:smooth val="0"/>
        </c:ser>
        <c:ser>
          <c:idx val="3"/>
          <c:order val="3"/>
          <c:tx>
            <c:strRef>
              <c:f>GRAPH!$A$11</c:f>
              <c:strCache>
                <c:ptCount val="1"/>
                <c:pt idx="0">
                  <c:v>Western (Southern)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GRAPH!$B$7:$I$7</c:f>
              <c:numCache/>
            </c:numRef>
          </c:cat>
          <c:val>
            <c:numRef>
              <c:f>GRAPH!$B$11:$I$11</c:f>
              <c:numCache/>
            </c:numRef>
          </c:val>
          <c:smooth val="0"/>
        </c:ser>
        <c:marker val="1"/>
        <c:axId val="23058659"/>
        <c:axId val="6201340"/>
      </c:lineChart>
      <c:catAx>
        <c:axId val="2305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1340"/>
        <c:crosses val="autoZero"/>
        <c:auto val="1"/>
        <c:lblOffset val="100"/>
        <c:noMultiLvlLbl val="0"/>
      </c:catAx>
      <c:valAx>
        <c:axId val="620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Mean water allocation (m3/ha/y)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058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34225"/>
          <c:w val="0.3015"/>
          <c:h val="0.22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53</xdr:row>
      <xdr:rowOff>19050</xdr:rowOff>
    </xdr:from>
    <xdr:to>
      <xdr:col>9</xdr:col>
      <xdr:colOff>590550</xdr:colOff>
      <xdr:row>70</xdr:row>
      <xdr:rowOff>123825</xdr:rowOff>
    </xdr:to>
    <xdr:graphicFrame>
      <xdr:nvGraphicFramePr>
        <xdr:cNvPr id="1" name="Chart 1"/>
        <xdr:cNvGraphicFramePr/>
      </xdr:nvGraphicFramePr>
      <xdr:xfrm>
        <a:off x="2390775" y="89249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35</xdr:row>
      <xdr:rowOff>38100</xdr:rowOff>
    </xdr:from>
    <xdr:to>
      <xdr:col>10</xdr:col>
      <xdr:colOff>504825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3629025" y="6315075"/>
        <a:ext cx="49434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12</xdr:row>
      <xdr:rowOff>133350</xdr:rowOff>
    </xdr:from>
    <xdr:to>
      <xdr:col>8</xdr:col>
      <xdr:colOff>304800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333375" y="2076450"/>
        <a:ext cx="5267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ootnote__e" TargetMode="External" /><Relationship Id="rId2" Type="http://schemas.openxmlformats.org/officeDocument/2006/relationships/hyperlink" Target="footnote__e" TargetMode="External" /><Relationship Id="rId3" Type="http://schemas.openxmlformats.org/officeDocument/2006/relationships/hyperlink" Target="footnote__e" TargetMode="External" /><Relationship Id="rId4" Type="http://schemas.openxmlformats.org/officeDocument/2006/relationships/hyperlink" Target="footnote__e" TargetMode="External" /><Relationship Id="rId5" Type="http://schemas.openxmlformats.org/officeDocument/2006/relationships/hyperlink" Target="footnote__e" TargetMode="External" /><Relationship Id="rId6" Type="http://schemas.openxmlformats.org/officeDocument/2006/relationships/hyperlink" Target="footnote__e" TargetMode="External" /><Relationship Id="rId7" Type="http://schemas.openxmlformats.org/officeDocument/2006/relationships/hyperlink" Target="footnote__e" TargetMode="External" /><Relationship Id="rId8" Type="http://schemas.openxmlformats.org/officeDocument/2006/relationships/hyperlink" Target="footnote__e" TargetMode="External" /><Relationship Id="rId9" Type="http://schemas.openxmlformats.org/officeDocument/2006/relationships/hyperlink" Target="footnote__e" TargetMode="External" /><Relationship Id="rId10" Type="http://schemas.openxmlformats.org/officeDocument/2006/relationships/hyperlink" Target="footnote__e" TargetMode="Externa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selection activeCell="A61" sqref="A61"/>
    </sheetView>
  </sheetViews>
  <sheetFormatPr defaultColWidth="9.140625" defaultRowHeight="12.75"/>
  <cols>
    <col min="1" max="1" width="18.140625" style="0" customWidth="1"/>
    <col min="2" max="2" width="13.57421875" style="13" customWidth="1"/>
    <col min="3" max="3" width="10.57421875" style="0" bestFit="1" customWidth="1"/>
    <col min="11" max="11" width="14.140625" style="13" customWidth="1"/>
  </cols>
  <sheetData>
    <row r="1" spans="1:3" ht="12.75">
      <c r="A1" s="44" t="s">
        <v>175</v>
      </c>
      <c r="B1" s="45"/>
      <c r="C1" s="44"/>
    </row>
    <row r="2" spans="1:19" ht="12.75">
      <c r="A2" t="s">
        <v>106</v>
      </c>
      <c r="K2" s="46" t="s">
        <v>173</v>
      </c>
      <c r="L2" s="47"/>
      <c r="M2" s="47"/>
      <c r="N2" s="30"/>
      <c r="O2" s="30"/>
      <c r="P2" s="30"/>
      <c r="Q2" s="30"/>
      <c r="R2" s="30"/>
      <c r="S2" s="30"/>
    </row>
    <row r="3" spans="11:19" ht="12.75">
      <c r="K3" s="29"/>
      <c r="L3" s="30"/>
      <c r="M3" s="30"/>
      <c r="N3" s="30"/>
      <c r="O3" s="30"/>
      <c r="P3" s="30"/>
      <c r="Q3" s="30"/>
      <c r="R3" s="30"/>
      <c r="S3" s="30"/>
    </row>
    <row r="4" spans="1:19" ht="12.75">
      <c r="A4" s="6" t="s">
        <v>107</v>
      </c>
      <c r="B4" s="14" t="s">
        <v>110</v>
      </c>
      <c r="C4" s="11">
        <v>2001</v>
      </c>
      <c r="D4" s="11">
        <v>2000</v>
      </c>
      <c r="E4" s="11">
        <v>1999</v>
      </c>
      <c r="F4" s="11">
        <v>1998</v>
      </c>
      <c r="G4" s="11">
        <v>1997</v>
      </c>
      <c r="H4" s="11">
        <v>1996</v>
      </c>
      <c r="I4" s="11">
        <v>1995</v>
      </c>
      <c r="J4" s="11">
        <v>1990</v>
      </c>
      <c r="K4" s="31" t="s">
        <v>107</v>
      </c>
      <c r="L4" s="32">
        <v>2001</v>
      </c>
      <c r="M4" s="32">
        <v>2000</v>
      </c>
      <c r="N4" s="32">
        <v>1999</v>
      </c>
      <c r="O4" s="32">
        <v>1998</v>
      </c>
      <c r="P4" s="32">
        <v>1997</v>
      </c>
      <c r="Q4" s="32">
        <v>1996</v>
      </c>
      <c r="R4" s="32">
        <v>1995</v>
      </c>
      <c r="S4" s="32">
        <v>1990</v>
      </c>
    </row>
    <row r="5" spans="1:19" ht="12.75">
      <c r="A5" s="1" t="s">
        <v>128</v>
      </c>
      <c r="B5" s="17" t="s">
        <v>113</v>
      </c>
      <c r="C5" s="19">
        <v>865.19</v>
      </c>
      <c r="D5" s="19">
        <v>1184.56</v>
      </c>
      <c r="E5" s="19">
        <v>759.45</v>
      </c>
      <c r="F5" s="19">
        <v>800.86</v>
      </c>
      <c r="G5" s="19">
        <v>831.64</v>
      </c>
      <c r="H5" s="19">
        <v>1006.83</v>
      </c>
      <c r="I5" s="19">
        <v>579.34</v>
      </c>
      <c r="J5" s="19">
        <v>3702.99</v>
      </c>
      <c r="K5" s="30" t="s">
        <v>115</v>
      </c>
      <c r="L5" s="33">
        <f>(C5*1000)/'Irrigated Area'!I5</f>
        <v>1081.4875</v>
      </c>
      <c r="M5" s="33">
        <f>(D5*1000)/'Irrigated Area'!H5</f>
        <v>1480.7</v>
      </c>
      <c r="N5" s="34">
        <f>(E5*1000)/'Irrigated Area'!G5</f>
        <v>949.3125</v>
      </c>
      <c r="O5" s="33">
        <f>(F5*1000)/'Irrigated Area'!F5</f>
        <v>1001.075</v>
      </c>
      <c r="P5" s="33">
        <f>(G5*1000)/'Irrigated Area'!E5</f>
        <v>1039.55</v>
      </c>
      <c r="Q5" s="33">
        <f>(H5*1000)/'Irrigated Area'!D5</f>
        <v>1258.5375</v>
      </c>
      <c r="R5" s="33">
        <f>(I5*1000)/'Irrigated Area'!C5</f>
        <v>724.175</v>
      </c>
      <c r="S5" s="33">
        <f>(J5*1000)/'Irrigated Area'!B5</f>
        <v>2931.9002375296914</v>
      </c>
    </row>
    <row r="6" spans="1:19" ht="12.75">
      <c r="A6" s="1" t="s">
        <v>129</v>
      </c>
      <c r="B6" s="17" t="s">
        <v>113</v>
      </c>
      <c r="C6" s="19">
        <v>12</v>
      </c>
      <c r="D6" s="19">
        <v>14.5</v>
      </c>
      <c r="E6" s="19">
        <v>13.4</v>
      </c>
      <c r="F6" s="19">
        <v>10.3</v>
      </c>
      <c r="G6" s="19">
        <v>20</v>
      </c>
      <c r="H6" s="19">
        <v>31</v>
      </c>
      <c r="I6" s="19">
        <v>37</v>
      </c>
      <c r="J6" s="19">
        <v>111</v>
      </c>
      <c r="K6" s="30" t="s">
        <v>116</v>
      </c>
      <c r="L6" s="33">
        <f>(C6*1000)/'Irrigated Area'!I6</f>
        <v>500</v>
      </c>
      <c r="M6" s="33">
        <f>(D6*1000)/'Irrigated Area'!H6</f>
        <v>604.1666666666666</v>
      </c>
      <c r="N6" s="34">
        <f>(E6*1000)/'Irrigated Area'!G6</f>
        <v>558.3333333333334</v>
      </c>
      <c r="O6" s="33">
        <f>(F6*1000)/'Irrigated Area'!F6</f>
        <v>429.1666666666667</v>
      </c>
      <c r="P6" s="33">
        <f>(G6*1000)/'Irrigated Area'!E6</f>
        <v>833.3333333333334</v>
      </c>
      <c r="Q6" s="33">
        <f>(H6*1000)/'Irrigated Area'!D6</f>
        <v>1291.6666666666667</v>
      </c>
      <c r="R6" s="33">
        <f>(I6*1000)/'Irrigated Area'!C6</f>
        <v>1541.6666666666667</v>
      </c>
      <c r="S6" s="33">
        <f>(J6*1000)/'Irrigated Area'!B6</f>
        <v>4625</v>
      </c>
    </row>
    <row r="7" spans="1:19" ht="12.75">
      <c r="A7" s="1" t="s">
        <v>130</v>
      </c>
      <c r="B7" s="17" t="s">
        <v>113</v>
      </c>
      <c r="C7" s="19">
        <v>36.38</v>
      </c>
      <c r="D7" s="19">
        <v>36.38</v>
      </c>
      <c r="E7" s="19">
        <v>36.7</v>
      </c>
      <c r="F7" s="19">
        <v>29.6</v>
      </c>
      <c r="G7" s="19">
        <v>27.43000000000029</v>
      </c>
      <c r="H7" s="19">
        <v>24.040000000000873</v>
      </c>
      <c r="I7" s="19">
        <v>20.650000000000546</v>
      </c>
      <c r="J7" s="19">
        <v>20.65</v>
      </c>
      <c r="K7" s="30" t="s">
        <v>117</v>
      </c>
      <c r="L7" s="33">
        <f>(C7*1000)/'Irrigated Area'!I7</f>
        <v>9095</v>
      </c>
      <c r="M7" s="33">
        <f>(D7*1000)/'Irrigated Area'!H7</f>
        <v>9095</v>
      </c>
      <c r="N7" s="34">
        <f>(E7*1000)/'Irrigated Area'!G7</f>
        <v>9175</v>
      </c>
      <c r="O7" s="33">
        <f>(F7*1000)/'Irrigated Area'!F7</f>
        <v>7400</v>
      </c>
      <c r="P7" s="33">
        <f>(G7*1000)/'Irrigated Area'!E7</f>
        <v>6857.500000000073</v>
      </c>
      <c r="Q7" s="33">
        <f>(H7*1000)/'Irrigated Area'!D7</f>
        <v>6010.000000000218</v>
      </c>
      <c r="R7" s="33">
        <f>(I7*1000)/'Irrigated Area'!C7</f>
        <v>5162.500000000136</v>
      </c>
      <c r="S7" s="33">
        <f>(J7*1000)/'Irrigated Area'!B7</f>
        <v>5162.5</v>
      </c>
    </row>
    <row r="8" spans="1:19" ht="12.75">
      <c r="A8" s="1" t="s">
        <v>131</v>
      </c>
      <c r="B8" s="17" t="s">
        <v>113</v>
      </c>
      <c r="C8" s="19">
        <v>501.5</v>
      </c>
      <c r="D8" s="19">
        <v>501.5</v>
      </c>
      <c r="E8" s="19">
        <v>441.5</v>
      </c>
      <c r="F8" s="19">
        <v>407.2</v>
      </c>
      <c r="G8" s="19">
        <v>407.5</v>
      </c>
      <c r="H8" s="19">
        <v>455.6</v>
      </c>
      <c r="I8" s="19">
        <v>662.1</v>
      </c>
      <c r="J8" s="19">
        <v>660.1718000000037</v>
      </c>
      <c r="K8" s="30" t="s">
        <v>118</v>
      </c>
      <c r="L8" s="33">
        <f>(C8*1000)/'Irrigated Area'!I8</f>
        <v>2388.095238095238</v>
      </c>
      <c r="M8" s="33">
        <f>(D8*1000)/'Irrigated Area'!H8</f>
        <v>2388.095238095238</v>
      </c>
      <c r="N8" s="34">
        <f>(E8*1000)/'Irrigated Area'!G8</f>
        <v>2102.3809523809523</v>
      </c>
      <c r="O8" s="33">
        <f>(F8*1000)/'Irrigated Area'!F8</f>
        <v>1939.047619047619</v>
      </c>
      <c r="P8" s="33">
        <f>(G8*1000)/'Irrigated Area'!E8</f>
        <v>1940.4761904761904</v>
      </c>
      <c r="Q8" s="33">
        <f>(H8*1000)/'Irrigated Area'!D8</f>
        <v>2169.5238095238096</v>
      </c>
      <c r="R8" s="33">
        <f>(I8*1000)/'Irrigated Area'!C8</f>
        <v>3152.8571428571427</v>
      </c>
      <c r="S8" s="33">
        <f>(J8*1000)/'Irrigated Area'!B8</f>
        <v>3236.136274509822</v>
      </c>
    </row>
    <row r="9" spans="1:19" ht="12.75">
      <c r="A9" s="1" t="s">
        <v>133</v>
      </c>
      <c r="B9" s="17" t="s">
        <v>113</v>
      </c>
      <c r="C9" s="19">
        <v>46.6</v>
      </c>
      <c r="D9" s="19">
        <v>48.36</v>
      </c>
      <c r="E9" s="19">
        <v>49.99</v>
      </c>
      <c r="F9" s="19">
        <v>53.44</v>
      </c>
      <c r="G9" s="19">
        <v>58.64</v>
      </c>
      <c r="H9" s="19">
        <v>60.100000000000364</v>
      </c>
      <c r="I9" s="19">
        <v>63</v>
      </c>
      <c r="J9" s="19">
        <v>77.5</v>
      </c>
      <c r="K9" s="30" t="s">
        <v>119</v>
      </c>
      <c r="L9" s="33">
        <f>(C9*1000)/'Irrigated Area'!I9</f>
        <v>2330</v>
      </c>
      <c r="M9" s="33">
        <f>(D9*1000)/'Irrigated Area'!H9</f>
        <v>2418</v>
      </c>
      <c r="N9" s="34">
        <f>(E9*1000)/'Irrigated Area'!G9</f>
        <v>2499.5</v>
      </c>
      <c r="O9" s="33">
        <f>(F9*1000)/'Irrigated Area'!F9</f>
        <v>2672</v>
      </c>
      <c r="P9" s="33">
        <f>(G9*1000)/'Irrigated Area'!E9</f>
        <v>2932</v>
      </c>
      <c r="Q9" s="33">
        <f>(H9*1000)/'Irrigated Area'!D9</f>
        <v>3005.000000000018</v>
      </c>
      <c r="R9" s="33">
        <f>(I9*1000)/'Irrigated Area'!C9</f>
        <v>3150</v>
      </c>
      <c r="S9" s="33">
        <f>(J9*1000)/'Irrigated Area'!B9</f>
        <v>3875</v>
      </c>
    </row>
    <row r="10" spans="1:19" ht="12.75">
      <c r="A10" s="1" t="s">
        <v>132</v>
      </c>
      <c r="B10" s="17" t="s">
        <v>113</v>
      </c>
      <c r="C10" s="19">
        <v>53</v>
      </c>
      <c r="D10" s="19">
        <v>53</v>
      </c>
      <c r="E10" s="19">
        <v>53</v>
      </c>
      <c r="F10" s="19">
        <v>53</v>
      </c>
      <c r="G10" s="19">
        <v>53</v>
      </c>
      <c r="H10" s="19">
        <v>53</v>
      </c>
      <c r="I10" s="19">
        <v>53</v>
      </c>
      <c r="J10" s="19">
        <v>53</v>
      </c>
      <c r="K10" s="30" t="s">
        <v>120</v>
      </c>
      <c r="L10" s="33">
        <f>(C10*1000)/'Irrigated Area'!I10</f>
        <v>7571.428571428572</v>
      </c>
      <c r="M10" s="33">
        <f>(D10*1000)/'Irrigated Area'!H10</f>
        <v>7571.428571428572</v>
      </c>
      <c r="N10" s="34">
        <f>(E10*1000)/'Irrigated Area'!G10</f>
        <v>7571.428571428572</v>
      </c>
      <c r="O10" s="33">
        <f>(F10*1000)/'Irrigated Area'!F10</f>
        <v>6625</v>
      </c>
      <c r="P10" s="33">
        <f>(G10*1000)/'Irrigated Area'!E10</f>
        <v>6625</v>
      </c>
      <c r="Q10" s="33">
        <f>(H10*1000)/'Irrigated Area'!D10</f>
        <v>5888.888888888889</v>
      </c>
      <c r="R10" s="33">
        <f>(I10*1000)/'Irrigated Area'!C10</f>
        <v>5888.888888888889</v>
      </c>
      <c r="S10" s="33">
        <f>(J10*1000)/'Irrigated Area'!B10</f>
        <v>5888.888888888889</v>
      </c>
    </row>
    <row r="11" spans="1:19" ht="12.75">
      <c r="A11" s="1" t="s">
        <v>134</v>
      </c>
      <c r="B11" s="17" t="s">
        <v>113</v>
      </c>
      <c r="C11" s="19">
        <v>1033.3</v>
      </c>
      <c r="D11" s="19">
        <v>1060.6</v>
      </c>
      <c r="E11" s="19">
        <v>1045.4</v>
      </c>
      <c r="F11" s="19">
        <v>999.2</v>
      </c>
      <c r="G11" s="19">
        <v>1082.9</v>
      </c>
      <c r="H11" s="19">
        <v>1057.5</v>
      </c>
      <c r="I11" s="19">
        <v>1176.8</v>
      </c>
      <c r="J11" s="19">
        <v>1693.7</v>
      </c>
      <c r="K11" s="30" t="s">
        <v>121</v>
      </c>
      <c r="L11" s="33">
        <f>(C11*1000)/'Irrigated Area'!I11</f>
        <v>10333</v>
      </c>
      <c r="M11" s="33">
        <f>(D11*1000)/'Irrigated Area'!H11</f>
        <v>10606</v>
      </c>
      <c r="N11" s="34">
        <f>(E11*1000)/'Irrigated Area'!G11</f>
        <v>10454.000000000002</v>
      </c>
      <c r="O11" s="33">
        <f>(F11*1000)/'Irrigated Area'!F11</f>
        <v>9992</v>
      </c>
      <c r="P11" s="33">
        <f>(G11*1000)/'Irrigated Area'!E11</f>
        <v>10829</v>
      </c>
      <c r="Q11" s="33">
        <f>(H11*1000)/'Irrigated Area'!D11</f>
        <v>10575</v>
      </c>
      <c r="R11" s="33">
        <f>(I11*1000)/'Irrigated Area'!C11</f>
        <v>11768</v>
      </c>
      <c r="S11" s="33">
        <f>(J11*1000)/'Irrigated Area'!B11</f>
        <v>16937</v>
      </c>
    </row>
    <row r="12" spans="1:19" ht="12.75">
      <c r="A12" s="1" t="s">
        <v>135</v>
      </c>
      <c r="B12" s="17" t="s">
        <v>113</v>
      </c>
      <c r="C12" s="19">
        <v>1018</v>
      </c>
      <c r="D12" s="19">
        <v>940</v>
      </c>
      <c r="E12" s="19">
        <v>1027</v>
      </c>
      <c r="F12" s="19">
        <v>1300</v>
      </c>
      <c r="G12" s="19">
        <v>1030</v>
      </c>
      <c r="H12" s="19">
        <v>2320</v>
      </c>
      <c r="I12" s="19">
        <v>1910</v>
      </c>
      <c r="J12" s="19">
        <v>6990</v>
      </c>
      <c r="K12" s="30" t="s">
        <v>122</v>
      </c>
      <c r="L12" s="33">
        <f>(C12*1000)/'Irrigated Area'!I12</f>
        <v>380.84549195660304</v>
      </c>
      <c r="M12" s="33">
        <f>(D12*1000)/'Irrigated Area'!H12</f>
        <v>351.66479610924057</v>
      </c>
      <c r="N12" s="34">
        <f>(E12*1000)/'Irrigated Area'!G12</f>
        <v>384.21249532360645</v>
      </c>
      <c r="O12" s="33">
        <f>(F12*1000)/'Irrigated Area'!F12</f>
        <v>451.3888888888889</v>
      </c>
      <c r="P12" s="33">
        <f>(G12*1000)/'Irrigated Area'!E12</f>
        <v>333.44124312075104</v>
      </c>
      <c r="Q12" s="33">
        <f>(H12*1000)/'Irrigated Area'!D12</f>
        <v>749.3540051679587</v>
      </c>
      <c r="R12" s="33">
        <f>(I12*1000)/'Irrigated Area'!C12</f>
        <v>614.1479099678456</v>
      </c>
      <c r="S12" s="33">
        <f>(J12*1000)/'Irrigated Area'!B12</f>
        <v>2248.311354133162</v>
      </c>
    </row>
    <row r="13" spans="1:19" ht="12.75">
      <c r="A13" s="1" t="s">
        <v>137</v>
      </c>
      <c r="B13" s="17" t="s">
        <v>113</v>
      </c>
      <c r="C13" s="19">
        <v>69.55</v>
      </c>
      <c r="D13" s="19">
        <v>91.26</v>
      </c>
      <c r="E13" s="19">
        <v>37.6</v>
      </c>
      <c r="F13" s="19">
        <v>60.4</v>
      </c>
      <c r="G13" s="19">
        <v>67</v>
      </c>
      <c r="H13" s="19">
        <v>75</v>
      </c>
      <c r="I13" s="19">
        <v>96</v>
      </c>
      <c r="J13" s="19">
        <v>321</v>
      </c>
      <c r="K13" s="30" t="s">
        <v>123</v>
      </c>
      <c r="L13" s="33">
        <f>(C13*1000)/'Irrigated Area'!I13</f>
        <v>380.05464480874315</v>
      </c>
      <c r="M13" s="33">
        <f>(D13*1000)/'Irrigated Area'!H13</f>
        <v>498.6885245901639</v>
      </c>
      <c r="N13" s="34">
        <f>(E13*1000)/'Irrigated Area'!G13</f>
        <v>211.23595505617976</v>
      </c>
      <c r="O13" s="33">
        <f>(F13*1000)/'Irrigated Area'!F13</f>
        <v>347.1264367816092</v>
      </c>
      <c r="P13" s="33">
        <f>(G13*1000)/'Irrigated Area'!E13</f>
        <v>391.812865497076</v>
      </c>
      <c r="Q13" s="33">
        <f>(H13*1000)/'Irrigated Area'!D13</f>
        <v>386.5979381443299</v>
      </c>
      <c r="R13" s="33">
        <f>(I13*1000)/'Irrigated Area'!C13</f>
        <v>442.3963133640553</v>
      </c>
      <c r="S13" s="33">
        <f>(J13*1000)/'Irrigated Area'!B13</f>
        <v>1073.5785953177258</v>
      </c>
    </row>
    <row r="14" spans="1:19" ht="12.75">
      <c r="A14" s="1" t="s">
        <v>136</v>
      </c>
      <c r="B14" s="17" t="s">
        <v>113</v>
      </c>
      <c r="C14" s="25">
        <v>0.2</v>
      </c>
      <c r="D14" s="25">
        <v>0.2</v>
      </c>
      <c r="E14" s="25">
        <v>0.2</v>
      </c>
      <c r="F14" s="25">
        <v>0.2</v>
      </c>
      <c r="G14" s="25">
        <v>0.2</v>
      </c>
      <c r="H14" s="25">
        <v>0.2</v>
      </c>
      <c r="I14" s="25">
        <v>4.78</v>
      </c>
      <c r="J14" s="25">
        <v>3.88</v>
      </c>
      <c r="K14" s="30" t="s">
        <v>124</v>
      </c>
      <c r="L14" s="33">
        <f>(C14*1000)/'Irrigated Area'!I14</f>
        <v>66.66666666666667</v>
      </c>
      <c r="M14" s="33">
        <f>(D14*1000)/'Irrigated Area'!H14</f>
        <v>66.66666666666667</v>
      </c>
      <c r="N14" s="34">
        <f>(E14*1000)/'Irrigated Area'!G14</f>
        <v>100</v>
      </c>
      <c r="O14" s="33">
        <f>(F14*1000)/'Irrigated Area'!F14</f>
        <v>100</v>
      </c>
      <c r="P14" s="33">
        <f>(G14*1000)/'Irrigated Area'!E14</f>
        <v>100</v>
      </c>
      <c r="Q14" s="33">
        <f>(H14*1000)/'Irrigated Area'!D14</f>
        <v>100</v>
      </c>
      <c r="R14" s="33">
        <f>(I14*1000)/'Irrigated Area'!C14</f>
        <v>2390</v>
      </c>
      <c r="S14" s="33">
        <f>(J14*1000)/'Irrigated Area'!B14</f>
        <v>1940</v>
      </c>
    </row>
    <row r="15" spans="1:19" s="18" customFormat="1" ht="25.5">
      <c r="A15" s="6" t="s">
        <v>169</v>
      </c>
      <c r="B15" s="27"/>
      <c r="C15" s="26">
        <f>SUM(C5:C14)</f>
        <v>3635.7200000000003</v>
      </c>
      <c r="D15" s="26">
        <f aca="true" t="shared" si="0" ref="D15:J15">SUM(D5:D14)</f>
        <v>3930.3599999999997</v>
      </c>
      <c r="E15" s="26">
        <f t="shared" si="0"/>
        <v>3464.2400000000002</v>
      </c>
      <c r="F15" s="26">
        <f t="shared" si="0"/>
        <v>3714.2000000000003</v>
      </c>
      <c r="G15" s="26">
        <f t="shared" si="0"/>
        <v>3578.3100000000004</v>
      </c>
      <c r="H15" s="26">
        <f t="shared" si="0"/>
        <v>5083.270000000001</v>
      </c>
      <c r="I15" s="26">
        <f t="shared" si="0"/>
        <v>4602.67</v>
      </c>
      <c r="J15" s="26">
        <f t="shared" si="0"/>
        <v>13633.891800000003</v>
      </c>
      <c r="K15" s="31" t="s">
        <v>113</v>
      </c>
      <c r="L15" s="35">
        <f>(C15*1000)/'Irrigated Area'!I15</f>
        <v>903.5089463220677</v>
      </c>
      <c r="M15" s="35">
        <f>(D15*1000)/'Irrigated Area'!H20</f>
        <v>865.3368560105679</v>
      </c>
      <c r="N15" s="35">
        <f>(E15*1000)/'Irrigated Area'!G15</f>
        <v>862.1801891488304</v>
      </c>
      <c r="O15" s="35">
        <f>(F15*1000)/'Irrigated Area'!F15</f>
        <v>879.7252486973</v>
      </c>
      <c r="P15" s="35">
        <f>(G15*1000)/'Irrigated Area'!E15</f>
        <v>808.1097560975611</v>
      </c>
      <c r="Q15" s="35">
        <f>(H15*1000)/'Irrigated Area'!D15</f>
        <v>1140.0022426553041</v>
      </c>
      <c r="R15" s="35">
        <f>(I15*1000)/'Irrigated Area'!C15</f>
        <v>1023.7255338078292</v>
      </c>
      <c r="S15" s="35">
        <f>(J15*1000)/'Irrigated Area'!B15</f>
        <v>2708.3615017878433</v>
      </c>
    </row>
    <row r="16" spans="1:19" ht="12.75">
      <c r="A16" s="3"/>
      <c r="B16" s="17"/>
      <c r="C16" s="11"/>
      <c r="D16" s="11"/>
      <c r="E16" s="11"/>
      <c r="F16" s="11"/>
      <c r="G16" s="11"/>
      <c r="H16" s="11"/>
      <c r="I16" s="11"/>
      <c r="J16" s="11"/>
      <c r="K16" s="30"/>
      <c r="L16" s="33"/>
      <c r="M16" s="33"/>
      <c r="N16" s="34"/>
      <c r="O16" s="33"/>
      <c r="P16" s="33"/>
      <c r="Q16" s="33"/>
      <c r="R16" s="33"/>
      <c r="S16" s="33"/>
    </row>
    <row r="17" spans="1:19" ht="12.75">
      <c r="A17" s="1" t="s">
        <v>138</v>
      </c>
      <c r="B17" s="17" t="s">
        <v>114</v>
      </c>
      <c r="C17" s="19">
        <v>122</v>
      </c>
      <c r="D17" s="19">
        <v>122</v>
      </c>
      <c r="E17" s="19">
        <v>312</v>
      </c>
      <c r="F17" s="19">
        <v>312</v>
      </c>
      <c r="G17" s="19">
        <v>312</v>
      </c>
      <c r="H17" s="19">
        <v>312</v>
      </c>
      <c r="I17" s="19">
        <v>312</v>
      </c>
      <c r="J17" s="19">
        <v>312</v>
      </c>
      <c r="K17" s="30" t="s">
        <v>155</v>
      </c>
      <c r="L17" s="33">
        <f>(C17*1000)/'Irrigated Area'!I17</f>
        <v>3050</v>
      </c>
      <c r="M17" s="33">
        <f>(AgricUse!D17*1000)/'Irrigated Area'!H17</f>
        <v>3050</v>
      </c>
      <c r="N17" s="34">
        <f>(E17*1000)/'Irrigated Area'!G17</f>
        <v>7800</v>
      </c>
      <c r="O17" s="33">
        <f>(F17*1000)/'Irrigated Area'!G17</f>
        <v>7800</v>
      </c>
      <c r="P17" s="33">
        <f>(G17*1000)/'Irrigated Area'!E17</f>
        <v>7800</v>
      </c>
      <c r="Q17" s="33">
        <f>(H17*1000)/'Irrigated Area'!D17</f>
        <v>7800</v>
      </c>
      <c r="R17" s="33">
        <f>(I17*1000)/'Irrigated Area'!C17</f>
        <v>7800</v>
      </c>
      <c r="S17" s="33">
        <f>(J17*1000)/'Irrigated Area'!B17</f>
        <v>8666.666666666666</v>
      </c>
    </row>
    <row r="18" spans="1:19" ht="12.75">
      <c r="A18" s="1" t="s">
        <v>139</v>
      </c>
      <c r="B18" s="17" t="s">
        <v>114</v>
      </c>
      <c r="C18" s="20">
        <v>6.6</v>
      </c>
      <c r="D18" s="20">
        <v>6.6</v>
      </c>
      <c r="E18" s="20">
        <v>6.6</v>
      </c>
      <c r="F18" s="20">
        <v>6.6</v>
      </c>
      <c r="G18" s="20">
        <v>6.6</v>
      </c>
      <c r="H18" s="20">
        <v>6.6</v>
      </c>
      <c r="I18" s="20">
        <v>6.6</v>
      </c>
      <c r="J18" s="20">
        <v>6.6</v>
      </c>
      <c r="K18" s="30" t="s">
        <v>125</v>
      </c>
      <c r="L18" s="33">
        <f>(C18*1000)/'Irrigated Area'!I18</f>
        <v>3300</v>
      </c>
      <c r="M18" s="33">
        <f>(AgricUse!D18*1000)/'Irrigated Area'!H18</f>
        <v>3300</v>
      </c>
      <c r="N18" s="34">
        <f>(E18*1000)/'Irrigated Area'!G18</f>
        <v>3300</v>
      </c>
      <c r="O18" s="33">
        <f>(F18*1000)/'Irrigated Area'!G18</f>
        <v>3300</v>
      </c>
      <c r="P18" s="33">
        <f>(G18*1000)/'Irrigated Area'!E18</f>
        <v>6600</v>
      </c>
      <c r="Q18" s="33">
        <f>(H18*1000)/'Irrigated Area'!D18</f>
        <v>6600</v>
      </c>
      <c r="R18" s="33">
        <f>(I18*1000)/'Irrigated Area'!C18</f>
        <v>6600</v>
      </c>
      <c r="S18" s="33">
        <f>(J18*1000)/'Irrigated Area'!B18</f>
        <v>6600</v>
      </c>
    </row>
    <row r="19" spans="1:19" ht="12.75">
      <c r="A19" s="1" t="s">
        <v>140</v>
      </c>
      <c r="B19" s="17" t="s">
        <v>114</v>
      </c>
      <c r="C19" s="19">
        <v>31000</v>
      </c>
      <c r="D19" s="19">
        <v>30600</v>
      </c>
      <c r="E19" s="19">
        <v>29200</v>
      </c>
      <c r="F19" s="19">
        <v>26668</v>
      </c>
      <c r="G19" s="19">
        <v>24936</v>
      </c>
      <c r="H19" s="19">
        <v>23748</v>
      </c>
      <c r="I19" s="19">
        <v>23238</v>
      </c>
      <c r="J19" s="19">
        <v>20803</v>
      </c>
      <c r="K19" s="30" t="s">
        <v>156</v>
      </c>
      <c r="L19" s="33">
        <f>(C19*1000)/'Irrigated Area'!I19</f>
        <v>6888.888888888889</v>
      </c>
      <c r="M19" s="33">
        <f>(AgricUse!D19*1000)/'Irrigated Area'!H19</f>
        <v>6800</v>
      </c>
      <c r="N19" s="34">
        <f>(E19*1000)/'Irrigated Area'!G19</f>
        <v>6488.888888888889</v>
      </c>
      <c r="O19" s="33">
        <f>(F19*1000)/'Irrigated Area'!G19</f>
        <v>5926.222222222223</v>
      </c>
      <c r="P19" s="33">
        <f>(G19*1000)/'Irrigated Area'!E19</f>
        <v>5937.142857142857</v>
      </c>
      <c r="Q19" s="33">
        <f>(H19*1000)/'Irrigated Area'!D19</f>
        <v>5654.285714285715</v>
      </c>
      <c r="R19" s="33">
        <f>(I19*1000)/'Irrigated Area'!C19</f>
        <v>5551.361681796465</v>
      </c>
      <c r="S19" s="33">
        <f>(J19*1000)/'Irrigated Area'!B19</f>
        <v>5474.473684210527</v>
      </c>
    </row>
    <row r="20" spans="1:19" s="18" customFormat="1" ht="25.5">
      <c r="A20" s="6" t="s">
        <v>170</v>
      </c>
      <c r="B20" s="27"/>
      <c r="C20" s="26">
        <f>SUM(C17:C19)</f>
        <v>31128.6</v>
      </c>
      <c r="D20" s="26">
        <f aca="true" t="shared" si="1" ref="D20:J20">SUM(D17:D19)</f>
        <v>30728.6</v>
      </c>
      <c r="E20" s="26">
        <f t="shared" si="1"/>
        <v>29518.6</v>
      </c>
      <c r="F20" s="26">
        <f t="shared" si="1"/>
        <v>26986.6</v>
      </c>
      <c r="G20" s="26">
        <f t="shared" si="1"/>
        <v>25254.6</v>
      </c>
      <c r="H20" s="26">
        <f t="shared" si="1"/>
        <v>24066.6</v>
      </c>
      <c r="I20" s="26">
        <f t="shared" si="1"/>
        <v>23556.6</v>
      </c>
      <c r="J20" s="26">
        <f t="shared" si="1"/>
        <v>21121.6</v>
      </c>
      <c r="K20" s="31" t="s">
        <v>114</v>
      </c>
      <c r="L20" s="35">
        <f>(C20*1000)/'Irrigated Area'!I20</f>
        <v>6853.500660501982</v>
      </c>
      <c r="M20" s="35">
        <f>(D20*1000)/'Irrigated Area'!H20</f>
        <v>6765.433729634522</v>
      </c>
      <c r="N20" s="35">
        <f>(E20*1000)/'Irrigated Area'!G20</f>
        <v>6499.031263760458</v>
      </c>
      <c r="O20" s="35">
        <f>(F20*1000)/'Irrigated Area'!F20</f>
        <v>6104.1845736258765</v>
      </c>
      <c r="P20" s="35">
        <f>(G20*1000)/'Irrigated Area'!E20</f>
        <v>5954.869134638057</v>
      </c>
      <c r="Q20" s="35">
        <f>(H20*1000)/'Irrigated Area'!D20</f>
        <v>5674.7465220466875</v>
      </c>
      <c r="R20" s="35">
        <f>(I20*1000)/'Irrigated Area'!H20</f>
        <v>5186.393659180978</v>
      </c>
      <c r="S20" s="35">
        <f>(J20*1000)/'Irrigated Area'!B20</f>
        <v>5504.71722700026</v>
      </c>
    </row>
    <row r="21" spans="1:19" ht="12.75">
      <c r="A21" s="3"/>
      <c r="B21" s="17"/>
      <c r="C21" s="11"/>
      <c r="D21" s="11"/>
      <c r="E21" s="11"/>
      <c r="F21" s="11"/>
      <c r="G21" s="11"/>
      <c r="H21" s="11"/>
      <c r="I21" s="11"/>
      <c r="J21" s="11"/>
      <c r="K21" s="30"/>
      <c r="L21" s="35"/>
      <c r="M21" s="35"/>
      <c r="N21" s="35"/>
      <c r="O21" s="35"/>
      <c r="P21" s="35"/>
      <c r="Q21" s="35"/>
      <c r="R21" s="35"/>
      <c r="S21" s="35"/>
    </row>
    <row r="22" spans="1:19" ht="12.75">
      <c r="A22" s="1" t="s">
        <v>145</v>
      </c>
      <c r="B22" s="17" t="s">
        <v>111</v>
      </c>
      <c r="C22" s="19">
        <v>100</v>
      </c>
      <c r="D22" s="19">
        <v>100</v>
      </c>
      <c r="E22" s="19">
        <v>100</v>
      </c>
      <c r="F22" s="19">
        <v>100</v>
      </c>
      <c r="G22" s="19">
        <v>100</v>
      </c>
      <c r="H22" s="19">
        <v>100</v>
      </c>
      <c r="I22" s="19">
        <v>100</v>
      </c>
      <c r="J22" s="19">
        <v>100</v>
      </c>
      <c r="K22" s="30" t="s">
        <v>157</v>
      </c>
      <c r="L22" s="34">
        <f>(C22*1000)/'Irrigated Area'!I22</f>
        <v>25000</v>
      </c>
      <c r="M22" s="34">
        <f>(D22*1000)/'Irrigated Area'!H22</f>
        <v>25000</v>
      </c>
      <c r="N22" s="34">
        <f>(E22*1000)/'Irrigated Area'!G22</f>
        <v>25000</v>
      </c>
      <c r="O22" s="34">
        <f>(F22*1000)/'Irrigated Area'!F22</f>
        <v>25000</v>
      </c>
      <c r="P22" s="34">
        <f>(G22*1000)/'Irrigated Area'!E22</f>
        <v>25000</v>
      </c>
      <c r="Q22" s="34">
        <f>(H22*1000)/'Irrigated Area'!D22</f>
        <v>25000</v>
      </c>
      <c r="R22" s="34">
        <f>(I22*1000)/'Irrigated Area'!H22</f>
        <v>25000</v>
      </c>
      <c r="S22" s="34">
        <f>(J22*1000)/'Irrigated Area'!B22</f>
        <v>25000</v>
      </c>
    </row>
    <row r="23" spans="1:19" ht="12.75">
      <c r="A23" s="1" t="s">
        <v>141</v>
      </c>
      <c r="B23" s="17" t="s">
        <v>111</v>
      </c>
      <c r="C23" s="19">
        <v>22.700100000000475</v>
      </c>
      <c r="D23" s="19">
        <v>21.10010000000011</v>
      </c>
      <c r="E23" s="19">
        <v>19.500100000000202</v>
      </c>
      <c r="F23" s="19">
        <v>18.04</v>
      </c>
      <c r="G23" s="19">
        <v>15.83</v>
      </c>
      <c r="H23" s="19">
        <v>14.9</v>
      </c>
      <c r="I23" s="19">
        <v>12.59</v>
      </c>
      <c r="J23" s="19">
        <v>12.59</v>
      </c>
      <c r="K23" s="30" t="s">
        <v>158</v>
      </c>
      <c r="L23" s="34">
        <f>(C23*1000)/'Irrigated Area'!I23</f>
        <v>648.5742857142993</v>
      </c>
      <c r="M23" s="34">
        <f>(D23*1000)/'Irrigated Area'!H23</f>
        <v>602.8600000000032</v>
      </c>
      <c r="N23" s="34">
        <f>(E23*1000)/'Irrigated Area'!G23</f>
        <v>557.14571428572</v>
      </c>
      <c r="O23" s="34">
        <f>(F23*1000)/'Irrigated Area'!F23</f>
        <v>515.4285714285714</v>
      </c>
      <c r="P23" s="34">
        <f>(G23*1000)/'Irrigated Area'!E23</f>
        <v>452.2857142857143</v>
      </c>
      <c r="Q23" s="34">
        <f>(H23*1000)/'Irrigated Area'!D23</f>
        <v>496.6666666666667</v>
      </c>
      <c r="R23" s="34">
        <f>(I23*1000)/'Irrigated Area'!H23</f>
        <v>359.7142857142857</v>
      </c>
      <c r="S23" s="34">
        <f>(J23*1000)/'Irrigated Area'!B23</f>
        <v>699.4444444444445</v>
      </c>
    </row>
    <row r="24" spans="1:19" ht="12.75">
      <c r="A24" s="1" t="s">
        <v>142</v>
      </c>
      <c r="B24" s="17" t="s">
        <v>111</v>
      </c>
      <c r="C24" s="19">
        <v>322.304900000001</v>
      </c>
      <c r="D24" s="19">
        <v>328.5131000000001</v>
      </c>
      <c r="E24" s="19">
        <v>334.72130000000107</v>
      </c>
      <c r="F24" s="19">
        <v>340.9295000000002</v>
      </c>
      <c r="G24" s="19">
        <v>347.13770000000113</v>
      </c>
      <c r="H24" s="19">
        <v>360</v>
      </c>
      <c r="I24" s="19">
        <v>295</v>
      </c>
      <c r="J24" s="19">
        <v>465</v>
      </c>
      <c r="K24" s="30" t="s">
        <v>159</v>
      </c>
      <c r="L24" s="34">
        <f>(C24*1000)/'Irrigated Area'!I24</f>
        <v>721.0400447427315</v>
      </c>
      <c r="M24" s="34">
        <f>(D24*1000)/'Irrigated Area'!H24</f>
        <v>734.9286353467563</v>
      </c>
      <c r="N24" s="34">
        <f>(E24*1000)/'Irrigated Area'!G24</f>
        <v>748.8172259507854</v>
      </c>
      <c r="O24" s="34">
        <f>(F24*1000)/'Irrigated Area'!F24</f>
        <v>741.1510869565221</v>
      </c>
      <c r="P24" s="34">
        <f>(G24*1000)/'Irrigated Area'!E24</f>
        <v>729.2808823529435</v>
      </c>
      <c r="Q24" s="34">
        <f>(H24*1000)/'Irrigated Area'!D24</f>
        <v>748.4407484407484</v>
      </c>
      <c r="R24" s="34">
        <f>(I24*1000)/'Irrigated Area'!H24</f>
        <v>659.9552572706936</v>
      </c>
      <c r="S24" s="34">
        <f>(J24*1000)/'Irrigated Area'!B24</f>
        <v>1081.3953488372092</v>
      </c>
    </row>
    <row r="25" spans="1:19" ht="12.75">
      <c r="A25" s="1" t="s">
        <v>146</v>
      </c>
      <c r="B25" s="17" t="s">
        <v>111</v>
      </c>
      <c r="C25" s="19">
        <v>50</v>
      </c>
      <c r="D25" s="19">
        <v>50</v>
      </c>
      <c r="E25" s="19">
        <v>50</v>
      </c>
      <c r="F25" s="19">
        <v>50</v>
      </c>
      <c r="G25" s="19">
        <v>50</v>
      </c>
      <c r="H25" s="19">
        <v>50</v>
      </c>
      <c r="I25" s="19">
        <v>50</v>
      </c>
      <c r="J25" s="19">
        <v>50</v>
      </c>
      <c r="K25" s="30" t="s">
        <v>163</v>
      </c>
      <c r="L25" s="34">
        <f>(C25*1000)/'Irrigated Area'!I25</f>
        <v>781.25</v>
      </c>
      <c r="M25" s="34">
        <f>(D25*1000)/'Irrigated Area'!H25</f>
        <v>781.25</v>
      </c>
      <c r="N25" s="34">
        <f>(E25*1000)/'Irrigated Area'!G25</f>
        <v>781.25</v>
      </c>
      <c r="O25" s="34">
        <f>(F25*1000)/'Irrigated Area'!F25</f>
        <v>781.25</v>
      </c>
      <c r="P25" s="34">
        <f>(G25*1000)/'Irrigated Area'!E25</f>
        <v>781.25</v>
      </c>
      <c r="Q25" s="34">
        <f>(H25*1000)/'Irrigated Area'!D25</f>
        <v>781.25</v>
      </c>
      <c r="R25" s="34">
        <f>(I25*1000)/'Irrigated Area'!H25</f>
        <v>781.25</v>
      </c>
      <c r="S25" s="34">
        <f>(J25*1000)/'Irrigated Area'!B25</f>
        <v>781.25</v>
      </c>
    </row>
    <row r="26" spans="1:19" ht="12.75">
      <c r="A26" s="1" t="s">
        <v>143</v>
      </c>
      <c r="B26" s="17" t="s">
        <v>111</v>
      </c>
      <c r="C26" s="21">
        <v>616</v>
      </c>
      <c r="D26" s="21">
        <v>616</v>
      </c>
      <c r="E26" s="21">
        <v>616</v>
      </c>
      <c r="F26" s="21">
        <v>616</v>
      </c>
      <c r="G26" s="21">
        <v>616</v>
      </c>
      <c r="H26" s="21">
        <v>616</v>
      </c>
      <c r="I26" s="22">
        <v>616</v>
      </c>
      <c r="J26" s="21">
        <v>616</v>
      </c>
      <c r="K26" s="30" t="s">
        <v>160</v>
      </c>
      <c r="L26" s="34">
        <f>(C26*1000)/'Irrigated Area'!I26</f>
        <v>1270.1030927835052</v>
      </c>
      <c r="M26" s="34">
        <f>(D26*1000)/'Irrigated Area'!H26</f>
        <v>1270.1030927835052</v>
      </c>
      <c r="N26" s="34">
        <f>(E26*1000)/'Irrigated Area'!G26</f>
        <v>1270.1030927835052</v>
      </c>
      <c r="O26" s="34">
        <f>(F26*1000)/'Irrigated Area'!F26</f>
        <v>1270.1030927835052</v>
      </c>
      <c r="P26" s="34">
        <f>(G26*1000)/'Irrigated Area'!E26</f>
        <v>1270.1030927835052</v>
      </c>
      <c r="Q26" s="34">
        <f>(H26*1000)/'Irrigated Area'!D26</f>
        <v>1270.1030927835052</v>
      </c>
      <c r="R26" s="34">
        <f>(I26*1000)/'Irrigated Area'!H26</f>
        <v>1270.1030927835052</v>
      </c>
      <c r="S26" s="34">
        <f>(J26*1000)/'Irrigated Area'!B26</f>
        <v>1278.0082987551866</v>
      </c>
    </row>
    <row r="27" spans="1:19" ht="12.75">
      <c r="A27" s="1" t="s">
        <v>144</v>
      </c>
      <c r="B27" s="17" t="s">
        <v>111</v>
      </c>
      <c r="C27" s="19">
        <v>76</v>
      </c>
      <c r="D27" s="19">
        <v>76</v>
      </c>
      <c r="E27" s="19">
        <v>76</v>
      </c>
      <c r="F27" s="19">
        <v>53</v>
      </c>
      <c r="G27" s="19">
        <v>90</v>
      </c>
      <c r="H27" s="19">
        <v>230</v>
      </c>
      <c r="I27" s="19">
        <v>260</v>
      </c>
      <c r="J27" s="19">
        <v>260</v>
      </c>
      <c r="K27" s="30" t="s">
        <v>161</v>
      </c>
      <c r="L27" s="34">
        <f>(C27*1000)/'Irrigated Area'!I27</f>
        <v>134.5132743362832</v>
      </c>
      <c r="M27" s="34">
        <f>(D27*1000)/'Irrigated Area'!H27</f>
        <v>134.5132743362832</v>
      </c>
      <c r="N27" s="34">
        <f>(E27*1000)/'Irrigated Area'!G27</f>
        <v>134.5132743362832</v>
      </c>
      <c r="O27" s="34">
        <f>(F27*1000)/'Irrigated Area'!F27</f>
        <v>93.80530973451327</v>
      </c>
      <c r="P27" s="34">
        <f>(G27*1000)/'Irrigated Area'!E27</f>
        <v>159.2920353982301</v>
      </c>
      <c r="Q27" s="34">
        <f>(H27*1000)/'Irrigated Area'!D27</f>
        <v>407.07964601769913</v>
      </c>
      <c r="R27" s="34">
        <f>(I27*1000)/'Irrigated Area'!H27</f>
        <v>460.17699115044246</v>
      </c>
      <c r="S27" s="34">
        <f>(J27*1000)/'Irrigated Area'!B27</f>
        <v>468.4684684684685</v>
      </c>
    </row>
    <row r="28" spans="1:19" ht="12.75">
      <c r="A28" s="1" t="s">
        <v>149</v>
      </c>
      <c r="B28" s="17" t="s">
        <v>111</v>
      </c>
      <c r="C28" s="19">
        <v>293</v>
      </c>
      <c r="D28" s="19">
        <v>293</v>
      </c>
      <c r="E28" s="19">
        <v>293</v>
      </c>
      <c r="F28" s="19">
        <v>293</v>
      </c>
      <c r="G28" s="19">
        <v>293</v>
      </c>
      <c r="H28" s="19">
        <v>293</v>
      </c>
      <c r="I28" s="19">
        <v>293</v>
      </c>
      <c r="J28" s="19">
        <v>293</v>
      </c>
      <c r="K28" s="30" t="s">
        <v>126</v>
      </c>
      <c r="L28" s="34">
        <f>(C28*1000)/'Irrigated Area'!I28</f>
        <v>2307.0866141732286</v>
      </c>
      <c r="M28" s="34">
        <f>(D28*1000)/'Irrigated Area'!H28</f>
        <v>2307.0866141732286</v>
      </c>
      <c r="N28" s="34">
        <f>(E28*1000)/'Irrigated Area'!G28</f>
        <v>2307.0866141732286</v>
      </c>
      <c r="O28" s="34">
        <f>(F28*1000)/'Irrigated Area'!F28</f>
        <v>2307.0866141732286</v>
      </c>
      <c r="P28" s="34">
        <f>(G28*1000)/'Irrigated Area'!E28</f>
        <v>2307.0866141732286</v>
      </c>
      <c r="Q28" s="34">
        <f>(H28*1000)/'Irrigated Area'!D28</f>
        <v>2307.0866141732286</v>
      </c>
      <c r="R28" s="34">
        <f>(I28*1000)/'Irrigated Area'!H28</f>
        <v>2307.0866141732286</v>
      </c>
      <c r="S28" s="34">
        <f>(J28*1000)/'Irrigated Area'!B28</f>
        <v>3020.618556701031</v>
      </c>
    </row>
    <row r="29" spans="1:19" ht="12.75">
      <c r="A29" s="1" t="s">
        <v>147</v>
      </c>
      <c r="B29" s="17" t="s">
        <v>111</v>
      </c>
      <c r="C29" s="19">
        <v>150</v>
      </c>
      <c r="D29" s="19">
        <v>150</v>
      </c>
      <c r="E29" s="19">
        <v>150</v>
      </c>
      <c r="F29" s="19">
        <v>150</v>
      </c>
      <c r="G29" s="19">
        <v>150</v>
      </c>
      <c r="H29" s="19">
        <v>150</v>
      </c>
      <c r="I29" s="19">
        <v>150</v>
      </c>
      <c r="J29" s="19">
        <v>160</v>
      </c>
      <c r="K29" s="30" t="s">
        <v>164</v>
      </c>
      <c r="L29" s="34">
        <f>(C29*1000)/'Irrigated Area'!I29</f>
        <v>1304.3478260869565</v>
      </c>
      <c r="M29" s="34">
        <f>(D29*1000)/'Irrigated Area'!H29</f>
        <v>1304.3478260869565</v>
      </c>
      <c r="N29" s="34">
        <f>(E29*1000)/'Irrigated Area'!G29</f>
        <v>1304.3478260869565</v>
      </c>
      <c r="O29" s="34">
        <f>(F29*1000)/'Irrigated Area'!F29</f>
        <v>1304.3478260869565</v>
      </c>
      <c r="P29" s="34">
        <f>(G29*1000)/'Irrigated Area'!E29</f>
        <v>1304.3478260869565</v>
      </c>
      <c r="Q29" s="34">
        <f>(H29*1000)/'Irrigated Area'!D29</f>
        <v>1304.3478260869565</v>
      </c>
      <c r="R29" s="34">
        <f>(I29*1000)/'Irrigated Area'!H29</f>
        <v>1304.3478260869565</v>
      </c>
      <c r="S29" s="34">
        <f>(J29*1000)/'Irrigated Area'!B29</f>
        <v>1403.5087719298247</v>
      </c>
    </row>
    <row r="30" spans="1:19" ht="12.75">
      <c r="A30" s="1" t="s">
        <v>148</v>
      </c>
      <c r="B30" s="17" t="s">
        <v>111</v>
      </c>
      <c r="C30" s="19">
        <v>1896.17</v>
      </c>
      <c r="D30" s="19">
        <v>1896.17</v>
      </c>
      <c r="E30" s="19">
        <v>1961.51</v>
      </c>
      <c r="F30" s="19">
        <v>2165.58</v>
      </c>
      <c r="G30" s="19">
        <v>1682.44</v>
      </c>
      <c r="H30" s="19">
        <v>1768.06</v>
      </c>
      <c r="I30" s="19">
        <v>1722.87</v>
      </c>
      <c r="J30" s="19">
        <v>668</v>
      </c>
      <c r="K30" s="30" t="s">
        <v>162</v>
      </c>
      <c r="L30" s="34">
        <f>(C30*1000)/'Irrigated Area'!I30</f>
        <v>17557.12962962963</v>
      </c>
      <c r="M30" s="34">
        <f>(D30*1000)/'Irrigated Area'!H30</f>
        <v>17557.12962962963</v>
      </c>
      <c r="N30" s="34">
        <f>(E30*1000)/'Irrigated Area'!G30</f>
        <v>18162.12962962963</v>
      </c>
      <c r="O30" s="34">
        <f>(F30*1000)/'Irrigated Area'!F30</f>
        <v>20051.666666666668</v>
      </c>
      <c r="P30" s="34">
        <f>(G30*1000)/'Irrigated Area'!E30</f>
        <v>15578.148148148148</v>
      </c>
      <c r="Q30" s="34">
        <f>(H30*1000)/'Irrigated Area'!D30</f>
        <v>16370.925925925925</v>
      </c>
      <c r="R30" s="34">
        <f>(I30*1000)/'Irrigated Area'!H30</f>
        <v>15952.5</v>
      </c>
      <c r="S30" s="34">
        <f>(J30*1000)/'Irrigated Area'!B30</f>
        <v>4073.170731707317</v>
      </c>
    </row>
    <row r="31" spans="1:19" s="18" customFormat="1" ht="12.75">
      <c r="A31" s="23" t="s">
        <v>171</v>
      </c>
      <c r="B31" s="27"/>
      <c r="C31" s="26">
        <f>SUM(C22:C30)</f>
        <v>3526.1750000000015</v>
      </c>
      <c r="D31" s="26">
        <f aca="true" t="shared" si="2" ref="D31:J31">SUM(D22:D30)</f>
        <v>3530.7832000000003</v>
      </c>
      <c r="E31" s="26">
        <f t="shared" si="2"/>
        <v>3600.7314000000015</v>
      </c>
      <c r="F31" s="26">
        <f t="shared" si="2"/>
        <v>3786.5495</v>
      </c>
      <c r="G31" s="26">
        <f t="shared" si="2"/>
        <v>3344.407700000001</v>
      </c>
      <c r="H31" s="26">
        <f t="shared" si="2"/>
        <v>3581.96</v>
      </c>
      <c r="I31" s="26">
        <f t="shared" si="2"/>
        <v>3499.46</v>
      </c>
      <c r="J31" s="26">
        <f t="shared" si="2"/>
        <v>2624.59</v>
      </c>
      <c r="K31" s="31" t="s">
        <v>111</v>
      </c>
      <c r="L31" s="35">
        <f>(C31*1000)/'Irrigated Area'!I31</f>
        <v>1808.2948717948725</v>
      </c>
      <c r="M31" s="35">
        <f>(D31*1000)/'Irrigated Area'!H31</f>
        <v>1810.6580512820515</v>
      </c>
      <c r="N31" s="35">
        <f>(E31*1000)/'Irrigated Area'!G31</f>
        <v>1846.5289230769238</v>
      </c>
      <c r="O31" s="35">
        <f>(F31*1000)/'Irrigated Area'!F31</f>
        <v>1928.9605196128375</v>
      </c>
      <c r="P31" s="35">
        <f>(G31*1000)/'Irrigated Area'!E31</f>
        <v>1689.9483072258722</v>
      </c>
      <c r="Q31" s="35">
        <f>(H31*1000)/'Irrigated Area'!D31</f>
        <v>1809.9848408287014</v>
      </c>
      <c r="R31" s="35">
        <f>(I31*1000)/'Irrigated Area'!H31</f>
        <v>1794.5948717948718</v>
      </c>
      <c r="S31" s="35">
        <f>(J31*1000)/'Irrigated Area'!B31</f>
        <v>1361.301867219917</v>
      </c>
    </row>
    <row r="32" spans="1:19" ht="12.75">
      <c r="A32" s="3"/>
      <c r="B32" s="17"/>
      <c r="C32" s="11"/>
      <c r="D32" s="11"/>
      <c r="E32" s="11"/>
      <c r="F32" s="11"/>
      <c r="G32" s="11"/>
      <c r="H32" s="11"/>
      <c r="I32" s="11"/>
      <c r="J32" s="11"/>
      <c r="K32" s="30"/>
      <c r="L32" s="35"/>
      <c r="M32" s="35"/>
      <c r="N32" s="35"/>
      <c r="O32" s="35"/>
      <c r="P32" s="35"/>
      <c r="Q32" s="35"/>
      <c r="R32" s="35"/>
      <c r="S32" s="35"/>
    </row>
    <row r="33" spans="1:19" ht="12.75">
      <c r="A33" s="1" t="s">
        <v>151</v>
      </c>
      <c r="B33" s="17" t="s">
        <v>112</v>
      </c>
      <c r="C33" s="19">
        <v>3120.1240999999864</v>
      </c>
      <c r="D33" s="19">
        <v>3226.9809999999998</v>
      </c>
      <c r="E33" s="19">
        <v>3181</v>
      </c>
      <c r="F33" s="19">
        <v>3561</v>
      </c>
      <c r="G33" s="19">
        <v>3350</v>
      </c>
      <c r="H33" s="19">
        <v>3654.408599999995</v>
      </c>
      <c r="I33" s="19">
        <v>3761.2655000000086</v>
      </c>
      <c r="J33" s="19">
        <v>4884</v>
      </c>
      <c r="K33" s="30" t="s">
        <v>165</v>
      </c>
      <c r="L33" s="34">
        <f>(C33*1000)/'Irrigated Area'!I33</f>
        <v>1418.2382272727211</v>
      </c>
      <c r="M33" s="34">
        <f>(D33*1000)/'Irrigated Area'!H33</f>
        <v>1466.8095454545455</v>
      </c>
      <c r="N33" s="34">
        <f>(E33*1000)/'Irrigated Area'!G33</f>
        <v>1514.7619047619048</v>
      </c>
      <c r="O33" s="34">
        <f>(F33*1000)/'Irrigated Area'!F33</f>
        <v>1780.5</v>
      </c>
      <c r="P33" s="34">
        <f>(G33*1000)/'Irrigated Area'!E33</f>
        <v>1756.6858940744626</v>
      </c>
      <c r="Q33" s="34">
        <f>(H33*1000)/'Irrigated Area'!D33</f>
        <v>2088.233485714283</v>
      </c>
      <c r="R33" s="34">
        <f>(I33*1000)/'Irrigated Area'!H33</f>
        <v>1709.6661363636401</v>
      </c>
      <c r="S33" s="34">
        <f>(J33*1000)/'Irrigated Area'!B33</f>
        <v>3756.923076923077</v>
      </c>
    </row>
    <row r="34" spans="1:19" ht="12.75">
      <c r="A34" s="1" t="s">
        <v>150</v>
      </c>
      <c r="B34" s="17" t="s">
        <v>112</v>
      </c>
      <c r="C34" s="19">
        <v>7700</v>
      </c>
      <c r="D34" s="19">
        <v>7700</v>
      </c>
      <c r="E34" s="19">
        <v>7700</v>
      </c>
      <c r="F34" s="19">
        <v>7700</v>
      </c>
      <c r="G34" s="19">
        <v>7700</v>
      </c>
      <c r="H34" s="19">
        <v>7700</v>
      </c>
      <c r="I34" s="19">
        <v>7700</v>
      </c>
      <c r="J34" s="19">
        <v>7700</v>
      </c>
      <c r="K34" s="30" t="s">
        <v>166</v>
      </c>
      <c r="L34" s="34">
        <f>(C34*1000)/'Irrigated Area'!I34</f>
        <v>5306.685044796692</v>
      </c>
      <c r="M34" s="34">
        <f>(D34*1000)/'Irrigated Area'!H34</f>
        <v>5306.685044796692</v>
      </c>
      <c r="N34" s="34">
        <f>(E34*1000)/'Irrigated Area'!G34</f>
        <v>5343.511450381679</v>
      </c>
      <c r="O34" s="34">
        <f>(F34*1000)/'Irrigated Area'!F34</f>
        <v>5414.908579465541</v>
      </c>
      <c r="P34" s="34">
        <f>(G34*1000)/'Irrigated Area'!E34</f>
        <v>5195.681511470985</v>
      </c>
      <c r="Q34" s="34">
        <f>(H34*1000)/'Irrigated Area'!D34</f>
        <v>5445.544554455446</v>
      </c>
      <c r="R34" s="34">
        <f>(I34*1000)/'Irrigated Area'!H34</f>
        <v>5306.685044796692</v>
      </c>
      <c r="S34" s="34">
        <f>(J34*1000)/'Irrigated Area'!B34</f>
        <v>6443.514644351464</v>
      </c>
    </row>
    <row r="35" spans="1:19" ht="12.75">
      <c r="A35" s="1" t="s">
        <v>152</v>
      </c>
      <c r="B35" s="17" t="s">
        <v>112</v>
      </c>
      <c r="C35" s="19">
        <v>25852</v>
      </c>
      <c r="D35" s="19">
        <v>25852</v>
      </c>
      <c r="E35" s="19">
        <v>25852</v>
      </c>
      <c r="F35" s="19">
        <v>25852</v>
      </c>
      <c r="G35" s="19">
        <v>25852</v>
      </c>
      <c r="H35" s="19">
        <v>25852</v>
      </c>
      <c r="I35" s="19">
        <v>25852</v>
      </c>
      <c r="J35" s="19">
        <v>25852</v>
      </c>
      <c r="K35" s="30" t="s">
        <v>167</v>
      </c>
      <c r="L35" s="34">
        <f>(C35*1000)/'Irrigated Area'!I35</f>
        <v>9574.814814814816</v>
      </c>
      <c r="M35" s="34">
        <f>(D35*1000)/'Irrigated Area'!H35</f>
        <v>9574.814814814816</v>
      </c>
      <c r="N35" s="34">
        <f>(E35*1000)/'Irrigated Area'!G35</f>
        <v>9581.91252779837</v>
      </c>
      <c r="O35" s="34">
        <f>(F35*1000)/'Irrigated Area'!F35</f>
        <v>9581.91252779837</v>
      </c>
      <c r="P35" s="34">
        <f>(G35*1000)/'Irrigated Area'!E35</f>
        <v>9581.91252779837</v>
      </c>
      <c r="Q35" s="34">
        <f>(H35*1000)/'Irrigated Area'!D35</f>
        <v>9581.91252779837</v>
      </c>
      <c r="R35" s="34">
        <f>(I35*1000)/'Irrigated Area'!H35</f>
        <v>9574.814814814816</v>
      </c>
      <c r="S35" s="34">
        <f>(J35*1000)/'Irrigated Area'!B35</f>
        <v>9535.964588712652</v>
      </c>
    </row>
    <row r="36" spans="1:19" ht="12.75">
      <c r="A36" s="1" t="s">
        <v>153</v>
      </c>
      <c r="B36" s="17" t="s">
        <v>112</v>
      </c>
      <c r="C36" s="19">
        <v>8767</v>
      </c>
      <c r="D36" s="19">
        <v>8767</v>
      </c>
      <c r="E36" s="19">
        <v>8767</v>
      </c>
      <c r="F36" s="19">
        <v>8767</v>
      </c>
      <c r="G36" s="19">
        <v>10000</v>
      </c>
      <c r="H36" s="19">
        <v>10000</v>
      </c>
      <c r="I36" s="19">
        <v>10000</v>
      </c>
      <c r="J36" s="19">
        <v>10000</v>
      </c>
      <c r="K36" s="30" t="s">
        <v>153</v>
      </c>
      <c r="L36" s="34">
        <f>(C36*1000)/'Irrigated Area'!I36</f>
        <v>13487.692307692309</v>
      </c>
      <c r="M36" s="34">
        <f>(D36*1000)/'Irrigated Area'!H36</f>
        <v>13487.692307692309</v>
      </c>
      <c r="N36" s="34">
        <f>(E36*1000)/'Irrigated Area'!G36</f>
        <v>13487.692307692309</v>
      </c>
      <c r="O36" s="34">
        <f>(F36*1000)/'Irrigated Area'!F36</f>
        <v>13487.692307692309</v>
      </c>
      <c r="P36" s="34">
        <f>(G36*1000)/'Irrigated Area'!E36</f>
        <v>15384.615384615385</v>
      </c>
      <c r="Q36" s="34">
        <f>(H36*1000)/'Irrigated Area'!D36</f>
        <v>15384.615384615385</v>
      </c>
      <c r="R36" s="34">
        <f>(I36*1000)/'Irrigated Area'!H36</f>
        <v>15384.615384615385</v>
      </c>
      <c r="S36" s="34">
        <f>(J36*1000)/'Irrigated Area'!B36</f>
        <v>15847.860538827259</v>
      </c>
    </row>
    <row r="37" spans="1:19" ht="12.75">
      <c r="A37" s="1" t="s">
        <v>168</v>
      </c>
      <c r="B37" s="17" t="s">
        <v>112</v>
      </c>
      <c r="C37" s="43">
        <v>21337.95</v>
      </c>
      <c r="D37" s="19">
        <v>21337.95</v>
      </c>
      <c r="E37" s="19">
        <v>23489.39</v>
      </c>
      <c r="F37" s="19">
        <v>25289.180200000003</v>
      </c>
      <c r="G37" s="19">
        <v>27863</v>
      </c>
      <c r="H37" s="19">
        <v>25059.232400000008</v>
      </c>
      <c r="I37" s="19">
        <v>24116</v>
      </c>
      <c r="J37" s="19">
        <v>24369.388999999996</v>
      </c>
      <c r="K37" s="30" t="s">
        <v>168</v>
      </c>
      <c r="L37" s="34">
        <f>(C37*1000)/'Irrigated Area'!I37</f>
        <v>5838.016415868673</v>
      </c>
      <c r="M37" s="34">
        <f>(D37*1000)/'Irrigated Area'!H37</f>
        <v>5838.016415868673</v>
      </c>
      <c r="N37" s="34">
        <f>(E37*1000)/'Irrigated Area'!G37</f>
        <v>6426.6456908344735</v>
      </c>
      <c r="O37" s="34">
        <f>(F37*1000)/'Irrigated Area'!F37</f>
        <v>6924.748138006573</v>
      </c>
      <c r="P37" s="34">
        <f>(G37*1000)/'Irrigated Area'!E37</f>
        <v>7667.308750687947</v>
      </c>
      <c r="Q37" s="34">
        <f>(H37*1000)/'Irrigated Area'!D37</f>
        <v>6955.1019705800745</v>
      </c>
      <c r="R37" s="34">
        <f>(I37*1000)/'Irrigated Area'!H37</f>
        <v>6598.084815321477</v>
      </c>
      <c r="S37" s="34">
        <f>(J37*1000)/'Irrigated Area'!B37</f>
        <v>7163.253674309229</v>
      </c>
    </row>
    <row r="38" spans="1:19" s="18" customFormat="1" ht="12.75">
      <c r="A38" s="23" t="s">
        <v>172</v>
      </c>
      <c r="B38" s="14"/>
      <c r="C38" s="26">
        <f>SUM(C33:C37)</f>
        <v>66777.07409999998</v>
      </c>
      <c r="D38" s="26">
        <f aca="true" t="shared" si="3" ref="D38:J38">SUM(D33:D37)</f>
        <v>66883.931</v>
      </c>
      <c r="E38" s="26">
        <f t="shared" si="3"/>
        <v>68989.39</v>
      </c>
      <c r="F38" s="26">
        <f t="shared" si="3"/>
        <v>71169.1802</v>
      </c>
      <c r="G38" s="26">
        <f t="shared" si="3"/>
        <v>74765</v>
      </c>
      <c r="H38" s="26">
        <f t="shared" si="3"/>
        <v>72265.641</v>
      </c>
      <c r="I38" s="26">
        <f t="shared" si="3"/>
        <v>71429.26550000001</v>
      </c>
      <c r="J38" s="26">
        <f t="shared" si="3"/>
        <v>72805.389</v>
      </c>
      <c r="K38" s="31" t="s">
        <v>112</v>
      </c>
      <c r="L38" s="35">
        <f>(C38*1000)/'Irrigated Area'!I38</f>
        <v>6266.617314189188</v>
      </c>
      <c r="M38" s="35">
        <f>(D38*1000)/'Irrigated Area'!H38</f>
        <v>6276.645176426427</v>
      </c>
      <c r="N38" s="35">
        <f>(E38*1000)/'Irrigated Area'!G38</f>
        <v>6542.9998103186645</v>
      </c>
      <c r="O38" s="35">
        <f>(F38*1000)/'Irrigated Area'!F38</f>
        <v>6828.744981769334</v>
      </c>
      <c r="P38" s="35">
        <f>(G38*1000)/'Irrigated Area'!E38</f>
        <v>7209.044450872626</v>
      </c>
      <c r="Q38" s="35">
        <f>(H38*1000)/'Irrigated Area'!D38</f>
        <v>7144.403460207613</v>
      </c>
      <c r="R38" s="35">
        <f>(I38*1000)/'Irrigated Area'!H38</f>
        <v>6703.196837462464</v>
      </c>
      <c r="S38" s="35">
        <f>(J38*1000)/'Irrigated Area'!B38</f>
        <v>7880.223941985063</v>
      </c>
    </row>
    <row r="39" spans="1:19" ht="12.75">
      <c r="A39" s="3"/>
      <c r="B39" s="15"/>
      <c r="K39" s="24"/>
      <c r="L39" s="35"/>
      <c r="M39" s="35"/>
      <c r="N39" s="35"/>
      <c r="O39" s="35"/>
      <c r="P39" s="35"/>
      <c r="Q39" s="35"/>
      <c r="R39" s="35"/>
      <c r="S39" s="35"/>
    </row>
    <row r="40" spans="1:19" ht="12.75">
      <c r="A40" s="18" t="s">
        <v>127</v>
      </c>
      <c r="B40" s="41"/>
      <c r="C40" s="26">
        <v>109469</v>
      </c>
      <c r="D40" s="26">
        <v>105073.6742</v>
      </c>
      <c r="E40" s="26">
        <v>105572.9614</v>
      </c>
      <c r="F40" s="26">
        <v>105656.5297</v>
      </c>
      <c r="G40" s="26">
        <v>106942.3177</v>
      </c>
      <c r="H40" s="26">
        <v>104997.471</v>
      </c>
      <c r="I40" s="26">
        <v>103087.9955</v>
      </c>
      <c r="J40" s="26">
        <v>110185.4708</v>
      </c>
      <c r="K40" s="42" t="s">
        <v>127</v>
      </c>
      <c r="L40" s="35">
        <f>(C40*1000)/'Irrigated Area'!I40</f>
        <v>5170.4609862082</v>
      </c>
      <c r="M40" s="35">
        <f>(D40*1000)/'Irrigated Area'!H40</f>
        <v>4962.8601076894</v>
      </c>
      <c r="N40" s="35">
        <f>(E40*1000)/'Irrigated Area'!G40</f>
        <v>5014.389731167475</v>
      </c>
      <c r="O40" s="35">
        <f>(F40*1000)/'Irrigated Area'!F40</f>
        <v>5024.563900513601</v>
      </c>
      <c r="P40" s="35">
        <f>(G40*1000)/'Irrigated Area'!E40</f>
        <v>5087.887991816928</v>
      </c>
      <c r="Q40" s="35">
        <f>(H40*1000)/'Irrigated Area'!D40</f>
        <v>5049.411897662787</v>
      </c>
      <c r="R40" s="35">
        <f>(I40*1000)/'Irrigated Area'!H40</f>
        <v>4869.072147175515</v>
      </c>
      <c r="S40" s="35">
        <f>(J40*1000)/'Irrigated Area'!B40</f>
        <v>5498.8257710350335</v>
      </c>
    </row>
    <row r="41" spans="1:3" ht="12.75">
      <c r="A41" s="18"/>
      <c r="B41" s="41"/>
      <c r="C41" s="18"/>
    </row>
    <row r="42" spans="3:10" ht="12.75">
      <c r="C42" s="11">
        <v>1990</v>
      </c>
      <c r="D42" s="11">
        <v>1995</v>
      </c>
      <c r="E42" s="11">
        <v>1996</v>
      </c>
      <c r="F42" s="11">
        <v>1997</v>
      </c>
      <c r="G42" s="11">
        <v>1998</v>
      </c>
      <c r="H42" s="11">
        <v>1999</v>
      </c>
      <c r="I42" s="11">
        <v>2000</v>
      </c>
      <c r="J42" s="11">
        <v>2001</v>
      </c>
    </row>
    <row r="43" spans="1:10" ht="12.75">
      <c r="A43" t="s">
        <v>177</v>
      </c>
      <c r="C43" s="19">
        <v>13633.891800000003</v>
      </c>
      <c r="D43" s="19">
        <v>4602.67</v>
      </c>
      <c r="E43" s="19">
        <v>5083.27</v>
      </c>
      <c r="F43" s="19">
        <v>3578.31</v>
      </c>
      <c r="G43" s="19">
        <v>3714.2</v>
      </c>
      <c r="H43" s="19">
        <v>3464.24</v>
      </c>
      <c r="I43" s="19">
        <v>3930.36</v>
      </c>
      <c r="J43" s="19">
        <v>3635.72</v>
      </c>
    </row>
    <row r="44" spans="1:10" ht="12.75">
      <c r="A44" t="s">
        <v>178</v>
      </c>
      <c r="C44" s="19">
        <v>21121.6</v>
      </c>
      <c r="D44" s="19">
        <v>23556.6</v>
      </c>
      <c r="E44" s="19">
        <v>24066.6</v>
      </c>
      <c r="F44" s="19">
        <v>25254.6</v>
      </c>
      <c r="G44" s="19">
        <v>26986.6</v>
      </c>
      <c r="H44" s="19">
        <v>29518.6</v>
      </c>
      <c r="I44" s="19">
        <v>30728.6</v>
      </c>
      <c r="J44" s="19">
        <v>31128.6</v>
      </c>
    </row>
    <row r="45" spans="1:10" ht="12.75">
      <c r="A45" t="s">
        <v>179</v>
      </c>
      <c r="C45" s="19">
        <v>2624.59</v>
      </c>
      <c r="D45" s="19">
        <v>3499.46</v>
      </c>
      <c r="E45" s="19">
        <v>3581.96</v>
      </c>
      <c r="F45" s="19">
        <v>3344.407700000001</v>
      </c>
      <c r="G45" s="19">
        <v>3786.5495</v>
      </c>
      <c r="H45" s="19">
        <v>3600.7314000000015</v>
      </c>
      <c r="I45" s="19">
        <v>3530.7832000000003</v>
      </c>
      <c r="J45" s="19">
        <v>3526.1750000000015</v>
      </c>
    </row>
    <row r="46" spans="1:10" ht="12.75">
      <c r="A46" t="s">
        <v>180</v>
      </c>
      <c r="C46" s="19">
        <v>72805.389</v>
      </c>
      <c r="D46" s="19">
        <v>71429.26550000001</v>
      </c>
      <c r="E46" s="19">
        <v>72265.641</v>
      </c>
      <c r="F46" s="19">
        <v>74765</v>
      </c>
      <c r="G46" s="19">
        <v>71169.1802</v>
      </c>
      <c r="H46" s="19">
        <v>68989.39</v>
      </c>
      <c r="I46" s="19">
        <v>66883.931</v>
      </c>
      <c r="J46" s="19">
        <v>66777.07409999998</v>
      </c>
    </row>
    <row r="47" spans="1:10" ht="12.75">
      <c r="A47" s="18" t="s">
        <v>127</v>
      </c>
      <c r="B47" s="41"/>
      <c r="C47" s="19">
        <v>110185.4708</v>
      </c>
      <c r="D47" s="19">
        <v>103087.9955</v>
      </c>
      <c r="E47" s="19">
        <v>104997.471</v>
      </c>
      <c r="F47" s="19">
        <v>106942.3177</v>
      </c>
      <c r="G47" s="19">
        <v>105656.5297</v>
      </c>
      <c r="H47" s="19">
        <v>105572.9614</v>
      </c>
      <c r="I47" s="19">
        <v>105073.6742</v>
      </c>
      <c r="J47" s="19">
        <v>105067.5691</v>
      </c>
    </row>
    <row r="51" spans="1:5" ht="12.75">
      <c r="A51" s="12" t="s">
        <v>109</v>
      </c>
      <c r="B51" s="16"/>
      <c r="C51" s="12"/>
      <c r="D51" s="12"/>
      <c r="E51" s="12"/>
    </row>
    <row r="52" spans="1:5" ht="12.75">
      <c r="A52" s="12" t="s">
        <v>108</v>
      </c>
      <c r="B52" s="16"/>
      <c r="C52" s="12"/>
      <c r="D52" s="12"/>
      <c r="E52" s="1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O5" sqref="O5:O6"/>
    </sheetView>
  </sheetViews>
  <sheetFormatPr defaultColWidth="9.140625" defaultRowHeight="12.75"/>
  <cols>
    <col min="9" max="9" width="9.140625" style="38" customWidth="1"/>
  </cols>
  <sheetData>
    <row r="1" spans="1:2" ht="12.75">
      <c r="A1" s="44" t="s">
        <v>174</v>
      </c>
      <c r="B1" s="44"/>
    </row>
    <row r="4" spans="1:9" s="18" customFormat="1" ht="12.75">
      <c r="A4" s="18" t="s">
        <v>107</v>
      </c>
      <c r="B4" s="18">
        <v>1990</v>
      </c>
      <c r="C4" s="18">
        <v>1995</v>
      </c>
      <c r="D4" s="18">
        <v>1996</v>
      </c>
      <c r="E4" s="18">
        <v>1997</v>
      </c>
      <c r="F4" s="18">
        <v>1998</v>
      </c>
      <c r="G4" s="18">
        <v>1999</v>
      </c>
      <c r="H4" s="18">
        <v>2000</v>
      </c>
      <c r="I4" s="50">
        <v>2001</v>
      </c>
    </row>
    <row r="5" spans="1:9" ht="12.75">
      <c r="A5" t="s">
        <v>115</v>
      </c>
      <c r="B5">
        <v>1263</v>
      </c>
      <c r="C5">
        <v>800</v>
      </c>
      <c r="D5">
        <v>800</v>
      </c>
      <c r="E5">
        <v>800</v>
      </c>
      <c r="F5">
        <v>800</v>
      </c>
      <c r="G5">
        <v>800</v>
      </c>
      <c r="H5">
        <v>800</v>
      </c>
      <c r="I5" s="38">
        <v>800</v>
      </c>
    </row>
    <row r="6" spans="1:9" ht="12.75">
      <c r="A6" t="s">
        <v>116</v>
      </c>
      <c r="B6">
        <v>24</v>
      </c>
      <c r="C6">
        <v>24</v>
      </c>
      <c r="D6">
        <v>24</v>
      </c>
      <c r="E6">
        <v>24</v>
      </c>
      <c r="F6">
        <v>24</v>
      </c>
      <c r="G6">
        <v>24</v>
      </c>
      <c r="H6">
        <v>24</v>
      </c>
      <c r="I6" s="38">
        <v>24</v>
      </c>
    </row>
    <row r="7" spans="1:9" ht="12.75">
      <c r="A7" t="s">
        <v>117</v>
      </c>
      <c r="B7">
        <v>4</v>
      </c>
      <c r="C7">
        <v>4</v>
      </c>
      <c r="D7">
        <v>4</v>
      </c>
      <c r="E7">
        <v>4</v>
      </c>
      <c r="F7">
        <v>4</v>
      </c>
      <c r="G7">
        <v>4</v>
      </c>
      <c r="H7">
        <v>4</v>
      </c>
      <c r="I7" s="38">
        <v>4</v>
      </c>
    </row>
    <row r="8" spans="1:9" ht="12.75">
      <c r="A8" t="s">
        <v>118</v>
      </c>
      <c r="B8">
        <v>204</v>
      </c>
      <c r="C8">
        <v>210</v>
      </c>
      <c r="D8">
        <v>210</v>
      </c>
      <c r="E8">
        <v>210</v>
      </c>
      <c r="F8">
        <v>210</v>
      </c>
      <c r="G8">
        <v>210</v>
      </c>
      <c r="H8">
        <v>210</v>
      </c>
      <c r="I8" s="38">
        <v>210</v>
      </c>
    </row>
    <row r="9" spans="1:9" ht="12.75">
      <c r="A9" t="s">
        <v>119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 s="38">
        <v>20</v>
      </c>
    </row>
    <row r="10" spans="1:9" ht="12.75">
      <c r="A10" t="s">
        <v>120</v>
      </c>
      <c r="B10">
        <v>9</v>
      </c>
      <c r="C10">
        <v>9</v>
      </c>
      <c r="D10">
        <v>9</v>
      </c>
      <c r="E10">
        <v>8</v>
      </c>
      <c r="F10">
        <v>8</v>
      </c>
      <c r="G10">
        <v>7</v>
      </c>
      <c r="H10">
        <v>7</v>
      </c>
      <c r="I10" s="38">
        <v>7</v>
      </c>
    </row>
    <row r="11" spans="1:9" ht="12.75">
      <c r="A11" t="s">
        <v>121</v>
      </c>
      <c r="B11">
        <v>100</v>
      </c>
      <c r="C11">
        <v>100</v>
      </c>
      <c r="D11">
        <v>100</v>
      </c>
      <c r="E11">
        <v>100</v>
      </c>
      <c r="F11">
        <v>100</v>
      </c>
      <c r="G11">
        <v>100</v>
      </c>
      <c r="H11">
        <v>100</v>
      </c>
      <c r="I11" s="38">
        <v>100</v>
      </c>
    </row>
    <row r="12" spans="1:9" ht="12.75">
      <c r="A12" t="s">
        <v>122</v>
      </c>
      <c r="B12">
        <v>3109</v>
      </c>
      <c r="C12">
        <v>3110</v>
      </c>
      <c r="D12">
        <v>3096</v>
      </c>
      <c r="E12">
        <v>3089</v>
      </c>
      <c r="F12">
        <v>2880</v>
      </c>
      <c r="G12">
        <v>2673</v>
      </c>
      <c r="H12">
        <v>2673</v>
      </c>
      <c r="I12" s="38">
        <v>2673</v>
      </c>
    </row>
    <row r="13" spans="1:9" ht="12.75">
      <c r="A13" t="s">
        <v>123</v>
      </c>
      <c r="B13">
        <v>299</v>
      </c>
      <c r="C13">
        <v>217</v>
      </c>
      <c r="D13">
        <v>194</v>
      </c>
      <c r="E13">
        <v>171</v>
      </c>
      <c r="F13">
        <v>174</v>
      </c>
      <c r="G13">
        <v>178</v>
      </c>
      <c r="H13">
        <v>183</v>
      </c>
      <c r="I13" s="38">
        <v>183</v>
      </c>
    </row>
    <row r="14" spans="1:9" ht="12.75">
      <c r="A14" t="s">
        <v>124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3</v>
      </c>
      <c r="I14" s="38">
        <v>3</v>
      </c>
    </row>
    <row r="15" spans="1:9" s="18" customFormat="1" ht="12.75">
      <c r="A15" s="18" t="s">
        <v>113</v>
      </c>
      <c r="B15" s="18">
        <f aca="true" t="shared" si="0" ref="B15:H15">SUM(B5:B14)</f>
        <v>5034</v>
      </c>
      <c r="C15" s="18">
        <f t="shared" si="0"/>
        <v>4496</v>
      </c>
      <c r="D15" s="18">
        <f t="shared" si="0"/>
        <v>4459</v>
      </c>
      <c r="E15" s="18">
        <f t="shared" si="0"/>
        <v>4428</v>
      </c>
      <c r="F15" s="18">
        <f t="shared" si="0"/>
        <v>4222</v>
      </c>
      <c r="G15" s="18">
        <f t="shared" si="0"/>
        <v>4018</v>
      </c>
      <c r="H15" s="18">
        <f t="shared" si="0"/>
        <v>4024</v>
      </c>
      <c r="I15" s="50">
        <v>4024</v>
      </c>
    </row>
    <row r="17" spans="1:9" ht="12.75">
      <c r="A17" t="s">
        <v>155</v>
      </c>
      <c r="B17">
        <v>36</v>
      </c>
      <c r="C17">
        <v>40</v>
      </c>
      <c r="D17">
        <v>40</v>
      </c>
      <c r="E17">
        <v>40</v>
      </c>
      <c r="F17">
        <v>40</v>
      </c>
      <c r="G17">
        <v>40</v>
      </c>
      <c r="H17">
        <v>40</v>
      </c>
      <c r="I17" s="38">
        <v>40</v>
      </c>
    </row>
    <row r="18" spans="1:9" ht="12.75">
      <c r="A18" t="s">
        <v>125</v>
      </c>
      <c r="B18">
        <v>1</v>
      </c>
      <c r="C18">
        <v>1</v>
      </c>
      <c r="D18">
        <v>1</v>
      </c>
      <c r="E18">
        <v>1</v>
      </c>
      <c r="F18">
        <v>1</v>
      </c>
      <c r="G18">
        <v>2</v>
      </c>
      <c r="H18">
        <v>2</v>
      </c>
      <c r="I18" s="38">
        <v>2</v>
      </c>
    </row>
    <row r="19" spans="1:9" ht="12.75">
      <c r="A19" t="s">
        <v>156</v>
      </c>
      <c r="B19">
        <v>3800</v>
      </c>
      <c r="C19">
        <v>4186</v>
      </c>
      <c r="D19">
        <v>4200</v>
      </c>
      <c r="E19">
        <v>4200</v>
      </c>
      <c r="F19">
        <v>4380</v>
      </c>
      <c r="G19">
        <v>4500</v>
      </c>
      <c r="H19">
        <v>4500</v>
      </c>
      <c r="I19" s="38">
        <v>4500</v>
      </c>
    </row>
    <row r="20" spans="1:9" s="18" customFormat="1" ht="12.75">
      <c r="A20" s="18" t="s">
        <v>114</v>
      </c>
      <c r="B20" s="18">
        <f aca="true" t="shared" si="1" ref="B20:H20">SUM(B17:B19)</f>
        <v>3837</v>
      </c>
      <c r="C20" s="18">
        <f t="shared" si="1"/>
        <v>4227</v>
      </c>
      <c r="D20" s="18">
        <f t="shared" si="1"/>
        <v>4241</v>
      </c>
      <c r="E20" s="18">
        <f t="shared" si="1"/>
        <v>4241</v>
      </c>
      <c r="F20" s="18">
        <f t="shared" si="1"/>
        <v>4421</v>
      </c>
      <c r="G20" s="18">
        <f t="shared" si="1"/>
        <v>4542</v>
      </c>
      <c r="H20" s="18">
        <f t="shared" si="1"/>
        <v>4542</v>
      </c>
      <c r="I20" s="50">
        <v>4542</v>
      </c>
    </row>
    <row r="22" spans="1:9" ht="12.75">
      <c r="A22" t="s">
        <v>157</v>
      </c>
      <c r="B22">
        <v>4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 s="38">
        <v>4</v>
      </c>
    </row>
    <row r="23" spans="1:9" ht="12.75">
      <c r="A23" t="s">
        <v>158</v>
      </c>
      <c r="B23">
        <v>18</v>
      </c>
      <c r="C23">
        <v>24</v>
      </c>
      <c r="D23">
        <v>30</v>
      </c>
      <c r="E23">
        <v>35</v>
      </c>
      <c r="F23">
        <v>35</v>
      </c>
      <c r="G23">
        <v>35</v>
      </c>
      <c r="H23">
        <v>35</v>
      </c>
      <c r="I23" s="38">
        <v>35</v>
      </c>
    </row>
    <row r="24" spans="1:9" ht="12.75">
      <c r="A24" t="s">
        <v>159</v>
      </c>
      <c r="B24">
        <v>430</v>
      </c>
      <c r="C24">
        <v>481</v>
      </c>
      <c r="D24">
        <v>481</v>
      </c>
      <c r="E24">
        <v>476</v>
      </c>
      <c r="F24">
        <v>460</v>
      </c>
      <c r="G24">
        <v>447</v>
      </c>
      <c r="H24">
        <v>447</v>
      </c>
      <c r="I24" s="38">
        <v>447</v>
      </c>
    </row>
    <row r="25" spans="1:9" ht="12.75">
      <c r="A25" t="s">
        <v>163</v>
      </c>
      <c r="B25">
        <v>64</v>
      </c>
      <c r="C25">
        <v>64</v>
      </c>
      <c r="D25">
        <v>64</v>
      </c>
      <c r="E25">
        <v>64</v>
      </c>
      <c r="F25">
        <v>64</v>
      </c>
      <c r="G25">
        <v>64</v>
      </c>
      <c r="H25">
        <v>64</v>
      </c>
      <c r="I25" s="38">
        <v>64</v>
      </c>
    </row>
    <row r="26" spans="1:9" ht="12.75">
      <c r="A26" t="s">
        <v>160</v>
      </c>
      <c r="B26">
        <v>482</v>
      </c>
      <c r="C26">
        <v>485</v>
      </c>
      <c r="D26">
        <v>485</v>
      </c>
      <c r="E26">
        <v>485</v>
      </c>
      <c r="F26">
        <v>485</v>
      </c>
      <c r="G26">
        <v>485</v>
      </c>
      <c r="H26">
        <v>485</v>
      </c>
      <c r="I26" s="38">
        <v>485</v>
      </c>
    </row>
    <row r="27" spans="1:9" ht="12.75">
      <c r="A27" t="s">
        <v>161</v>
      </c>
      <c r="B27">
        <v>555</v>
      </c>
      <c r="C27">
        <v>565</v>
      </c>
      <c r="D27">
        <v>565</v>
      </c>
      <c r="E27">
        <v>565</v>
      </c>
      <c r="F27">
        <v>565</v>
      </c>
      <c r="G27">
        <v>565</v>
      </c>
      <c r="H27">
        <v>565</v>
      </c>
      <c r="I27" s="38">
        <v>565</v>
      </c>
    </row>
    <row r="28" spans="1:9" ht="12.75">
      <c r="A28" t="s">
        <v>126</v>
      </c>
      <c r="B28">
        <v>97</v>
      </c>
      <c r="C28">
        <v>127</v>
      </c>
      <c r="D28">
        <v>127</v>
      </c>
      <c r="E28">
        <v>127</v>
      </c>
      <c r="F28">
        <v>127</v>
      </c>
      <c r="G28">
        <v>127</v>
      </c>
      <c r="H28">
        <v>127</v>
      </c>
      <c r="I28" s="38">
        <v>127</v>
      </c>
    </row>
    <row r="29" spans="1:9" ht="12.75">
      <c r="A29" t="s">
        <v>164</v>
      </c>
      <c r="B29">
        <v>114</v>
      </c>
      <c r="C29">
        <v>115</v>
      </c>
      <c r="D29">
        <v>115</v>
      </c>
      <c r="E29">
        <v>115</v>
      </c>
      <c r="F29">
        <v>115</v>
      </c>
      <c r="G29">
        <v>115</v>
      </c>
      <c r="H29">
        <v>115</v>
      </c>
      <c r="I29" s="38">
        <v>115</v>
      </c>
    </row>
    <row r="30" spans="1:9" ht="12.75">
      <c r="A30" t="s">
        <v>162</v>
      </c>
      <c r="B30">
        <v>164</v>
      </c>
      <c r="C30">
        <v>108</v>
      </c>
      <c r="D30">
        <v>108</v>
      </c>
      <c r="E30">
        <v>108</v>
      </c>
      <c r="F30">
        <v>108</v>
      </c>
      <c r="G30">
        <v>108</v>
      </c>
      <c r="H30">
        <v>108</v>
      </c>
      <c r="I30" s="38">
        <v>108</v>
      </c>
    </row>
    <row r="31" spans="1:9" s="18" customFormat="1" ht="12.75">
      <c r="A31" s="18" t="s">
        <v>111</v>
      </c>
      <c r="B31" s="18">
        <f aca="true" t="shared" si="2" ref="B31:H31">SUM(B22:B30)</f>
        <v>1928</v>
      </c>
      <c r="C31" s="18">
        <f t="shared" si="2"/>
        <v>1973</v>
      </c>
      <c r="D31" s="18">
        <f t="shared" si="2"/>
        <v>1979</v>
      </c>
      <c r="E31" s="18">
        <f t="shared" si="2"/>
        <v>1979</v>
      </c>
      <c r="F31" s="18">
        <f t="shared" si="2"/>
        <v>1963</v>
      </c>
      <c r="G31" s="18">
        <f t="shared" si="2"/>
        <v>1950</v>
      </c>
      <c r="H31" s="18">
        <f t="shared" si="2"/>
        <v>1950</v>
      </c>
      <c r="I31" s="50">
        <v>1950</v>
      </c>
    </row>
    <row r="33" spans="1:9" ht="12.75">
      <c r="A33" t="s">
        <v>165</v>
      </c>
      <c r="B33">
        <v>1300</v>
      </c>
      <c r="C33">
        <v>1630</v>
      </c>
      <c r="D33">
        <v>1750</v>
      </c>
      <c r="E33">
        <v>1907</v>
      </c>
      <c r="F33">
        <v>2000</v>
      </c>
      <c r="G33">
        <v>2100</v>
      </c>
      <c r="H33">
        <v>2200</v>
      </c>
      <c r="I33" s="38">
        <v>2200</v>
      </c>
    </row>
    <row r="34" spans="1:9" ht="12.75">
      <c r="A34" t="s">
        <v>166</v>
      </c>
      <c r="B34">
        <v>1195</v>
      </c>
      <c r="C34">
        <v>1383</v>
      </c>
      <c r="D34">
        <v>1414</v>
      </c>
      <c r="E34">
        <v>1482</v>
      </c>
      <c r="F34">
        <v>1422</v>
      </c>
      <c r="G34">
        <v>1441</v>
      </c>
      <c r="H34">
        <v>1451</v>
      </c>
      <c r="I34" s="38">
        <v>1451</v>
      </c>
    </row>
    <row r="35" spans="1:9" ht="12.75">
      <c r="A35" t="s">
        <v>167</v>
      </c>
      <c r="B35">
        <v>2711</v>
      </c>
      <c r="C35">
        <v>2698</v>
      </c>
      <c r="D35">
        <v>2698</v>
      </c>
      <c r="E35">
        <v>2698</v>
      </c>
      <c r="F35">
        <v>2698</v>
      </c>
      <c r="G35">
        <v>2698</v>
      </c>
      <c r="H35">
        <v>2700</v>
      </c>
      <c r="I35" s="38">
        <v>2700</v>
      </c>
    </row>
    <row r="36" spans="1:9" ht="12.75">
      <c r="A36" t="s">
        <v>153</v>
      </c>
      <c r="B36">
        <v>631</v>
      </c>
      <c r="C36">
        <v>632</v>
      </c>
      <c r="D36">
        <v>650</v>
      </c>
      <c r="E36">
        <v>650</v>
      </c>
      <c r="F36">
        <v>650</v>
      </c>
      <c r="G36">
        <v>650</v>
      </c>
      <c r="H36">
        <v>650</v>
      </c>
      <c r="I36" s="38">
        <v>650</v>
      </c>
    </row>
    <row r="37" spans="1:9" ht="12.75">
      <c r="A37" t="s">
        <v>168</v>
      </c>
      <c r="B37">
        <v>3402</v>
      </c>
      <c r="C37">
        <v>3527</v>
      </c>
      <c r="D37">
        <v>3603</v>
      </c>
      <c r="E37">
        <v>3634</v>
      </c>
      <c r="F37">
        <v>3652</v>
      </c>
      <c r="G37">
        <v>3655</v>
      </c>
      <c r="H37">
        <v>3655</v>
      </c>
      <c r="I37" s="38">
        <v>3655</v>
      </c>
    </row>
    <row r="38" spans="1:9" s="18" customFormat="1" ht="12.75">
      <c r="A38" s="18" t="s">
        <v>112</v>
      </c>
      <c r="B38" s="18">
        <f aca="true" t="shared" si="3" ref="B38:H38">SUM(B33:B37)</f>
        <v>9239</v>
      </c>
      <c r="C38" s="18">
        <f t="shared" si="3"/>
        <v>9870</v>
      </c>
      <c r="D38" s="18">
        <f t="shared" si="3"/>
        <v>10115</v>
      </c>
      <c r="E38" s="18">
        <f t="shared" si="3"/>
        <v>10371</v>
      </c>
      <c r="F38" s="18">
        <f t="shared" si="3"/>
        <v>10422</v>
      </c>
      <c r="G38" s="18">
        <f t="shared" si="3"/>
        <v>10544</v>
      </c>
      <c r="H38" s="18">
        <f t="shared" si="3"/>
        <v>10656</v>
      </c>
      <c r="I38" s="50">
        <v>10656</v>
      </c>
    </row>
    <row r="40" spans="1:9" s="18" customFormat="1" ht="12.75">
      <c r="A40" s="18" t="s">
        <v>127</v>
      </c>
      <c r="B40" s="18">
        <v>20038</v>
      </c>
      <c r="C40" s="18">
        <v>20566</v>
      </c>
      <c r="D40" s="18">
        <v>20794</v>
      </c>
      <c r="E40" s="18">
        <v>21019</v>
      </c>
      <c r="F40" s="18">
        <v>21028</v>
      </c>
      <c r="G40" s="18">
        <v>21054</v>
      </c>
      <c r="H40" s="18">
        <v>21172</v>
      </c>
      <c r="I40" s="50">
        <v>21172</v>
      </c>
    </row>
    <row r="41" s="18" customFormat="1" ht="12.75">
      <c r="I41" s="50"/>
    </row>
    <row r="42" spans="1:5" ht="12.75">
      <c r="A42" s="28" t="s">
        <v>176</v>
      </c>
      <c r="B42" s="28"/>
      <c r="C42" s="28"/>
      <c r="D42" s="28"/>
      <c r="E42" s="28"/>
    </row>
    <row r="47" spans="2:9" ht="12.75">
      <c r="B47" s="18">
        <v>1990</v>
      </c>
      <c r="C47" s="18">
        <v>1995</v>
      </c>
      <c r="D47" s="18">
        <v>1996</v>
      </c>
      <c r="E47" s="18">
        <v>1997</v>
      </c>
      <c r="F47" s="18">
        <v>1998</v>
      </c>
      <c r="G47" s="18">
        <v>1999</v>
      </c>
      <c r="H47" s="18">
        <v>2000</v>
      </c>
      <c r="I47" s="50">
        <v>2001</v>
      </c>
    </row>
    <row r="48" spans="1:9" ht="12.75">
      <c r="A48" t="s">
        <v>113</v>
      </c>
      <c r="B48">
        <v>5034</v>
      </c>
      <c r="C48">
        <v>4496</v>
      </c>
      <c r="D48">
        <v>4459</v>
      </c>
      <c r="E48">
        <v>4428</v>
      </c>
      <c r="F48">
        <v>4222</v>
      </c>
      <c r="G48">
        <v>4018</v>
      </c>
      <c r="H48">
        <v>4024</v>
      </c>
      <c r="I48" s="38">
        <v>4024</v>
      </c>
    </row>
    <row r="49" spans="1:9" ht="12.75">
      <c r="A49" t="s">
        <v>114</v>
      </c>
      <c r="B49">
        <v>3837</v>
      </c>
      <c r="C49">
        <v>4227</v>
      </c>
      <c r="D49">
        <v>4241</v>
      </c>
      <c r="E49">
        <v>4241</v>
      </c>
      <c r="F49">
        <v>4421</v>
      </c>
      <c r="G49">
        <v>4542</v>
      </c>
      <c r="H49">
        <v>4542</v>
      </c>
      <c r="I49" s="38">
        <v>4542</v>
      </c>
    </row>
    <row r="50" spans="1:9" ht="12.75">
      <c r="A50" t="s">
        <v>111</v>
      </c>
      <c r="B50">
        <v>1928</v>
      </c>
      <c r="C50">
        <v>1973</v>
      </c>
      <c r="D50">
        <v>1979</v>
      </c>
      <c r="E50">
        <v>1979</v>
      </c>
      <c r="F50">
        <v>1963</v>
      </c>
      <c r="G50">
        <v>1950</v>
      </c>
      <c r="H50">
        <v>1950</v>
      </c>
      <c r="I50" s="38">
        <v>1950</v>
      </c>
    </row>
    <row r="51" spans="1:9" ht="12.75">
      <c r="A51" t="s">
        <v>112</v>
      </c>
      <c r="B51">
        <v>9239</v>
      </c>
      <c r="C51">
        <v>9870</v>
      </c>
      <c r="D51">
        <v>10115</v>
      </c>
      <c r="E51">
        <v>10371</v>
      </c>
      <c r="F51">
        <v>10422</v>
      </c>
      <c r="G51">
        <v>10544</v>
      </c>
      <c r="H51">
        <v>10656</v>
      </c>
      <c r="I51" s="38">
        <v>10656</v>
      </c>
    </row>
    <row r="52" spans="1:9" s="18" customFormat="1" ht="12.75">
      <c r="A52" s="18" t="s">
        <v>127</v>
      </c>
      <c r="B52" s="18">
        <f aca="true" t="shared" si="4" ref="B52:I52">SUM(B48:B51)</f>
        <v>20038</v>
      </c>
      <c r="C52" s="18">
        <f t="shared" si="4"/>
        <v>20566</v>
      </c>
      <c r="D52" s="18">
        <f t="shared" si="4"/>
        <v>20794</v>
      </c>
      <c r="E52" s="18">
        <f t="shared" si="4"/>
        <v>21019</v>
      </c>
      <c r="F52" s="18">
        <f t="shared" si="4"/>
        <v>21028</v>
      </c>
      <c r="G52" s="18">
        <f t="shared" si="4"/>
        <v>21054</v>
      </c>
      <c r="H52" s="18">
        <f t="shared" si="4"/>
        <v>21172</v>
      </c>
      <c r="I52" s="50">
        <f t="shared" si="4"/>
        <v>21172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16384" width="11.421875" style="0" customWidth="1"/>
  </cols>
  <sheetData>
    <row r="1" spans="1:16" ht="35.25" customHeight="1">
      <c r="A1" s="6" t="s">
        <v>181</v>
      </c>
      <c r="B1" s="2" t="s">
        <v>102</v>
      </c>
      <c r="C1" s="7" t="s">
        <v>103</v>
      </c>
      <c r="D1" s="7" t="s">
        <v>104</v>
      </c>
      <c r="E1" s="7">
        <v>2001</v>
      </c>
      <c r="F1" s="7">
        <v>2000</v>
      </c>
      <c r="G1" s="7">
        <v>1999</v>
      </c>
      <c r="H1" s="7">
        <v>1998</v>
      </c>
      <c r="I1" s="7">
        <v>1997</v>
      </c>
      <c r="J1" s="7">
        <v>1996</v>
      </c>
      <c r="K1" s="7">
        <v>1995</v>
      </c>
      <c r="L1" s="7">
        <v>1990</v>
      </c>
      <c r="M1" s="8">
        <v>1985</v>
      </c>
      <c r="N1" s="8">
        <v>1980</v>
      </c>
      <c r="O1" s="8">
        <v>1975</v>
      </c>
      <c r="P1" s="8">
        <v>1970</v>
      </c>
    </row>
    <row r="2" spans="1:16" ht="12.75">
      <c r="A2" s="3" t="s">
        <v>69</v>
      </c>
      <c r="B2" s="1" t="str">
        <f aca="true" t="shared" si="0" ref="B2:B34">MID(A2,1,2)</f>
        <v>be</v>
      </c>
      <c r="C2">
        <v>-3178.8999</v>
      </c>
      <c r="D2">
        <v>1.6</v>
      </c>
      <c r="E2" s="4">
        <f>+$D2*E$1+$C2</f>
        <v>22.700100000000475</v>
      </c>
      <c r="F2" s="4">
        <f aca="true" t="shared" si="1" ref="F2:I3">+$D2*F$1+$C2</f>
        <v>21.10010000000011</v>
      </c>
      <c r="G2" s="4">
        <f t="shared" si="1"/>
        <v>19.500100000000202</v>
      </c>
      <c r="H2" s="4">
        <v>18.04</v>
      </c>
      <c r="I2" s="4">
        <v>15.83</v>
      </c>
      <c r="J2" s="4">
        <v>14.9</v>
      </c>
      <c r="K2" s="4">
        <v>12.59</v>
      </c>
      <c r="L2" s="9">
        <f>+K2</f>
        <v>12.59</v>
      </c>
      <c r="M2" s="10"/>
      <c r="N2" s="10"/>
      <c r="O2" s="10"/>
      <c r="P2" s="10"/>
    </row>
    <row r="3" spans="1:16" ht="12.75">
      <c r="A3" s="3" t="s">
        <v>70</v>
      </c>
      <c r="B3" s="1" t="str">
        <f t="shared" si="0"/>
        <v>dk</v>
      </c>
      <c r="C3">
        <v>12744.9131</v>
      </c>
      <c r="D3">
        <v>-6.2082</v>
      </c>
      <c r="E3" s="4">
        <f>+$D3*E$1+$C3</f>
        <v>322.304900000001</v>
      </c>
      <c r="F3" s="4">
        <f t="shared" si="1"/>
        <v>328.5131000000001</v>
      </c>
      <c r="G3" s="4">
        <f t="shared" si="1"/>
        <v>334.72130000000107</v>
      </c>
      <c r="H3" s="4">
        <f t="shared" si="1"/>
        <v>340.9295000000002</v>
      </c>
      <c r="I3" s="4">
        <f t="shared" si="1"/>
        <v>347.13770000000113</v>
      </c>
      <c r="J3" s="4">
        <v>360</v>
      </c>
      <c r="K3" s="4">
        <v>295</v>
      </c>
      <c r="L3" s="4">
        <v>465</v>
      </c>
      <c r="M3" s="10"/>
      <c r="N3" s="10">
        <v>460</v>
      </c>
      <c r="O3" s="10">
        <v>460</v>
      </c>
      <c r="P3" s="10"/>
    </row>
    <row r="4" spans="1:16" ht="12.75">
      <c r="A4" s="3" t="s">
        <v>101</v>
      </c>
      <c r="B4" s="1" t="str">
        <f t="shared" si="0"/>
        <v>de</v>
      </c>
      <c r="E4" s="4"/>
      <c r="F4" s="4"/>
      <c r="G4" s="4"/>
      <c r="H4" s="4"/>
      <c r="I4" s="4"/>
      <c r="J4" s="4"/>
      <c r="K4" s="4"/>
      <c r="L4" s="4"/>
      <c r="M4" s="10"/>
      <c r="N4" s="10"/>
      <c r="O4" s="10"/>
      <c r="P4" s="10"/>
    </row>
    <row r="5" spans="1:16" ht="12.75">
      <c r="A5" s="3" t="s">
        <v>71</v>
      </c>
      <c r="B5" s="1" t="str">
        <f t="shared" si="0"/>
        <v>gr</v>
      </c>
      <c r="E5" s="9">
        <f aca="true" t="shared" si="2" ref="E5:J5">+F5</f>
        <v>7700</v>
      </c>
      <c r="F5" s="9">
        <f t="shared" si="2"/>
        <v>7700</v>
      </c>
      <c r="G5" s="9">
        <f t="shared" si="2"/>
        <v>7700</v>
      </c>
      <c r="H5" s="9">
        <f t="shared" si="2"/>
        <v>7700</v>
      </c>
      <c r="I5" s="9">
        <f t="shared" si="2"/>
        <v>7700</v>
      </c>
      <c r="J5" s="9">
        <f t="shared" si="2"/>
        <v>7700</v>
      </c>
      <c r="K5" s="9">
        <f>+L5</f>
        <v>7700</v>
      </c>
      <c r="L5" s="4">
        <v>7700</v>
      </c>
      <c r="M5" s="10">
        <v>4600</v>
      </c>
      <c r="N5" s="10">
        <v>4220</v>
      </c>
      <c r="O5" s="10">
        <v>3576</v>
      </c>
      <c r="P5" s="10">
        <v>2425</v>
      </c>
    </row>
    <row r="6" spans="1:16" ht="12.75">
      <c r="A6" s="3" t="s">
        <v>72</v>
      </c>
      <c r="B6" s="1" t="str">
        <f t="shared" si="0"/>
        <v>es</v>
      </c>
      <c r="C6">
        <v>-204428.672</v>
      </c>
      <c r="D6">
        <v>114.9739</v>
      </c>
      <c r="E6" s="9">
        <v>21337.95</v>
      </c>
      <c r="F6" s="4">
        <v>21337.95</v>
      </c>
      <c r="G6" s="4">
        <v>23489.39</v>
      </c>
      <c r="H6" s="4">
        <f>+$D6*H$1+$C6</f>
        <v>25289.180200000003</v>
      </c>
      <c r="I6" s="4">
        <v>27863</v>
      </c>
      <c r="J6" s="4">
        <f>+$D6*J$1+$C6</f>
        <v>25059.232400000008</v>
      </c>
      <c r="K6" s="4">
        <v>24116</v>
      </c>
      <c r="L6" s="4">
        <f>+$D6*L$1+$C6</f>
        <v>24369.388999999996</v>
      </c>
      <c r="M6" s="10">
        <v>30400</v>
      </c>
      <c r="N6" s="10">
        <v>26220</v>
      </c>
      <c r="O6" s="10"/>
      <c r="P6" s="10">
        <v>16700</v>
      </c>
    </row>
    <row r="7" spans="1:16" ht="12.75">
      <c r="A7" s="3" t="s">
        <v>73</v>
      </c>
      <c r="B7" s="1" t="str">
        <f t="shared" si="0"/>
        <v>fr</v>
      </c>
      <c r="C7">
        <v>216940.781</v>
      </c>
      <c r="D7">
        <v>-106.8569</v>
      </c>
      <c r="E7" s="4">
        <f>+$D7*E$1+$C7</f>
        <v>3120.1240999999864</v>
      </c>
      <c r="F7" s="4">
        <f>+$D7*F$1+$C7</f>
        <v>3226.9809999999998</v>
      </c>
      <c r="G7" s="4">
        <v>3181</v>
      </c>
      <c r="H7" s="4">
        <v>3561</v>
      </c>
      <c r="I7" s="4">
        <v>3350</v>
      </c>
      <c r="J7" s="4">
        <f>+$D7*J$1+$C7</f>
        <v>3654.408599999995</v>
      </c>
      <c r="K7" s="4">
        <f>+$D7*K$1+$C7</f>
        <v>3761.2655000000086</v>
      </c>
      <c r="L7" s="4">
        <v>4884</v>
      </c>
      <c r="M7" s="10">
        <v>4471</v>
      </c>
      <c r="N7" s="10"/>
      <c r="O7" s="10"/>
      <c r="P7" s="10"/>
    </row>
    <row r="8" spans="1:16" ht="12.75">
      <c r="A8" s="3" t="s">
        <v>74</v>
      </c>
      <c r="B8" s="1" t="str">
        <f t="shared" si="0"/>
        <v>ie</v>
      </c>
      <c r="E8" s="4"/>
      <c r="F8" s="4"/>
      <c r="G8" s="4"/>
      <c r="H8" s="4"/>
      <c r="I8" s="4"/>
      <c r="J8" s="4"/>
      <c r="K8" s="4"/>
      <c r="L8" s="4"/>
      <c r="M8" s="10"/>
      <c r="N8" s="10">
        <v>130</v>
      </c>
      <c r="O8" s="10"/>
      <c r="P8" s="10"/>
    </row>
    <row r="9" spans="1:16" ht="12.75">
      <c r="A9" s="3" t="s">
        <v>75</v>
      </c>
      <c r="B9" s="1" t="str">
        <f t="shared" si="0"/>
        <v>it</v>
      </c>
      <c r="E9" s="9">
        <f>+F9</f>
        <v>25852</v>
      </c>
      <c r="F9" s="9">
        <f>+G9</f>
        <v>25852</v>
      </c>
      <c r="G9" s="9">
        <f>+H9</f>
        <v>25852</v>
      </c>
      <c r="H9" s="4">
        <v>25852</v>
      </c>
      <c r="I9" s="9">
        <f>+H9</f>
        <v>25852</v>
      </c>
      <c r="J9" s="9">
        <f>+I9</f>
        <v>25852</v>
      </c>
      <c r="K9" s="9">
        <f>+J9</f>
        <v>25852</v>
      </c>
      <c r="L9" s="9">
        <f>+K9</f>
        <v>25852</v>
      </c>
      <c r="M9" s="10"/>
      <c r="N9" s="10"/>
      <c r="O9" s="10"/>
      <c r="P9" s="10">
        <v>38360</v>
      </c>
    </row>
    <row r="10" spans="1:16" ht="12.75">
      <c r="A10" s="3" t="s">
        <v>76</v>
      </c>
      <c r="B10" s="1" t="str">
        <f t="shared" si="0"/>
        <v>lu</v>
      </c>
      <c r="E10" s="9">
        <f aca="true" t="shared" si="3" ref="E10:F14">+F10</f>
        <v>0.16</v>
      </c>
      <c r="F10" s="9">
        <f t="shared" si="3"/>
        <v>0.16</v>
      </c>
      <c r="G10" s="4">
        <v>0.16</v>
      </c>
      <c r="H10" s="9">
        <f>+I10</f>
        <v>0.2</v>
      </c>
      <c r="I10" s="9">
        <f>+J10</f>
        <v>0.2</v>
      </c>
      <c r="J10" s="9">
        <f>+K10</f>
        <v>0.2</v>
      </c>
      <c r="K10" s="4">
        <v>0.2</v>
      </c>
      <c r="L10" s="9">
        <f>+K10</f>
        <v>0.2</v>
      </c>
      <c r="M10" s="10"/>
      <c r="N10" s="10"/>
      <c r="O10" s="10"/>
      <c r="P10" s="10"/>
    </row>
    <row r="11" spans="1:16" ht="12.75">
      <c r="A11" s="3" t="s">
        <v>77</v>
      </c>
      <c r="B11" s="1" t="str">
        <f t="shared" si="0"/>
        <v>nl</v>
      </c>
      <c r="E11" s="9">
        <f t="shared" si="3"/>
        <v>76</v>
      </c>
      <c r="F11" s="9">
        <f t="shared" si="3"/>
        <v>76</v>
      </c>
      <c r="G11" s="4">
        <v>76</v>
      </c>
      <c r="H11" s="4">
        <v>53</v>
      </c>
      <c r="I11" s="4">
        <v>90</v>
      </c>
      <c r="J11" s="4">
        <v>230</v>
      </c>
      <c r="K11" s="4">
        <v>260</v>
      </c>
      <c r="L11" s="9">
        <f>+K11</f>
        <v>260</v>
      </c>
      <c r="M11" s="10"/>
      <c r="N11" s="10"/>
      <c r="O11" s="10"/>
      <c r="P11" s="10"/>
    </row>
    <row r="12" spans="1:16" ht="12.75">
      <c r="A12" s="3" t="s">
        <v>78</v>
      </c>
      <c r="B12" s="1" t="str">
        <f t="shared" si="0"/>
        <v>at</v>
      </c>
      <c r="E12" s="9">
        <f t="shared" si="3"/>
        <v>100</v>
      </c>
      <c r="F12" s="9">
        <f t="shared" si="3"/>
        <v>100</v>
      </c>
      <c r="G12" s="9">
        <f>+H12</f>
        <v>100</v>
      </c>
      <c r="H12" s="9">
        <f>+I12</f>
        <v>100</v>
      </c>
      <c r="I12" s="4">
        <v>100</v>
      </c>
      <c r="J12" s="4">
        <v>100</v>
      </c>
      <c r="K12" s="4">
        <v>100</v>
      </c>
      <c r="L12" s="4">
        <v>100</v>
      </c>
      <c r="M12" s="10">
        <v>95</v>
      </c>
      <c r="N12" s="10">
        <v>90</v>
      </c>
      <c r="O12" s="10"/>
      <c r="P12" s="10"/>
    </row>
    <row r="13" spans="1:16" ht="12.75">
      <c r="A13" s="3" t="s">
        <v>79</v>
      </c>
      <c r="B13" s="1" t="str">
        <f t="shared" si="0"/>
        <v>pt</v>
      </c>
      <c r="C13">
        <v>829945</v>
      </c>
      <c r="D13">
        <v>-411</v>
      </c>
      <c r="E13" s="9">
        <f t="shared" si="3"/>
        <v>8767</v>
      </c>
      <c r="F13" s="9">
        <f t="shared" si="3"/>
        <v>8767</v>
      </c>
      <c r="G13" s="9">
        <f>+H13</f>
        <v>8767</v>
      </c>
      <c r="H13" s="4">
        <v>8767</v>
      </c>
      <c r="I13" s="9">
        <f>+J13</f>
        <v>10000</v>
      </c>
      <c r="J13" s="9">
        <f>+K13</f>
        <v>10000</v>
      </c>
      <c r="K13" s="4">
        <v>10000</v>
      </c>
      <c r="L13" s="9">
        <f>+K13</f>
        <v>10000</v>
      </c>
      <c r="M13" s="10"/>
      <c r="N13" s="10"/>
      <c r="O13" s="10"/>
      <c r="P13" s="10"/>
    </row>
    <row r="14" spans="1:16" ht="12.75">
      <c r="A14" s="3" t="s">
        <v>80</v>
      </c>
      <c r="B14" s="1" t="str">
        <f t="shared" si="0"/>
        <v>fi</v>
      </c>
      <c r="E14" s="9">
        <f t="shared" si="3"/>
        <v>50</v>
      </c>
      <c r="F14" s="9">
        <f t="shared" si="3"/>
        <v>50</v>
      </c>
      <c r="G14" s="5">
        <v>50</v>
      </c>
      <c r="H14" s="5">
        <v>50</v>
      </c>
      <c r="I14" s="5">
        <v>50</v>
      </c>
      <c r="J14" s="5">
        <v>50</v>
      </c>
      <c r="K14" s="5">
        <v>50</v>
      </c>
      <c r="L14" s="9">
        <f>+K14</f>
        <v>50</v>
      </c>
      <c r="M14" s="10"/>
      <c r="N14" s="10"/>
      <c r="O14" s="10"/>
      <c r="P14" s="10"/>
    </row>
    <row r="15" spans="1:16" ht="12.75">
      <c r="A15" s="3" t="s">
        <v>81</v>
      </c>
      <c r="B15" s="1" t="str">
        <f t="shared" si="0"/>
        <v>se</v>
      </c>
      <c r="C15">
        <v>-868.188</v>
      </c>
      <c r="D15">
        <v>0.5111</v>
      </c>
      <c r="E15" s="9">
        <f>+F15</f>
        <v>150</v>
      </c>
      <c r="F15" s="4">
        <v>150</v>
      </c>
      <c r="G15" s="4">
        <v>150</v>
      </c>
      <c r="H15" s="4">
        <v>150</v>
      </c>
      <c r="I15" s="4">
        <v>150</v>
      </c>
      <c r="J15" s="4">
        <v>150</v>
      </c>
      <c r="K15" s="4">
        <v>150</v>
      </c>
      <c r="L15" s="4">
        <v>160</v>
      </c>
      <c r="M15" s="10">
        <v>167</v>
      </c>
      <c r="N15" s="10">
        <v>140</v>
      </c>
      <c r="O15" s="10">
        <v>137</v>
      </c>
      <c r="P15" s="10">
        <v>132</v>
      </c>
    </row>
    <row r="16" spans="1:16" ht="12.75">
      <c r="A16" s="3" t="s">
        <v>82</v>
      </c>
      <c r="B16" s="1" t="s">
        <v>105</v>
      </c>
      <c r="C16">
        <v>-128890</v>
      </c>
      <c r="D16">
        <v>65.464</v>
      </c>
      <c r="E16" s="9">
        <v>1896.17</v>
      </c>
      <c r="F16" s="4">
        <v>1896.17</v>
      </c>
      <c r="G16" s="4">
        <v>1961.51</v>
      </c>
      <c r="H16" s="4">
        <v>2165.58</v>
      </c>
      <c r="I16" s="4">
        <v>1682.44</v>
      </c>
      <c r="J16" s="4">
        <v>1768.06</v>
      </c>
      <c r="K16" s="4">
        <v>1722.87</v>
      </c>
      <c r="L16" s="4">
        <v>668</v>
      </c>
      <c r="M16" s="10">
        <v>467.7</v>
      </c>
      <c r="N16" s="10">
        <v>329.3</v>
      </c>
      <c r="O16" s="10"/>
      <c r="P16" s="10"/>
    </row>
    <row r="17" spans="1:16" ht="12.75">
      <c r="A17" s="3" t="s">
        <v>83</v>
      </c>
      <c r="B17" s="1" t="str">
        <f t="shared" si="0"/>
        <v>is</v>
      </c>
      <c r="E17" s="4">
        <v>70</v>
      </c>
      <c r="F17" s="4">
        <v>70</v>
      </c>
      <c r="G17" s="4">
        <v>70</v>
      </c>
      <c r="H17" s="4">
        <v>70</v>
      </c>
      <c r="I17" s="4">
        <v>70</v>
      </c>
      <c r="J17" s="4">
        <v>70</v>
      </c>
      <c r="K17" s="4">
        <v>70</v>
      </c>
      <c r="L17" s="9">
        <f>+K17</f>
        <v>70</v>
      </c>
      <c r="M17" s="10">
        <v>4</v>
      </c>
      <c r="N17" s="10">
        <v>4</v>
      </c>
      <c r="O17" s="10"/>
      <c r="P17" s="10"/>
    </row>
    <row r="18" spans="1:16" ht="12.75">
      <c r="A18" s="3" t="s">
        <v>84</v>
      </c>
      <c r="B18" s="1" t="str">
        <f t="shared" si="0"/>
        <v>no</v>
      </c>
      <c r="E18" s="9">
        <f>+F18</f>
        <v>293</v>
      </c>
      <c r="F18" s="9">
        <f>+G18</f>
        <v>293</v>
      </c>
      <c r="G18" s="9">
        <f>+H18</f>
        <v>293</v>
      </c>
      <c r="H18" s="9">
        <f>+I18</f>
        <v>293</v>
      </c>
      <c r="I18" s="9">
        <f>+J18</f>
        <v>293</v>
      </c>
      <c r="J18" s="4">
        <v>293</v>
      </c>
      <c r="K18" s="9">
        <f>+J18</f>
        <v>293</v>
      </c>
      <c r="L18" s="9">
        <f>+K18</f>
        <v>293</v>
      </c>
      <c r="M18" s="10"/>
      <c r="N18" s="10"/>
      <c r="O18" s="10"/>
      <c r="P18" s="10"/>
    </row>
    <row r="19" spans="1:16" ht="12.75">
      <c r="A19" s="3" t="s">
        <v>85</v>
      </c>
      <c r="B19" s="1" t="str">
        <f t="shared" si="0"/>
        <v>ch</v>
      </c>
      <c r="E19" s="4"/>
      <c r="F19" s="4"/>
      <c r="G19" s="4"/>
      <c r="H19" s="4"/>
      <c r="I19" s="4"/>
      <c r="J19" s="4"/>
      <c r="K19" s="4"/>
      <c r="L19" s="4"/>
      <c r="M19" s="10"/>
      <c r="N19" s="10"/>
      <c r="O19" s="10"/>
      <c r="P19" s="10"/>
    </row>
    <row r="20" spans="1:16" ht="12.75">
      <c r="A20" s="3" t="s">
        <v>86</v>
      </c>
      <c r="B20" s="1" t="str">
        <f t="shared" si="0"/>
        <v>bg</v>
      </c>
      <c r="C20">
        <v>447022.844</v>
      </c>
      <c r="D20">
        <v>-223.2381</v>
      </c>
      <c r="E20" s="4">
        <v>865.19</v>
      </c>
      <c r="F20" s="4">
        <v>1184.56</v>
      </c>
      <c r="G20" s="4">
        <v>759.45</v>
      </c>
      <c r="H20" s="4">
        <v>800.86</v>
      </c>
      <c r="I20" s="4">
        <v>831.64</v>
      </c>
      <c r="J20" s="4">
        <v>1006.83</v>
      </c>
      <c r="K20" s="4">
        <v>579.34</v>
      </c>
      <c r="L20" s="4">
        <v>3702.99</v>
      </c>
      <c r="M20" s="10"/>
      <c r="N20" s="10"/>
      <c r="O20" s="10"/>
      <c r="P20" s="10"/>
    </row>
    <row r="21" spans="1:16" ht="12.75">
      <c r="A21" s="3" t="s">
        <v>87</v>
      </c>
      <c r="B21" s="1" t="str">
        <f t="shared" si="0"/>
        <v>cy</v>
      </c>
      <c r="E21" s="9">
        <f>+F21</f>
        <v>122</v>
      </c>
      <c r="F21" s="4">
        <v>122</v>
      </c>
      <c r="G21" s="9">
        <f>+H21</f>
        <v>312</v>
      </c>
      <c r="H21" s="4">
        <v>312</v>
      </c>
      <c r="I21" s="9">
        <f>+H21</f>
        <v>312</v>
      </c>
      <c r="J21" s="9">
        <f>+I21</f>
        <v>312</v>
      </c>
      <c r="K21" s="9">
        <f>+J21</f>
        <v>312</v>
      </c>
      <c r="L21" s="9">
        <f>+H21</f>
        <v>312</v>
      </c>
      <c r="M21" s="10"/>
      <c r="N21" s="10"/>
      <c r="O21" s="10"/>
      <c r="P21" s="10"/>
    </row>
    <row r="22" spans="1:16" ht="12.75">
      <c r="A22" s="3" t="s">
        <v>88</v>
      </c>
      <c r="B22" s="1" t="str">
        <f t="shared" si="0"/>
        <v>cz</v>
      </c>
      <c r="C22">
        <v>5936.7671</v>
      </c>
      <c r="D22">
        <v>-2.9591</v>
      </c>
      <c r="E22" s="4">
        <v>12</v>
      </c>
      <c r="F22" s="4">
        <v>14.5</v>
      </c>
      <c r="G22" s="4">
        <v>13.4</v>
      </c>
      <c r="H22" s="4">
        <v>10.3</v>
      </c>
      <c r="I22" s="4">
        <v>20</v>
      </c>
      <c r="J22" s="4">
        <v>31</v>
      </c>
      <c r="K22" s="4">
        <v>37</v>
      </c>
      <c r="L22" s="4">
        <v>111</v>
      </c>
      <c r="M22" s="10">
        <v>63</v>
      </c>
      <c r="N22" s="10">
        <v>48</v>
      </c>
      <c r="O22" s="10"/>
      <c r="P22" s="10"/>
    </row>
    <row r="23" spans="1:16" ht="12.75">
      <c r="A23" s="3" t="s">
        <v>89</v>
      </c>
      <c r="B23" s="1" t="str">
        <f t="shared" si="0"/>
        <v>ee</v>
      </c>
      <c r="C23">
        <v>-6742.4</v>
      </c>
      <c r="D23">
        <v>3.39</v>
      </c>
      <c r="E23" s="9">
        <v>36.38</v>
      </c>
      <c r="F23" s="4">
        <v>36.38</v>
      </c>
      <c r="G23" s="4">
        <v>36.7</v>
      </c>
      <c r="H23" s="4">
        <v>29.6</v>
      </c>
      <c r="I23" s="4">
        <f>+$D23*I$1+$C23</f>
        <v>27.43000000000029</v>
      </c>
      <c r="J23" s="4">
        <f>+$D23*J$1+$C23</f>
        <v>24.040000000000873</v>
      </c>
      <c r="K23" s="4">
        <f>+$D23*K$1+$C23</f>
        <v>20.650000000000546</v>
      </c>
      <c r="L23" s="9">
        <v>20.65</v>
      </c>
      <c r="M23" s="10"/>
      <c r="N23" s="10"/>
      <c r="O23" s="10"/>
      <c r="P23" s="10"/>
    </row>
    <row r="24" spans="1:16" ht="12.75">
      <c r="A24" s="3" t="s">
        <v>90</v>
      </c>
      <c r="B24" s="1" t="str">
        <f t="shared" si="0"/>
        <v>hu</v>
      </c>
      <c r="C24">
        <v>48590.7148</v>
      </c>
      <c r="D24">
        <v>-24.0857</v>
      </c>
      <c r="E24" s="9">
        <v>501.5</v>
      </c>
      <c r="F24" s="4">
        <v>501.5</v>
      </c>
      <c r="G24" s="4">
        <v>441.5</v>
      </c>
      <c r="H24" s="4">
        <v>407.2</v>
      </c>
      <c r="I24" s="4">
        <v>407.5</v>
      </c>
      <c r="J24" s="4">
        <v>455.6</v>
      </c>
      <c r="K24" s="4">
        <v>662.1</v>
      </c>
      <c r="L24" s="4">
        <f>+$D24*L$1+$C24</f>
        <v>660.1718000000037</v>
      </c>
      <c r="M24" s="10"/>
      <c r="N24" s="10"/>
      <c r="O24" s="10"/>
      <c r="P24" s="10"/>
    </row>
    <row r="25" spans="1:16" ht="12.75">
      <c r="A25" s="3" t="s">
        <v>91</v>
      </c>
      <c r="B25" s="1" t="str">
        <f t="shared" si="0"/>
        <v>lt</v>
      </c>
      <c r="E25" s="4">
        <v>53</v>
      </c>
      <c r="F25" s="9">
        <v>53</v>
      </c>
      <c r="G25" s="9">
        <v>53</v>
      </c>
      <c r="H25" s="9">
        <v>53</v>
      </c>
      <c r="I25" s="9">
        <v>53</v>
      </c>
      <c r="J25" s="9">
        <v>53</v>
      </c>
      <c r="K25" s="9">
        <v>53</v>
      </c>
      <c r="L25" s="9">
        <v>53</v>
      </c>
      <c r="M25" s="10"/>
      <c r="N25" s="10"/>
      <c r="O25" s="10"/>
      <c r="P25" s="10"/>
    </row>
    <row r="26" spans="1:16" ht="12.75">
      <c r="A26" s="3" t="s">
        <v>92</v>
      </c>
      <c r="B26" s="1" t="str">
        <f t="shared" si="0"/>
        <v>lv</v>
      </c>
      <c r="C26">
        <v>5848.5</v>
      </c>
      <c r="D26">
        <v>-2.9</v>
      </c>
      <c r="E26" s="4">
        <v>46.6</v>
      </c>
      <c r="F26" s="4">
        <v>48.36</v>
      </c>
      <c r="G26" s="4">
        <v>49.99</v>
      </c>
      <c r="H26" s="4">
        <v>53.44</v>
      </c>
      <c r="I26" s="4">
        <v>58.64</v>
      </c>
      <c r="J26" s="4">
        <f>+$D26*J$1+$C26</f>
        <v>60.100000000000364</v>
      </c>
      <c r="K26" s="4">
        <f>+$D26*K$1+$C26</f>
        <v>63</v>
      </c>
      <c r="L26" s="4">
        <f>+$D26*L$1+$C26</f>
        <v>77.5</v>
      </c>
      <c r="M26" s="10"/>
      <c r="N26" s="10"/>
      <c r="O26" s="10"/>
      <c r="P26" s="10"/>
    </row>
    <row r="27" spans="1:16" ht="12.75">
      <c r="A27" s="3" t="s">
        <v>93</v>
      </c>
      <c r="B27" s="1" t="str">
        <f t="shared" si="0"/>
        <v>mt</v>
      </c>
      <c r="E27" s="4"/>
      <c r="F27" s="4"/>
      <c r="G27" s="4"/>
      <c r="H27" s="4"/>
      <c r="I27" s="4"/>
      <c r="J27" s="4"/>
      <c r="K27" s="4"/>
      <c r="L27" s="4"/>
      <c r="M27" s="10"/>
      <c r="N27" s="10"/>
      <c r="O27" s="10"/>
      <c r="P27" s="10"/>
    </row>
    <row r="28" spans="1:16" ht="12.75">
      <c r="A28" s="3" t="s">
        <v>94</v>
      </c>
      <c r="B28" s="1" t="str">
        <f t="shared" si="0"/>
        <v>pl</v>
      </c>
      <c r="C28">
        <v>47414.2344</v>
      </c>
      <c r="D28">
        <v>-23.1746</v>
      </c>
      <c r="E28" s="4">
        <v>1033.3</v>
      </c>
      <c r="F28" s="4">
        <v>1060.6</v>
      </c>
      <c r="G28" s="4">
        <v>1045.4</v>
      </c>
      <c r="H28" s="4">
        <v>999.2</v>
      </c>
      <c r="I28" s="4">
        <v>1082.9</v>
      </c>
      <c r="J28" s="4">
        <v>1057.5</v>
      </c>
      <c r="K28" s="4">
        <v>1176.8</v>
      </c>
      <c r="L28" s="4">
        <v>1693.7</v>
      </c>
      <c r="M28" s="10">
        <v>1606.5</v>
      </c>
      <c r="N28" s="10">
        <v>1323.4</v>
      </c>
      <c r="O28" s="10">
        <v>1662.1</v>
      </c>
      <c r="P28" s="10">
        <v>1681</v>
      </c>
    </row>
    <row r="29" spans="1:16" ht="12.75">
      <c r="A29" s="3" t="s">
        <v>95</v>
      </c>
      <c r="B29" s="1" t="str">
        <f t="shared" si="0"/>
        <v>ro</v>
      </c>
      <c r="C29">
        <v>578631.75</v>
      </c>
      <c r="D29">
        <v>-288.6943</v>
      </c>
      <c r="E29" s="4">
        <v>1018</v>
      </c>
      <c r="F29" s="4">
        <v>940</v>
      </c>
      <c r="G29" s="4">
        <v>1027</v>
      </c>
      <c r="H29" s="4">
        <v>1300</v>
      </c>
      <c r="I29" s="4">
        <v>1030</v>
      </c>
      <c r="J29" s="4">
        <v>2320</v>
      </c>
      <c r="K29" s="4">
        <v>1910</v>
      </c>
      <c r="L29" s="4">
        <v>6990</v>
      </c>
      <c r="M29" s="10">
        <v>8490</v>
      </c>
      <c r="N29" s="10">
        <v>6790</v>
      </c>
      <c r="O29" s="10">
        <v>6110</v>
      </c>
      <c r="P29" s="10"/>
    </row>
    <row r="30" spans="1:16" ht="12.75">
      <c r="A30" s="3" t="s">
        <v>96</v>
      </c>
      <c r="B30" s="1" t="str">
        <f t="shared" si="0"/>
        <v>si</v>
      </c>
      <c r="E30" s="9">
        <f>+F30</f>
        <v>0.2</v>
      </c>
      <c r="F30" s="9">
        <f>+G30</f>
        <v>0.2</v>
      </c>
      <c r="G30" s="9">
        <f>+H30</f>
        <v>0.2</v>
      </c>
      <c r="H30" s="9">
        <f>+I30</f>
        <v>0.2</v>
      </c>
      <c r="I30" s="9">
        <f>+J30</f>
        <v>0.2</v>
      </c>
      <c r="J30" s="4">
        <v>0.2</v>
      </c>
      <c r="K30" s="4">
        <v>4.78</v>
      </c>
      <c r="L30" s="4">
        <v>3.88</v>
      </c>
      <c r="M30" s="10">
        <v>3.95</v>
      </c>
      <c r="N30" s="10">
        <v>1.2</v>
      </c>
      <c r="O30" s="10"/>
      <c r="P30" s="10"/>
    </row>
    <row r="31" spans="1:16" ht="12.75">
      <c r="A31" s="3" t="s">
        <v>97</v>
      </c>
      <c r="B31" s="1" t="str">
        <f t="shared" si="0"/>
        <v>sk</v>
      </c>
      <c r="C31" s="1">
        <v>6868.1</v>
      </c>
      <c r="D31" s="1">
        <v>-3.39</v>
      </c>
      <c r="E31" s="4">
        <v>69.55</v>
      </c>
      <c r="F31" s="4">
        <v>91.26</v>
      </c>
      <c r="G31" s="4">
        <v>37.6</v>
      </c>
      <c r="H31" s="4">
        <v>60.4</v>
      </c>
      <c r="I31" s="4">
        <v>67</v>
      </c>
      <c r="J31" s="4">
        <v>75</v>
      </c>
      <c r="K31" s="4">
        <v>96</v>
      </c>
      <c r="L31" s="4">
        <v>321</v>
      </c>
      <c r="M31" s="10">
        <v>164</v>
      </c>
      <c r="N31" s="10">
        <v>37</v>
      </c>
      <c r="O31" s="10"/>
      <c r="P31" s="10"/>
    </row>
    <row r="32" spans="1:16" ht="12.75">
      <c r="A32" s="3" t="s">
        <v>98</v>
      </c>
      <c r="B32" s="1" t="str">
        <f t="shared" si="0"/>
        <v>tr</v>
      </c>
      <c r="E32" s="5">
        <v>31000</v>
      </c>
      <c r="F32" s="5">
        <v>30600</v>
      </c>
      <c r="G32" s="5">
        <v>29200</v>
      </c>
      <c r="H32" s="5">
        <v>26668</v>
      </c>
      <c r="I32" s="5">
        <v>24936</v>
      </c>
      <c r="J32" s="5">
        <v>23748</v>
      </c>
      <c r="K32" s="5">
        <v>23238</v>
      </c>
      <c r="L32" s="5">
        <v>20803</v>
      </c>
      <c r="M32" s="10"/>
      <c r="N32" s="10"/>
      <c r="O32" s="10"/>
      <c r="P32" s="10"/>
    </row>
    <row r="33" spans="1:16" ht="12.75">
      <c r="A33" s="3" t="s">
        <v>99</v>
      </c>
      <c r="B33" s="1" t="str">
        <f t="shared" si="0"/>
        <v>hr</v>
      </c>
      <c r="C33" s="1"/>
      <c r="D33" s="1"/>
      <c r="E33" s="4"/>
      <c r="F33" s="4"/>
      <c r="G33" s="4"/>
      <c r="H33" s="4"/>
      <c r="I33" s="4"/>
      <c r="J33" s="4"/>
      <c r="K33" s="4"/>
      <c r="L33" s="4"/>
      <c r="M33" s="10"/>
      <c r="N33" s="10"/>
      <c r="O33" s="10"/>
      <c r="P33" s="10"/>
    </row>
    <row r="34" spans="1:16" ht="38.25">
      <c r="A34" s="3" t="s">
        <v>100</v>
      </c>
      <c r="B34" s="1" t="str">
        <f t="shared" si="0"/>
        <v>mk</v>
      </c>
      <c r="C34" s="1"/>
      <c r="D34" s="1"/>
      <c r="E34" s="4"/>
      <c r="F34" s="4"/>
      <c r="G34" s="4"/>
      <c r="H34" s="4"/>
      <c r="I34" s="4"/>
      <c r="J34" s="4"/>
      <c r="K34" s="4"/>
      <c r="L34" s="4"/>
      <c r="M34" s="10"/>
      <c r="N34" s="10"/>
      <c r="O34" s="10"/>
      <c r="P34" s="10"/>
    </row>
  </sheetData>
  <conditionalFormatting sqref="E2:G3 H3:I3 H6 L6 J26:L26 J6:J7 K7 E7:F7 I23:L23 L24 L2">
    <cfRule type="cellIs" priority="1" dxfId="0" operator="equal" stopIfTrue="1">
      <formula>+$D2*E$1+$C2</formula>
    </cfRule>
  </conditionalFormatting>
  <hyperlinks>
    <hyperlink ref="G14" r:id="rId1" display="footnote__e"/>
    <hyperlink ref="H14:K14" r:id="rId2" display="footnote__e"/>
    <hyperlink ref="E32" r:id="rId3" display="footnote__e"/>
    <hyperlink ref="F32" r:id="rId4" display="footnote__e"/>
    <hyperlink ref="G32" r:id="rId5" display="footnote__e"/>
    <hyperlink ref="H32" r:id="rId6" display="footnote__e"/>
    <hyperlink ref="I32" r:id="rId7" display="footnote__e"/>
    <hyperlink ref="J32" r:id="rId8" display="footnote__e"/>
    <hyperlink ref="K32" r:id="rId9" display="footnote__e"/>
    <hyperlink ref="L32" r:id="rId10" display="footnote__e"/>
  </hyperlinks>
  <printOptions/>
  <pageMargins left="0.75" right="0.75" top="1" bottom="1" header="0" footer="0"/>
  <pageSetup horizontalDpi="600" verticalDpi="600" orientation="portrait" paperSize="9" r:id="rId12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2">
      <selection activeCell="B38" sqref="B38"/>
    </sheetView>
  </sheetViews>
  <sheetFormatPr defaultColWidth="9.140625" defaultRowHeight="12.75"/>
  <cols>
    <col min="1" max="1" width="36.57421875" style="0" bestFit="1" customWidth="1"/>
    <col min="2" max="2" width="16.28125" style="0" customWidth="1"/>
    <col min="3" max="3" width="8.140625" style="0" customWidth="1"/>
    <col min="4" max="7" width="8.28125" style="0" bestFit="1" customWidth="1"/>
    <col min="8" max="9" width="9.00390625" style="0" bestFit="1" customWidth="1"/>
    <col min="10" max="10" width="8.28125" style="0" bestFit="1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4" spans="1:3" ht="12.75">
      <c r="A4" t="s">
        <v>3</v>
      </c>
      <c r="B4" t="s">
        <v>4</v>
      </c>
      <c r="C4" t="s">
        <v>5</v>
      </c>
    </row>
    <row r="5" spans="1:3" ht="12.75">
      <c r="A5" t="s">
        <v>6</v>
      </c>
      <c r="B5" t="s">
        <v>7</v>
      </c>
      <c r="C5" t="s">
        <v>8</v>
      </c>
    </row>
    <row r="6" spans="1:3" ht="12.75">
      <c r="A6" t="s">
        <v>9</v>
      </c>
      <c r="B6" t="s">
        <v>10</v>
      </c>
      <c r="C6" t="s">
        <v>11</v>
      </c>
    </row>
    <row r="7" spans="1:3" ht="12.75">
      <c r="A7" t="s">
        <v>12</v>
      </c>
      <c r="B7" t="s">
        <v>13</v>
      </c>
      <c r="C7" t="s">
        <v>14</v>
      </c>
    </row>
    <row r="10" spans="1:2" ht="12.75">
      <c r="A10" t="s">
        <v>15</v>
      </c>
      <c r="B10" t="s">
        <v>16</v>
      </c>
    </row>
    <row r="11" spans="1:2" ht="12.75">
      <c r="A11" t="s">
        <v>17</v>
      </c>
      <c r="B11" t="s">
        <v>18</v>
      </c>
    </row>
    <row r="13" spans="2:10" ht="12.75">
      <c r="B13" t="s">
        <v>19</v>
      </c>
      <c r="C13" t="s">
        <v>20</v>
      </c>
      <c r="D13" t="s">
        <v>21</v>
      </c>
      <c r="E13" t="s">
        <v>22</v>
      </c>
      <c r="F13" t="s">
        <v>23</v>
      </c>
      <c r="G13" t="s">
        <v>24</v>
      </c>
      <c r="H13" t="s">
        <v>25</v>
      </c>
      <c r="I13" t="s">
        <v>26</v>
      </c>
      <c r="J13" t="s">
        <v>27</v>
      </c>
    </row>
    <row r="14" ht="12.75">
      <c r="A14" t="s">
        <v>28</v>
      </c>
    </row>
    <row r="15" spans="1:10" ht="12.75">
      <c r="A15" t="s">
        <v>29</v>
      </c>
      <c r="C15" t="s">
        <v>30</v>
      </c>
      <c r="D15">
        <v>12.59</v>
      </c>
      <c r="E15">
        <v>14.9</v>
      </c>
      <c r="F15">
        <v>15.83</v>
      </c>
      <c r="G15">
        <v>18.04</v>
      </c>
      <c r="H15" t="s">
        <v>30</v>
      </c>
      <c r="I15" t="s">
        <v>30</v>
      </c>
      <c r="J15" t="s">
        <v>30</v>
      </c>
    </row>
    <row r="16" spans="1:10" ht="12.75">
      <c r="A16" t="s">
        <v>31</v>
      </c>
      <c r="C16">
        <v>465</v>
      </c>
      <c r="D16">
        <v>295</v>
      </c>
      <c r="E16">
        <v>360</v>
      </c>
      <c r="F16" t="s">
        <v>30</v>
      </c>
      <c r="G16" t="s">
        <v>30</v>
      </c>
      <c r="H16" t="s">
        <v>30</v>
      </c>
      <c r="I16" t="s">
        <v>30</v>
      </c>
      <c r="J16" t="s">
        <v>30</v>
      </c>
    </row>
    <row r="17" spans="1:10" ht="12.75">
      <c r="A17" t="s">
        <v>32</v>
      </c>
      <c r="C17" t="s">
        <v>30</v>
      </c>
      <c r="D17" t="s">
        <v>30</v>
      </c>
      <c r="E17" t="s">
        <v>30</v>
      </c>
      <c r="F17" t="s">
        <v>30</v>
      </c>
      <c r="G17" t="s">
        <v>30</v>
      </c>
      <c r="H17" t="s">
        <v>30</v>
      </c>
      <c r="I17" t="s">
        <v>30</v>
      </c>
      <c r="J17" t="s">
        <v>30</v>
      </c>
    </row>
    <row r="18" spans="1:10" ht="12.75">
      <c r="A18" t="s">
        <v>33</v>
      </c>
      <c r="C18">
        <v>7700</v>
      </c>
      <c r="D18" t="s">
        <v>30</v>
      </c>
      <c r="E18" t="s">
        <v>30</v>
      </c>
      <c r="F18" t="s">
        <v>30</v>
      </c>
      <c r="G18" t="s">
        <v>30</v>
      </c>
      <c r="H18" t="s">
        <v>30</v>
      </c>
      <c r="I18" t="s">
        <v>30</v>
      </c>
      <c r="J18" t="s">
        <v>30</v>
      </c>
    </row>
    <row r="19" spans="1:10" ht="12.75">
      <c r="A19" t="s">
        <v>34</v>
      </c>
      <c r="C19" t="s">
        <v>30</v>
      </c>
      <c r="D19">
        <v>24116</v>
      </c>
      <c r="E19" t="s">
        <v>30</v>
      </c>
      <c r="F19">
        <v>27863</v>
      </c>
      <c r="G19" t="s">
        <v>30</v>
      </c>
      <c r="H19">
        <v>23489.39</v>
      </c>
      <c r="I19">
        <v>21337.95</v>
      </c>
      <c r="J19" t="s">
        <v>30</v>
      </c>
    </row>
    <row r="20" spans="1:10" ht="12.75">
      <c r="A20" t="s">
        <v>35</v>
      </c>
      <c r="C20">
        <v>4884</v>
      </c>
      <c r="D20" t="s">
        <v>30</v>
      </c>
      <c r="E20" t="s">
        <v>30</v>
      </c>
      <c r="F20">
        <v>3350</v>
      </c>
      <c r="G20">
        <v>3561</v>
      </c>
      <c r="H20">
        <v>3181</v>
      </c>
      <c r="I20" t="s">
        <v>30</v>
      </c>
      <c r="J20" t="s">
        <v>30</v>
      </c>
    </row>
    <row r="21" spans="1:10" ht="12.75">
      <c r="A21" t="s">
        <v>36</v>
      </c>
      <c r="C21" t="s">
        <v>30</v>
      </c>
      <c r="D21" t="s">
        <v>30</v>
      </c>
      <c r="E21" t="s">
        <v>30</v>
      </c>
      <c r="F21" t="s">
        <v>30</v>
      </c>
      <c r="G21" t="s">
        <v>30</v>
      </c>
      <c r="H21" t="s">
        <v>30</v>
      </c>
      <c r="I21" t="s">
        <v>30</v>
      </c>
      <c r="J21" t="s">
        <v>30</v>
      </c>
    </row>
    <row r="22" spans="1:10" ht="12.75">
      <c r="A22" t="s">
        <v>37</v>
      </c>
      <c r="C22" t="s">
        <v>30</v>
      </c>
      <c r="D22" t="s">
        <v>30</v>
      </c>
      <c r="E22" t="s">
        <v>30</v>
      </c>
      <c r="F22" t="s">
        <v>30</v>
      </c>
      <c r="G22">
        <v>25852</v>
      </c>
      <c r="H22" t="s">
        <v>30</v>
      </c>
      <c r="I22" t="s">
        <v>30</v>
      </c>
      <c r="J22" t="s">
        <v>30</v>
      </c>
    </row>
    <row r="23" spans="1:10" ht="12.75">
      <c r="A23" t="s">
        <v>38</v>
      </c>
      <c r="C23" t="s">
        <v>30</v>
      </c>
      <c r="D23">
        <v>0.2</v>
      </c>
      <c r="E23" t="s">
        <v>30</v>
      </c>
      <c r="F23" t="s">
        <v>30</v>
      </c>
      <c r="G23" t="s">
        <v>30</v>
      </c>
      <c r="H23">
        <v>0.16</v>
      </c>
      <c r="I23" t="s">
        <v>30</v>
      </c>
      <c r="J23" t="s">
        <v>30</v>
      </c>
    </row>
    <row r="24" spans="1:10" ht="12.75">
      <c r="A24" t="s">
        <v>39</v>
      </c>
      <c r="C24" t="s">
        <v>30</v>
      </c>
      <c r="D24">
        <v>260</v>
      </c>
      <c r="E24">
        <v>230</v>
      </c>
      <c r="F24">
        <v>90</v>
      </c>
      <c r="G24">
        <v>53</v>
      </c>
      <c r="H24">
        <v>76</v>
      </c>
      <c r="I24" t="s">
        <v>30</v>
      </c>
      <c r="J24" t="s">
        <v>30</v>
      </c>
    </row>
    <row r="25" spans="1:10" ht="12.75">
      <c r="A25" t="s">
        <v>40</v>
      </c>
      <c r="C25">
        <v>100</v>
      </c>
      <c r="D25">
        <v>100</v>
      </c>
      <c r="E25">
        <v>100</v>
      </c>
      <c r="F25">
        <v>100</v>
      </c>
      <c r="G25" t="s">
        <v>30</v>
      </c>
      <c r="H25" t="s">
        <v>30</v>
      </c>
      <c r="I25" t="s">
        <v>30</v>
      </c>
      <c r="J25" t="s">
        <v>30</v>
      </c>
    </row>
    <row r="26" spans="1:10" ht="12.75">
      <c r="A26" t="s">
        <v>41</v>
      </c>
      <c r="C26" t="s">
        <v>30</v>
      </c>
      <c r="D26">
        <v>10000</v>
      </c>
      <c r="E26" t="s">
        <v>30</v>
      </c>
      <c r="F26" t="s">
        <v>30</v>
      </c>
      <c r="G26">
        <v>8767</v>
      </c>
      <c r="H26" t="s">
        <v>30</v>
      </c>
      <c r="I26" t="s">
        <v>30</v>
      </c>
      <c r="J26" t="s">
        <v>30</v>
      </c>
    </row>
    <row r="27" spans="1:10" ht="12.75">
      <c r="A27" t="s">
        <v>42</v>
      </c>
      <c r="C27" t="s">
        <v>30</v>
      </c>
      <c r="D27" t="s">
        <v>43</v>
      </c>
      <c r="E27" t="s">
        <v>43</v>
      </c>
      <c r="F27" t="s">
        <v>43</v>
      </c>
      <c r="G27" t="s">
        <v>43</v>
      </c>
      <c r="H27" t="s">
        <v>43</v>
      </c>
      <c r="I27" t="s">
        <v>30</v>
      </c>
      <c r="J27" t="s">
        <v>30</v>
      </c>
    </row>
    <row r="28" spans="1:10" ht="12.75">
      <c r="A28" t="s">
        <v>44</v>
      </c>
      <c r="C28">
        <v>160</v>
      </c>
      <c r="D28">
        <v>150</v>
      </c>
      <c r="E28">
        <v>150</v>
      </c>
      <c r="F28">
        <v>150</v>
      </c>
      <c r="G28">
        <v>150</v>
      </c>
      <c r="H28">
        <v>150</v>
      </c>
      <c r="I28">
        <v>150</v>
      </c>
      <c r="J28" t="s">
        <v>30</v>
      </c>
    </row>
    <row r="29" spans="1:10" ht="12.75">
      <c r="A29" t="s">
        <v>45</v>
      </c>
      <c r="C29" t="s">
        <v>30</v>
      </c>
      <c r="D29" t="s">
        <v>30</v>
      </c>
      <c r="E29" t="s">
        <v>30</v>
      </c>
      <c r="F29" t="s">
        <v>30</v>
      </c>
      <c r="G29" t="s">
        <v>30</v>
      </c>
      <c r="H29" t="s">
        <v>30</v>
      </c>
      <c r="I29" t="s">
        <v>30</v>
      </c>
      <c r="J29" t="s">
        <v>30</v>
      </c>
    </row>
    <row r="30" spans="1:10" ht="12.75">
      <c r="A30" t="s">
        <v>46</v>
      </c>
      <c r="C30" t="s">
        <v>30</v>
      </c>
      <c r="D30" t="s">
        <v>30</v>
      </c>
      <c r="E30" t="s">
        <v>30</v>
      </c>
      <c r="F30" t="s">
        <v>30</v>
      </c>
      <c r="G30" t="s">
        <v>30</v>
      </c>
      <c r="H30" t="s">
        <v>30</v>
      </c>
      <c r="I30" t="s">
        <v>30</v>
      </c>
      <c r="J30" t="s">
        <v>30</v>
      </c>
    </row>
    <row r="31" spans="1:10" ht="12.75">
      <c r="A31" t="s">
        <v>47</v>
      </c>
      <c r="C31" t="s">
        <v>30</v>
      </c>
      <c r="D31" t="s">
        <v>30</v>
      </c>
      <c r="E31" t="s">
        <v>30</v>
      </c>
      <c r="F31" t="s">
        <v>30</v>
      </c>
      <c r="G31">
        <v>17</v>
      </c>
      <c r="H31">
        <v>16</v>
      </c>
      <c r="I31">
        <v>16</v>
      </c>
      <c r="J31">
        <v>16</v>
      </c>
    </row>
    <row r="32" spans="1:10" ht="12.75">
      <c r="A32" t="s">
        <v>48</v>
      </c>
      <c r="C32">
        <v>668</v>
      </c>
      <c r="D32">
        <v>1722.87</v>
      </c>
      <c r="E32">
        <v>1768.06</v>
      </c>
      <c r="F32">
        <v>1682.44</v>
      </c>
      <c r="G32">
        <v>2148.58</v>
      </c>
      <c r="H32">
        <v>1945.51</v>
      </c>
      <c r="I32">
        <v>1880.17</v>
      </c>
      <c r="J32" t="s">
        <v>30</v>
      </c>
    </row>
    <row r="33" spans="1:10" ht="12.75">
      <c r="A33" t="s">
        <v>49</v>
      </c>
      <c r="C33" t="s">
        <v>30</v>
      </c>
      <c r="D33">
        <v>70</v>
      </c>
      <c r="E33">
        <v>70</v>
      </c>
      <c r="F33">
        <v>70</v>
      </c>
      <c r="G33">
        <v>70</v>
      </c>
      <c r="H33">
        <v>70</v>
      </c>
      <c r="I33">
        <v>70</v>
      </c>
      <c r="J33">
        <v>70</v>
      </c>
    </row>
    <row r="34" spans="1:10" ht="12.75">
      <c r="A34" t="s">
        <v>50</v>
      </c>
      <c r="C34" t="s">
        <v>30</v>
      </c>
      <c r="D34" t="s">
        <v>30</v>
      </c>
      <c r="E34">
        <v>293</v>
      </c>
      <c r="F34" t="s">
        <v>30</v>
      </c>
      <c r="G34" t="s">
        <v>30</v>
      </c>
      <c r="H34" t="s">
        <v>30</v>
      </c>
      <c r="I34" t="s">
        <v>30</v>
      </c>
      <c r="J34" t="s">
        <v>30</v>
      </c>
    </row>
    <row r="35" spans="1:10" ht="12.75">
      <c r="A35" t="s">
        <v>51</v>
      </c>
      <c r="C35">
        <v>3702.99</v>
      </c>
      <c r="D35">
        <v>579.34</v>
      </c>
      <c r="E35">
        <v>1006.83</v>
      </c>
      <c r="F35">
        <v>831.64</v>
      </c>
      <c r="G35">
        <v>800.86</v>
      </c>
      <c r="H35">
        <v>759.45</v>
      </c>
      <c r="I35">
        <v>1184.56</v>
      </c>
      <c r="J35">
        <v>865.19</v>
      </c>
    </row>
    <row r="36" spans="1:10" ht="12.75">
      <c r="A36" t="s">
        <v>52</v>
      </c>
      <c r="C36" t="s">
        <v>30</v>
      </c>
      <c r="D36" t="s">
        <v>30</v>
      </c>
      <c r="E36" t="s">
        <v>30</v>
      </c>
      <c r="F36" t="s">
        <v>30</v>
      </c>
      <c r="G36">
        <v>312</v>
      </c>
      <c r="H36" t="s">
        <v>30</v>
      </c>
      <c r="I36">
        <v>122</v>
      </c>
      <c r="J36" t="s">
        <v>30</v>
      </c>
    </row>
    <row r="37" spans="1:10" ht="12.75">
      <c r="A37" t="s">
        <v>53</v>
      </c>
      <c r="C37">
        <v>111</v>
      </c>
      <c r="D37">
        <v>37</v>
      </c>
      <c r="E37">
        <v>31</v>
      </c>
      <c r="F37">
        <v>20</v>
      </c>
      <c r="G37">
        <v>10.3</v>
      </c>
      <c r="H37">
        <v>13.4</v>
      </c>
      <c r="I37">
        <v>14.5</v>
      </c>
      <c r="J37">
        <v>12</v>
      </c>
    </row>
    <row r="38" spans="1:10" ht="12.75">
      <c r="A38" t="s">
        <v>54</v>
      </c>
      <c r="C38" t="s">
        <v>30</v>
      </c>
      <c r="D38" t="s">
        <v>30</v>
      </c>
      <c r="E38" t="s">
        <v>30</v>
      </c>
      <c r="F38" t="s">
        <v>30</v>
      </c>
      <c r="G38">
        <v>29.6</v>
      </c>
      <c r="H38">
        <v>36.7</v>
      </c>
      <c r="I38">
        <v>36.38</v>
      </c>
      <c r="J38" t="s">
        <v>30</v>
      </c>
    </row>
    <row r="39" spans="1:10" ht="12.75">
      <c r="A39" t="s">
        <v>55</v>
      </c>
      <c r="C39" t="s">
        <v>30</v>
      </c>
      <c r="D39">
        <v>662.1</v>
      </c>
      <c r="E39">
        <v>455.6</v>
      </c>
      <c r="F39">
        <v>407.5</v>
      </c>
      <c r="G39">
        <v>407.2</v>
      </c>
      <c r="H39">
        <v>441.5</v>
      </c>
      <c r="I39">
        <v>501.5</v>
      </c>
      <c r="J39" t="s">
        <v>30</v>
      </c>
    </row>
    <row r="40" spans="1:10" ht="12.75">
      <c r="A40" t="s">
        <v>56</v>
      </c>
      <c r="C40" t="s">
        <v>30</v>
      </c>
      <c r="D40" t="s">
        <v>30</v>
      </c>
      <c r="E40" t="s">
        <v>30</v>
      </c>
      <c r="F40" t="s">
        <v>30</v>
      </c>
      <c r="G40" t="s">
        <v>30</v>
      </c>
      <c r="H40" t="s">
        <v>30</v>
      </c>
      <c r="I40" t="s">
        <v>30</v>
      </c>
      <c r="J40">
        <v>53</v>
      </c>
    </row>
    <row r="41" spans="1:10" ht="12.75">
      <c r="A41" t="s">
        <v>57</v>
      </c>
      <c r="C41" t="s">
        <v>30</v>
      </c>
      <c r="D41" t="s">
        <v>30</v>
      </c>
      <c r="E41" t="s">
        <v>30</v>
      </c>
      <c r="F41">
        <v>58.64</v>
      </c>
      <c r="G41">
        <v>53.44</v>
      </c>
      <c r="H41">
        <v>49.99</v>
      </c>
      <c r="I41">
        <v>48.36</v>
      </c>
      <c r="J41">
        <v>46.6</v>
      </c>
    </row>
    <row r="42" spans="1:10" ht="12.75">
      <c r="A42" t="s">
        <v>58</v>
      </c>
      <c r="C42" t="s">
        <v>30</v>
      </c>
      <c r="D42" t="s">
        <v>30</v>
      </c>
      <c r="E42" t="s">
        <v>30</v>
      </c>
      <c r="F42" t="s">
        <v>30</v>
      </c>
      <c r="G42" t="s">
        <v>30</v>
      </c>
      <c r="H42" t="s">
        <v>30</v>
      </c>
      <c r="I42" t="s">
        <v>30</v>
      </c>
      <c r="J42" t="s">
        <v>30</v>
      </c>
    </row>
    <row r="43" spans="1:10" ht="12.75">
      <c r="A43" t="s">
        <v>59</v>
      </c>
      <c r="C43">
        <v>1693.7</v>
      </c>
      <c r="D43">
        <v>1176.8</v>
      </c>
      <c r="E43">
        <v>1057.5</v>
      </c>
      <c r="F43">
        <v>1082.9</v>
      </c>
      <c r="G43">
        <v>999.2</v>
      </c>
      <c r="H43">
        <v>1045.4</v>
      </c>
      <c r="I43">
        <v>1060.6</v>
      </c>
      <c r="J43">
        <v>1033.3</v>
      </c>
    </row>
    <row r="44" spans="1:10" ht="12.75">
      <c r="A44" t="s">
        <v>60</v>
      </c>
      <c r="C44">
        <v>6990</v>
      </c>
      <c r="D44">
        <v>1910</v>
      </c>
      <c r="E44">
        <v>2320</v>
      </c>
      <c r="F44">
        <v>1030</v>
      </c>
      <c r="G44">
        <v>1300</v>
      </c>
      <c r="H44">
        <v>1027</v>
      </c>
      <c r="I44">
        <v>940</v>
      </c>
      <c r="J44">
        <v>1018</v>
      </c>
    </row>
    <row r="45" spans="1:10" ht="12.75">
      <c r="A45" t="s">
        <v>61</v>
      </c>
      <c r="C45">
        <v>3.88</v>
      </c>
      <c r="D45">
        <v>4.78</v>
      </c>
      <c r="E45">
        <v>0.2</v>
      </c>
      <c r="F45" t="s">
        <v>30</v>
      </c>
      <c r="G45" t="s">
        <v>30</v>
      </c>
      <c r="H45" t="s">
        <v>30</v>
      </c>
      <c r="I45" t="s">
        <v>30</v>
      </c>
      <c r="J45" t="s">
        <v>30</v>
      </c>
    </row>
    <row r="46" spans="1:10" ht="12.75">
      <c r="A46" t="s">
        <v>62</v>
      </c>
      <c r="C46">
        <v>321</v>
      </c>
      <c r="D46">
        <v>96</v>
      </c>
      <c r="E46">
        <v>75</v>
      </c>
      <c r="F46">
        <v>67</v>
      </c>
      <c r="G46">
        <v>60.4</v>
      </c>
      <c r="H46">
        <v>37.6</v>
      </c>
      <c r="I46">
        <v>91.26</v>
      </c>
      <c r="J46">
        <v>69.55</v>
      </c>
    </row>
    <row r="47" spans="1:10" ht="12.75">
      <c r="A47" t="s">
        <v>63</v>
      </c>
      <c r="C47" t="s">
        <v>30</v>
      </c>
      <c r="D47" t="s">
        <v>30</v>
      </c>
      <c r="E47" t="s">
        <v>30</v>
      </c>
      <c r="F47" t="s">
        <v>30</v>
      </c>
      <c r="G47" t="s">
        <v>30</v>
      </c>
      <c r="H47" t="s">
        <v>30</v>
      </c>
      <c r="I47" t="s">
        <v>30</v>
      </c>
      <c r="J47" t="s">
        <v>30</v>
      </c>
    </row>
    <row r="49" spans="1:2" ht="12.75">
      <c r="A49" t="s">
        <v>64</v>
      </c>
      <c r="B49" t="s">
        <v>65</v>
      </c>
    </row>
    <row r="50" spans="1:3" ht="12.75">
      <c r="A50" t="s">
        <v>66</v>
      </c>
      <c r="B50" t="s">
        <v>67</v>
      </c>
      <c r="C50" t="s">
        <v>68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0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15.421875" style="0" customWidth="1"/>
  </cols>
  <sheetData>
    <row r="2" spans="1:9" ht="12.75">
      <c r="A2" s="48" t="s">
        <v>173</v>
      </c>
      <c r="B2" s="49"/>
      <c r="C2" s="49"/>
      <c r="D2" s="38"/>
      <c r="E2" s="38"/>
      <c r="F2" s="38"/>
      <c r="G2" s="38"/>
      <c r="H2" s="38"/>
      <c r="I2" s="38"/>
    </row>
    <row r="3" spans="1:9" ht="12.75">
      <c r="A3" s="37" t="s">
        <v>182</v>
      </c>
      <c r="B3" s="38"/>
      <c r="C3" s="38"/>
      <c r="D3" s="38"/>
      <c r="E3" s="38"/>
      <c r="F3" s="38"/>
      <c r="G3" s="38"/>
      <c r="H3" s="38"/>
      <c r="I3" s="38"/>
    </row>
    <row r="4" spans="1:9" ht="12.75">
      <c r="A4" s="36"/>
      <c r="B4" s="40"/>
      <c r="C4" s="40"/>
      <c r="D4" s="40"/>
      <c r="E4" s="40"/>
      <c r="F4" s="40"/>
      <c r="G4" s="40"/>
      <c r="H4" s="40"/>
      <c r="I4" s="40"/>
    </row>
    <row r="5" spans="1:9" ht="12.75">
      <c r="A5" s="36"/>
      <c r="B5" s="40"/>
      <c r="C5" s="40"/>
      <c r="D5" s="40"/>
      <c r="E5" s="40"/>
      <c r="F5" s="40"/>
      <c r="G5" s="40"/>
      <c r="H5" s="40"/>
      <c r="I5" s="40"/>
    </row>
    <row r="7" spans="1:9" ht="12.75">
      <c r="A7" s="39" t="s">
        <v>110</v>
      </c>
      <c r="B7" s="39">
        <v>1990</v>
      </c>
      <c r="C7" s="39">
        <v>1995</v>
      </c>
      <c r="D7" s="39">
        <v>1996</v>
      </c>
      <c r="E7" s="39">
        <v>1997</v>
      </c>
      <c r="F7" s="39">
        <v>1998</v>
      </c>
      <c r="G7" s="39">
        <v>1999</v>
      </c>
      <c r="H7" s="39">
        <v>2000</v>
      </c>
      <c r="I7" s="39">
        <v>2001</v>
      </c>
    </row>
    <row r="8" spans="1:9" ht="12.75">
      <c r="A8" s="36" t="s">
        <v>113</v>
      </c>
      <c r="B8" s="40">
        <v>2708.3615017878433</v>
      </c>
      <c r="C8" s="40">
        <v>1023.7255338078292</v>
      </c>
      <c r="D8" s="40">
        <v>1140.0022426553041</v>
      </c>
      <c r="E8" s="40">
        <v>808.1097560975611</v>
      </c>
      <c r="F8" s="40">
        <v>879.7252486973</v>
      </c>
      <c r="G8" s="40">
        <v>862.1801891488304</v>
      </c>
      <c r="H8" s="40">
        <v>865.3368560105679</v>
      </c>
      <c r="I8" s="40">
        <v>903.5089463220677</v>
      </c>
    </row>
    <row r="9" spans="1:9" ht="12.75">
      <c r="A9" s="36" t="s">
        <v>114</v>
      </c>
      <c r="B9" s="40">
        <v>5504.71722700026</v>
      </c>
      <c r="C9" s="40">
        <v>5186.393659180978</v>
      </c>
      <c r="D9" s="40">
        <v>5674.7465220466875</v>
      </c>
      <c r="E9" s="40">
        <v>5954.869134638057</v>
      </c>
      <c r="F9" s="40">
        <v>6104.1845736258765</v>
      </c>
      <c r="G9" s="40">
        <v>6499.031263760458</v>
      </c>
      <c r="H9" s="40">
        <v>6765.433729634522</v>
      </c>
      <c r="I9" s="40">
        <v>6853.500660501982</v>
      </c>
    </row>
    <row r="10" spans="1:9" ht="12.75">
      <c r="A10" s="36" t="s">
        <v>111</v>
      </c>
      <c r="B10" s="40">
        <v>1361.301867219917</v>
      </c>
      <c r="C10" s="40">
        <v>1794.5948717948718</v>
      </c>
      <c r="D10" s="40">
        <v>1809.9848408287014</v>
      </c>
      <c r="E10" s="40">
        <v>1689.9483072258722</v>
      </c>
      <c r="F10" s="40">
        <v>1928.9605196128375</v>
      </c>
      <c r="G10" s="40">
        <v>1846.5289230769238</v>
      </c>
      <c r="H10" s="40">
        <v>1810.6580512820515</v>
      </c>
      <c r="I10" s="40">
        <v>1808.2948717948725</v>
      </c>
    </row>
    <row r="11" spans="1:9" ht="12.75">
      <c r="A11" s="36" t="s">
        <v>112</v>
      </c>
      <c r="B11" s="40">
        <v>7880</v>
      </c>
      <c r="C11" s="40">
        <v>6703.196837462464</v>
      </c>
      <c r="D11" s="40">
        <v>7144.403460207613</v>
      </c>
      <c r="E11" s="40">
        <v>7209.044450872626</v>
      </c>
      <c r="F11" s="40">
        <v>6828.744981769334</v>
      </c>
      <c r="G11" s="40">
        <v>6542.9998103186645</v>
      </c>
      <c r="H11" s="40">
        <v>6276.645176426427</v>
      </c>
      <c r="I11" s="40">
        <v>6266.617314189188</v>
      </c>
    </row>
    <row r="13" ht="12.75">
      <c r="M13" t="s">
        <v>154</v>
      </c>
    </row>
    <row r="30" spans="16:17" ht="12.75">
      <c r="P30">
        <v>6703.196837462464</v>
      </c>
      <c r="Q30">
        <v>7880.223941985063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build98</dc:creator>
  <cp:keywords/>
  <dc:description/>
  <cp:lastModifiedBy>Water Research centre</cp:lastModifiedBy>
  <cp:lastPrinted>2003-07-21T11:27:31Z</cp:lastPrinted>
  <dcterms:created xsi:type="dcterms:W3CDTF">2003-06-19T22:45:05Z</dcterms:created>
  <dcterms:modified xsi:type="dcterms:W3CDTF">2004-05-11T13:51:42Z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