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9020" windowHeight="12915" activeTab="0"/>
  </bookViews>
  <sheets>
    <sheet name="CSI_Data2009" sheetId="1" r:id="rId1"/>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footnote_p" localSheetId="0">'CSI_Data2009'!#REF!</definedName>
    <definedName name="GDP" localSheetId="0">'[5]New Cronos'!$A$56:$M$87</definedName>
    <definedName name="GDP">'[1]New Cronos'!$A$56:$M$87</definedName>
    <definedName name="GDP_95_constant_prices" localSheetId="0">#REF!</definedName>
    <definedName name="GDP_95_constant_prices">#REF!</definedName>
    <definedName name="GDP_current_prices" localSheetId="0">#REF!</definedName>
    <definedName name="GDP_current_prices">#REF!</definedName>
    <definedName name="GIEC" localSheetId="0">#REF!</definedName>
    <definedName name="GIEC">#REF!</definedName>
    <definedName name="ncd" localSheetId="0">#REF!</definedName>
    <definedName name="ncd">#REF!</definedName>
    <definedName name="population" localSheetId="0">'[6]New Cronos Data'!$A$244:$N$275</definedName>
    <definedName name="population">'[2]New Cronos Data'!$A$244:$N$275</definedName>
    <definedName name="_xlnm.Print_Area" localSheetId="0">'CSI_Data2009'!$A$535:$S$580</definedName>
    <definedName name="Summer" localSheetId="0">#REF!</definedName>
    <definedName name="Summer">#REF!</definedName>
    <definedName name="Summer1" localSheetId="0">#REF!</definedName>
    <definedName name="Summer1">#REF!</definedName>
    <definedName name="TECbyCountry" localSheetId="0">'[8]New Cronos data'!$A$7:$M$32</definedName>
    <definedName name="TECbyCountry">'[4]New Cronos data'!$A$7:$M$32</definedName>
    <definedName name="TECbyFuel" localSheetId="0">'[8]Data for graphs'!$A$2:$L$9</definedName>
    <definedName name="TECbyFuel">'[4]Data for graphs'!$A$2:$L$9</definedName>
    <definedName name="TSeg" localSheetId="0">#REF!</definedName>
    <definedName name="TSeg">#REF!</definedName>
    <definedName name="TSEG1" localSheetId="0">#REF!</definedName>
    <definedName name="TSEG1">#REF!</definedName>
    <definedName name="TSEG2" localSheetId="0">#REF!</definedName>
    <definedName name="TSEG2">#REF!</definedName>
    <definedName name="TSEG3" localSheetId="0">#REF!</definedName>
    <definedName name="TSEG3">#REF!</definedName>
    <definedName name="TSEG4" localSheetId="0">#REF!</definedName>
    <definedName name="TSEG4">#REF!</definedName>
    <definedName name="TSEG5" localSheetId="0">#REF!</definedName>
    <definedName name="TSEG5">#REF!</definedName>
    <definedName name="Winter" localSheetId="0">#REF!</definedName>
    <definedName name="Winter">#REF!</definedName>
  </definedNames>
  <calcPr fullCalcOnLoad="1"/>
</workbook>
</file>

<file path=xl/comments1.xml><?xml version="1.0" encoding="utf-8"?>
<comments xmlns="http://schemas.openxmlformats.org/spreadsheetml/2006/main">
  <authors>
    <author>Helpdesk</author>
    <author>Mart Bles</author>
  </authors>
  <commentList>
    <comment ref="A415" authorId="0">
      <text>
        <r>
          <rPr>
            <b/>
            <sz val="8"/>
            <rFont val="Tahoma"/>
            <family val="0"/>
          </rPr>
          <t xml:space="preserve">Ricardo:
</t>
        </r>
        <r>
          <rPr>
            <sz val="8"/>
            <rFont val="Tahoma"/>
            <family val="2"/>
          </rPr>
          <t>107001 Gross electricity generation - Hydro power plants includes pumping (as oposed to the numerator of the structural indicator). The breakdown by capacity (as with the table below), however, excludes pumping. There is hardly any pumping for medium and small, so all pumping should occur in large hydro plants. We can just subtract large plants from the structural indicator's primary production of hydro (both exclude pumping) to get a fairly accurate estimate of the primary production of non-large hydro excluding pumping, to be used in the chart.</t>
        </r>
        <r>
          <rPr>
            <sz val="8"/>
            <rFont val="Tahoma"/>
            <family val="0"/>
          </rPr>
          <t xml:space="preserve">
</t>
        </r>
      </text>
    </comment>
    <comment ref="T163" authorId="1">
      <text>
        <r>
          <rPr>
            <b/>
            <sz val="8"/>
            <rFont val="Tahoma"/>
            <family val="0"/>
          </rPr>
          <t>Mart Bles:</t>
        </r>
        <r>
          <rPr>
            <sz val="8"/>
            <rFont val="Tahoma"/>
            <family val="0"/>
          </rPr>
          <t xml:space="preserve">
No Eurostat Data, value copied from 2006</t>
        </r>
      </text>
    </comment>
    <comment ref="T204" authorId="1">
      <text>
        <r>
          <rPr>
            <b/>
            <sz val="8"/>
            <rFont val="Tahoma"/>
            <family val="0"/>
          </rPr>
          <t>Mart Bles:</t>
        </r>
        <r>
          <rPr>
            <sz val="8"/>
            <rFont val="Tahoma"/>
            <family val="0"/>
          </rPr>
          <t xml:space="preserve">
No data Eurostat, copied 2006 value</t>
        </r>
      </text>
    </comment>
    <comment ref="T81" authorId="1">
      <text>
        <r>
          <rPr>
            <b/>
            <sz val="8"/>
            <rFont val="Tahoma"/>
            <family val="0"/>
          </rPr>
          <t>Mart Bles:</t>
        </r>
        <r>
          <rPr>
            <sz val="8"/>
            <rFont val="Tahoma"/>
            <family val="0"/>
          </rPr>
          <t xml:space="preserve">
No data in Eurostat: copied 2006 value</t>
        </r>
      </text>
    </comment>
    <comment ref="T122" authorId="1">
      <text>
        <r>
          <rPr>
            <b/>
            <sz val="8"/>
            <rFont val="Tahoma"/>
            <family val="0"/>
          </rPr>
          <t>Mart Bles:</t>
        </r>
        <r>
          <rPr>
            <sz val="8"/>
            <rFont val="Tahoma"/>
            <family val="0"/>
          </rPr>
          <t xml:space="preserve">
No Eurostat data, copied 2006 value</t>
        </r>
      </text>
    </comment>
    <comment ref="T287" authorId="1">
      <text>
        <r>
          <rPr>
            <b/>
            <sz val="8"/>
            <rFont val="Tahoma"/>
            <family val="0"/>
          </rPr>
          <t>Mart Bles:</t>
        </r>
        <r>
          <rPr>
            <sz val="8"/>
            <rFont val="Tahoma"/>
            <family val="0"/>
          </rPr>
          <t xml:space="preserve">
No Eurostat data, copied 2006 value</t>
        </r>
      </text>
    </comment>
    <comment ref="T328" authorId="1">
      <text>
        <r>
          <rPr>
            <b/>
            <sz val="8"/>
            <rFont val="Tahoma"/>
            <family val="0"/>
          </rPr>
          <t>Mart Bles:</t>
        </r>
        <r>
          <rPr>
            <sz val="8"/>
            <rFont val="Tahoma"/>
            <family val="0"/>
          </rPr>
          <t xml:space="preserve">
No Eurostat data, copied 2006 value</t>
        </r>
      </text>
    </comment>
    <comment ref="B495" authorId="1">
      <text>
        <r>
          <rPr>
            <b/>
            <sz val="8"/>
            <rFont val="Tahoma"/>
            <family val="0"/>
          </rPr>
          <t>Mart Bles:</t>
        </r>
        <r>
          <rPr>
            <sz val="8"/>
            <rFont val="Tahoma"/>
            <family val="0"/>
          </rPr>
          <t xml:space="preserve">
Volgorde anders dan CSI!!! Ook daar niet consistent</t>
        </r>
      </text>
    </comment>
  </commentList>
</comments>
</file>

<file path=xl/sharedStrings.xml><?xml version="1.0" encoding="utf-8"?>
<sst xmlns="http://schemas.openxmlformats.org/spreadsheetml/2006/main" count="778" uniqueCount="176">
  <si>
    <t>Supply, transformation, consumption - electricity - annual data</t>
  </si>
  <si>
    <t>Date of extraction: Thu, 7 Aug 08 10:23:44</t>
  </si>
  <si>
    <t>Last update: Tue May 13 20:21:13 MEST 2008</t>
  </si>
  <si>
    <t>indic_en</t>
  </si>
  <si>
    <t>unit</t>
  </si>
  <si>
    <t>product</t>
  </si>
  <si>
    <t>&lt;&gt;</t>
  </si>
  <si>
    <t>time</t>
  </si>
  <si>
    <t>1990a00</t>
  </si>
  <si>
    <t>1991a00</t>
  </si>
  <si>
    <t>1992a00</t>
  </si>
  <si>
    <t>1993a00</t>
  </si>
  <si>
    <t>1994a00</t>
  </si>
  <si>
    <t>1995a00</t>
  </si>
  <si>
    <t>1996a00</t>
  </si>
  <si>
    <t>1997a00</t>
  </si>
  <si>
    <t>1998a00</t>
  </si>
  <si>
    <t>1999a00</t>
  </si>
  <si>
    <t>2000a00</t>
  </si>
  <si>
    <t>2001a00</t>
  </si>
  <si>
    <t>2002a00</t>
  </si>
  <si>
    <t>2003a00</t>
  </si>
  <si>
    <t>2004a00</t>
  </si>
  <si>
    <t>2005a00</t>
  </si>
  <si>
    <t>2006a00</t>
  </si>
  <si>
    <t>2007a00</t>
  </si>
  <si>
    <t>geo</t>
  </si>
  <si>
    <t>EEA</t>
  </si>
  <si>
    <t>EU-27</t>
  </si>
  <si>
    <t/>
  </si>
  <si>
    <t>Date of extraction: Thu, 7 Aug 08 10:26:41</t>
  </si>
  <si>
    <t>Last update: Tue May 13 20:21:17 MEST 2008</t>
  </si>
  <si>
    <t>mt Malta</t>
  </si>
  <si>
    <t>Share of renewable electricity in total electricity consumption</t>
  </si>
  <si>
    <t>Growth 2006-2007</t>
  </si>
  <si>
    <t>Growth 1990-2007</t>
  </si>
  <si>
    <t>be Belgium</t>
  </si>
  <si>
    <t>bg Bulgaria</t>
  </si>
  <si>
    <t>cz Czech Republic</t>
  </si>
  <si>
    <t>dk Denmark</t>
  </si>
  <si>
    <t>de Germany</t>
  </si>
  <si>
    <t>ee Estonia</t>
  </si>
  <si>
    <t>ie Ireland</t>
  </si>
  <si>
    <t>gr Greece</t>
  </si>
  <si>
    <t>es Spain</t>
  </si>
  <si>
    <t>fr France</t>
  </si>
  <si>
    <t>it Italy</t>
  </si>
  <si>
    <t>cy Cyprus</t>
  </si>
  <si>
    <t>lv Latvia</t>
  </si>
  <si>
    <t>lt Lithuania</t>
  </si>
  <si>
    <t>lu Luxembourg</t>
  </si>
  <si>
    <t>hu Hungary</t>
  </si>
  <si>
    <t>mt Malta</t>
  </si>
  <si>
    <t>nl Netherlands</t>
  </si>
  <si>
    <t>at Austria</t>
  </si>
  <si>
    <t>pl Poland</t>
  </si>
  <si>
    <t>pt Portugal</t>
  </si>
  <si>
    <t>ro Romania</t>
  </si>
  <si>
    <t>si Slovenia</t>
  </si>
  <si>
    <t>sk Slovakia</t>
  </si>
  <si>
    <t>fi Finland</t>
  </si>
  <si>
    <t>se Sweden</t>
  </si>
  <si>
    <t>uk United Kingdom</t>
  </si>
  <si>
    <t>tr Turkey</t>
  </si>
  <si>
    <t>is Iceland</t>
  </si>
  <si>
    <t>no Norway</t>
  </si>
  <si>
    <t>ch Switzerland</t>
  </si>
  <si>
    <t>Share of large hydro</t>
  </si>
  <si>
    <t>Share of other renewables (excludes large hydro)</t>
  </si>
  <si>
    <t>For chart (2006)</t>
  </si>
  <si>
    <t>%</t>
  </si>
  <si>
    <t>Sorted by 'total'</t>
  </si>
  <si>
    <t>Total %</t>
  </si>
  <si>
    <t>Indicative targets 2010</t>
  </si>
  <si>
    <t>Large hydro</t>
  </si>
  <si>
    <t>Other renewables</t>
  </si>
  <si>
    <t>check</t>
  </si>
  <si>
    <t>Percentage Hydro van totaal renewables:</t>
  </si>
  <si>
    <t>Belgium</t>
  </si>
  <si>
    <t>Bulgaria</t>
  </si>
  <si>
    <t>Czech Republic</t>
  </si>
  <si>
    <t>Denmark</t>
  </si>
  <si>
    <t>Germany</t>
  </si>
  <si>
    <t>Estonia</t>
  </si>
  <si>
    <t>Ireland</t>
  </si>
  <si>
    <t>Greece</t>
  </si>
  <si>
    <t>Spain</t>
  </si>
  <si>
    <t>France</t>
  </si>
  <si>
    <t>Italy</t>
  </si>
  <si>
    <t>Cyprus</t>
  </si>
  <si>
    <t>Latvia</t>
  </si>
  <si>
    <t>Lithuania</t>
  </si>
  <si>
    <t>Luxembourg</t>
  </si>
  <si>
    <t>Hungary</t>
  </si>
  <si>
    <t>Malta</t>
  </si>
  <si>
    <t>Netherlands</t>
  </si>
  <si>
    <t>Austria</t>
  </si>
  <si>
    <t>Poland</t>
  </si>
  <si>
    <t>Portugal</t>
  </si>
  <si>
    <t>Romania</t>
  </si>
  <si>
    <t>Slovenia</t>
  </si>
  <si>
    <t>Slovakia</t>
  </si>
  <si>
    <t>Finland</t>
  </si>
  <si>
    <t>Sweden</t>
  </si>
  <si>
    <t>United Kingdom</t>
  </si>
  <si>
    <t>Turkey</t>
  </si>
  <si>
    <t>Iceland</t>
  </si>
  <si>
    <t>Norway</t>
  </si>
  <si>
    <t>Switzerland</t>
  </si>
  <si>
    <t>One table and one chart for indicator (see below)</t>
  </si>
  <si>
    <t>Share of renewable electricity in gross electricity consumption (%) 1990-2006 and 2010 indicative targets</t>
  </si>
  <si>
    <t>2010 targets</t>
  </si>
  <si>
    <t xml:space="preserve">EEA </t>
  </si>
  <si>
    <t>-</t>
  </si>
  <si>
    <t>World</t>
  </si>
  <si>
    <t>Africa</t>
  </si>
  <si>
    <t>Middle East</t>
  </si>
  <si>
    <t>China</t>
  </si>
  <si>
    <t>India</t>
  </si>
  <si>
    <t>Russia</t>
  </si>
  <si>
    <t>United States</t>
  </si>
  <si>
    <t>Source: EEA, Eurostat.</t>
  </si>
  <si>
    <t>Share different renewables EU-27</t>
  </si>
  <si>
    <t>GWh</t>
  </si>
  <si>
    <t>Total</t>
  </si>
  <si>
    <t>Wind</t>
  </si>
  <si>
    <t>PV</t>
  </si>
  <si>
    <t>Hydro</t>
  </si>
  <si>
    <t>Biomass</t>
  </si>
  <si>
    <t>geothermal</t>
  </si>
  <si>
    <r>
      <t>100900</t>
    </r>
    <r>
      <rPr>
        <b/>
        <sz val="8"/>
        <color indexed="8"/>
        <rFont val="Arial"/>
        <family val="2"/>
      </rPr>
      <t> Gross inland consumption</t>
    </r>
  </si>
  <si>
    <r>
      <t>gwh</t>
    </r>
    <r>
      <rPr>
        <b/>
        <sz val="8"/>
        <color indexed="8"/>
        <rFont val="Arial"/>
        <family val="2"/>
      </rPr>
      <t> Gigawatt hour</t>
    </r>
  </si>
  <si>
    <r>
      <t>6000</t>
    </r>
    <r>
      <rPr>
        <b/>
        <sz val="8"/>
        <color indexed="8"/>
        <rFont val="Arial"/>
        <family val="2"/>
      </rPr>
      <t> Electrical Energy</t>
    </r>
  </si>
  <si>
    <r>
      <t>be</t>
    </r>
    <r>
      <rPr>
        <b/>
        <sz val="8"/>
        <color indexed="8"/>
        <rFont val="Arial"/>
        <family val="2"/>
      </rPr>
      <t> Belgium</t>
    </r>
  </si>
  <si>
    <r>
      <t>bg</t>
    </r>
    <r>
      <rPr>
        <b/>
        <sz val="8"/>
        <color indexed="8"/>
        <rFont val="Arial"/>
        <family val="2"/>
      </rPr>
      <t> Bulgaria</t>
    </r>
  </si>
  <si>
    <r>
      <t>cz</t>
    </r>
    <r>
      <rPr>
        <b/>
        <sz val="8"/>
        <color indexed="8"/>
        <rFont val="Arial"/>
        <family val="2"/>
      </rPr>
      <t> Czech Republic</t>
    </r>
  </si>
  <si>
    <r>
      <t>dk</t>
    </r>
    <r>
      <rPr>
        <b/>
        <sz val="8"/>
        <color indexed="8"/>
        <rFont val="Arial"/>
        <family val="2"/>
      </rPr>
      <t> Denmark</t>
    </r>
  </si>
  <si>
    <r>
      <t>de</t>
    </r>
    <r>
      <rPr>
        <b/>
        <sz val="8"/>
        <color indexed="8"/>
        <rFont val="Arial"/>
        <family val="2"/>
      </rPr>
      <t> Germany</t>
    </r>
  </si>
  <si>
    <r>
      <t>ee</t>
    </r>
    <r>
      <rPr>
        <b/>
        <sz val="8"/>
        <color indexed="8"/>
        <rFont val="Arial"/>
        <family val="2"/>
      </rPr>
      <t> Estonia</t>
    </r>
  </si>
  <si>
    <r>
      <t>ie</t>
    </r>
    <r>
      <rPr>
        <b/>
        <sz val="8"/>
        <color indexed="8"/>
        <rFont val="Arial"/>
        <family val="2"/>
      </rPr>
      <t> Ireland</t>
    </r>
  </si>
  <si>
    <r>
      <t>gr</t>
    </r>
    <r>
      <rPr>
        <b/>
        <sz val="8"/>
        <color indexed="8"/>
        <rFont val="Arial"/>
        <family val="2"/>
      </rPr>
      <t> Greece</t>
    </r>
  </si>
  <si>
    <r>
      <t>es</t>
    </r>
    <r>
      <rPr>
        <b/>
        <sz val="8"/>
        <color indexed="8"/>
        <rFont val="Arial"/>
        <family val="2"/>
      </rPr>
      <t> Spain</t>
    </r>
  </si>
  <si>
    <r>
      <t>fr</t>
    </r>
    <r>
      <rPr>
        <b/>
        <sz val="8"/>
        <color indexed="8"/>
        <rFont val="Arial"/>
        <family val="2"/>
      </rPr>
      <t> France</t>
    </r>
  </si>
  <si>
    <r>
      <t>it</t>
    </r>
    <r>
      <rPr>
        <b/>
        <sz val="8"/>
        <color indexed="8"/>
        <rFont val="Arial"/>
        <family val="2"/>
      </rPr>
      <t> Italy</t>
    </r>
  </si>
  <si>
    <r>
      <t>cy</t>
    </r>
    <r>
      <rPr>
        <b/>
        <sz val="8"/>
        <color indexed="8"/>
        <rFont val="Arial"/>
        <family val="2"/>
      </rPr>
      <t> Cyprus</t>
    </r>
  </si>
  <si>
    <r>
      <t>lv</t>
    </r>
    <r>
      <rPr>
        <b/>
        <sz val="8"/>
        <color indexed="8"/>
        <rFont val="Arial"/>
        <family val="2"/>
      </rPr>
      <t> Latvia</t>
    </r>
  </si>
  <si>
    <r>
      <t>lt</t>
    </r>
    <r>
      <rPr>
        <b/>
        <sz val="8"/>
        <color indexed="8"/>
        <rFont val="Arial"/>
        <family val="2"/>
      </rPr>
      <t> Lithuania</t>
    </r>
  </si>
  <si>
    <r>
      <t>lu</t>
    </r>
    <r>
      <rPr>
        <b/>
        <sz val="8"/>
        <color indexed="8"/>
        <rFont val="Arial"/>
        <family val="2"/>
      </rPr>
      <t xml:space="preserve"> Luxembourg </t>
    </r>
  </si>
  <si>
    <r>
      <t>hu</t>
    </r>
    <r>
      <rPr>
        <b/>
        <sz val="8"/>
        <color indexed="8"/>
        <rFont val="Arial"/>
        <family val="2"/>
      </rPr>
      <t> Hungary</t>
    </r>
  </si>
  <si>
    <r>
      <t>mt</t>
    </r>
    <r>
      <rPr>
        <b/>
        <sz val="8"/>
        <color indexed="8"/>
        <rFont val="Arial"/>
        <family val="2"/>
      </rPr>
      <t> Malta</t>
    </r>
  </si>
  <si>
    <r>
      <t>nl</t>
    </r>
    <r>
      <rPr>
        <b/>
        <sz val="8"/>
        <color indexed="8"/>
        <rFont val="Arial"/>
        <family val="2"/>
      </rPr>
      <t> Netherlands</t>
    </r>
  </si>
  <si>
    <r>
      <t>at</t>
    </r>
    <r>
      <rPr>
        <b/>
        <sz val="8"/>
        <color indexed="8"/>
        <rFont val="Arial"/>
        <family val="2"/>
      </rPr>
      <t> Austria</t>
    </r>
  </si>
  <si>
    <r>
      <t>pl</t>
    </r>
    <r>
      <rPr>
        <b/>
        <sz val="8"/>
        <color indexed="8"/>
        <rFont val="Arial"/>
        <family val="2"/>
      </rPr>
      <t> Poland</t>
    </r>
  </si>
  <si>
    <r>
      <t>pt</t>
    </r>
    <r>
      <rPr>
        <b/>
        <sz val="8"/>
        <color indexed="8"/>
        <rFont val="Arial"/>
        <family val="2"/>
      </rPr>
      <t> Portugal</t>
    </r>
  </si>
  <si>
    <r>
      <t>ro</t>
    </r>
    <r>
      <rPr>
        <b/>
        <sz val="8"/>
        <color indexed="8"/>
        <rFont val="Arial"/>
        <family val="2"/>
      </rPr>
      <t> Romania</t>
    </r>
  </si>
  <si>
    <r>
      <t>si</t>
    </r>
    <r>
      <rPr>
        <b/>
        <sz val="8"/>
        <color indexed="8"/>
        <rFont val="Arial"/>
        <family val="2"/>
      </rPr>
      <t> Slovenia</t>
    </r>
  </si>
  <si>
    <r>
      <t>sk</t>
    </r>
    <r>
      <rPr>
        <b/>
        <sz val="8"/>
        <color indexed="8"/>
        <rFont val="Arial"/>
        <family val="2"/>
      </rPr>
      <t> Slovakia</t>
    </r>
  </si>
  <si>
    <r>
      <t>fi</t>
    </r>
    <r>
      <rPr>
        <b/>
        <sz val="8"/>
        <color indexed="8"/>
        <rFont val="Arial"/>
        <family val="2"/>
      </rPr>
      <t> Finland</t>
    </r>
  </si>
  <si>
    <r>
      <t>se</t>
    </r>
    <r>
      <rPr>
        <b/>
        <sz val="8"/>
        <color indexed="8"/>
        <rFont val="Arial"/>
        <family val="2"/>
      </rPr>
      <t> Sweden</t>
    </r>
  </si>
  <si>
    <r>
      <t>uk</t>
    </r>
    <r>
      <rPr>
        <b/>
        <sz val="8"/>
        <color indexed="8"/>
        <rFont val="Arial"/>
        <family val="2"/>
      </rPr>
      <t> United Kingdom</t>
    </r>
  </si>
  <si>
    <r>
      <t>tr</t>
    </r>
    <r>
      <rPr>
        <b/>
        <sz val="8"/>
        <color indexed="8"/>
        <rFont val="Arial"/>
        <family val="2"/>
      </rPr>
      <t> Turkey</t>
    </r>
  </si>
  <si>
    <r>
      <t>is</t>
    </r>
    <r>
      <rPr>
        <b/>
        <sz val="8"/>
        <color indexed="8"/>
        <rFont val="Arial"/>
        <family val="2"/>
      </rPr>
      <t> Iceland</t>
    </r>
  </si>
  <si>
    <r>
      <t>no</t>
    </r>
    <r>
      <rPr>
        <b/>
        <sz val="8"/>
        <color indexed="8"/>
        <rFont val="Arial"/>
        <family val="2"/>
      </rPr>
      <t> Norway</t>
    </r>
  </si>
  <si>
    <r>
      <t>ch</t>
    </r>
    <r>
      <rPr>
        <b/>
        <sz val="8"/>
        <color indexed="8"/>
        <rFont val="Arial"/>
        <family val="2"/>
      </rPr>
      <t> Switzerland</t>
    </r>
  </si>
  <si>
    <r>
      <t>107000</t>
    </r>
    <r>
      <rPr>
        <b/>
        <sz val="8"/>
        <color indexed="8"/>
        <rFont val="Arial"/>
        <family val="2"/>
      </rPr>
      <t> Total gross electricity generation</t>
    </r>
  </si>
  <si>
    <r>
      <t>lu</t>
    </r>
    <r>
      <rPr>
        <b/>
        <sz val="8"/>
        <color indexed="8"/>
        <rFont val="Arial"/>
        <family val="2"/>
      </rPr>
      <t> Luxembourg</t>
    </r>
  </si>
  <si>
    <r>
      <t>107001</t>
    </r>
    <r>
      <rPr>
        <b/>
        <sz val="8"/>
        <color indexed="8"/>
        <rFont val="Arial"/>
        <family val="2"/>
      </rPr>
      <t> Gross electricity generation - Hydro power plants</t>
    </r>
  </si>
  <si>
    <r>
      <t>107002</t>
    </r>
    <r>
      <rPr>
        <b/>
        <sz val="8"/>
        <color indexed="8"/>
        <rFont val="Arial"/>
        <family val="2"/>
      </rPr>
      <t> Gross electricity generation - Geothermal power plants</t>
    </r>
  </si>
  <si>
    <r>
      <t>de</t>
    </r>
    <r>
      <rPr>
        <b/>
        <sz val="8"/>
        <color indexed="8"/>
        <rFont val="Arial"/>
        <family val="2"/>
      </rPr>
      <t xml:space="preserve"> Germany </t>
    </r>
  </si>
  <si>
    <r>
      <t>107011</t>
    </r>
    <r>
      <rPr>
        <b/>
        <sz val="8"/>
        <color indexed="8"/>
        <rFont val="Arial"/>
        <family val="2"/>
      </rPr>
      <t> Gross electricity generation - Biomass-fired power stations</t>
    </r>
  </si>
  <si>
    <r>
      <t>107017</t>
    </r>
    <r>
      <rPr>
        <b/>
        <sz val="8"/>
        <color indexed="8"/>
        <rFont val="Arial"/>
        <family val="2"/>
      </rPr>
      <t> Gross production from hydro power stations (Capacity &gt; 10 MW)</t>
    </r>
  </si>
  <si>
    <r>
      <t>5510</t>
    </r>
    <r>
      <rPr>
        <b/>
        <sz val="8"/>
        <color indexed="8"/>
        <rFont val="Arial"/>
        <family val="2"/>
      </rPr>
      <t> Hydro Power</t>
    </r>
  </si>
  <si>
    <r>
      <t>100100</t>
    </r>
    <r>
      <rPr>
        <b/>
        <sz val="8"/>
        <color indexed="8"/>
        <rFont val="Arial"/>
        <family val="2"/>
      </rPr>
      <t> Primary production</t>
    </r>
  </si>
  <si>
    <r>
      <t>5520</t>
    </r>
    <r>
      <rPr>
        <b/>
        <sz val="8"/>
        <color indexed="8"/>
        <rFont val="Arial"/>
        <family val="2"/>
      </rPr>
      <t> Wind Energy</t>
    </r>
  </si>
  <si>
    <r>
      <t>5534</t>
    </r>
    <r>
      <rPr>
        <b/>
        <sz val="8"/>
        <color indexed="8"/>
        <rFont val="Arial"/>
        <family val="2"/>
      </rPr>
      <t> Photovoltaic Power</t>
    </r>
  </si>
  <si>
    <t>Note: Almost all electricity generated in Iceland and Norway comes from renewable energy sources. The renewable electricity share in Norway is above 100% in some years because a part of the (renewable) electricity generated domestically is exported to other countries. The share of renewable electricity in Germany in 1990 refers to West Germany only. National indicative targets for the share of renewables electricity in 2010 are taken from directive 2001/77/EC. Notes to their 2010 indicative targets are made by Italy, Luxemburg, Austria, Portugal, Finland and Sweden in the directive; Austria and Sweden note that reaching the target is dependent upon climatic factors affecting hydropower production, with Sweden considering 52% a more realistic figure if long-range models on hydrologic and climatic conditions were applied. No energy data for Liechtenstein available from Eurostat.</t>
  </si>
</sst>
</file>

<file path=xl/styles.xml><?xml version="1.0" encoding="utf-8"?>
<styleSheet xmlns="http://schemas.openxmlformats.org/spreadsheetml/2006/main">
  <numFmts count="51">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
    <numFmt numFmtId="181" formatCode="0.0%"/>
    <numFmt numFmtId="182" formatCode="0.000%"/>
    <numFmt numFmtId="183" formatCode="0.0000"/>
    <numFmt numFmtId="184" formatCode="0.00000"/>
    <numFmt numFmtId="185" formatCode="#,##0.0"/>
    <numFmt numFmtId="186" formatCode="0.000"/>
    <numFmt numFmtId="187" formatCode="0.000000"/>
    <numFmt numFmtId="188" formatCode="0.00000000"/>
    <numFmt numFmtId="189" formatCode="0.0000000"/>
    <numFmt numFmtId="190" formatCode="&quot;Yes&quot;;&quot;Yes&quot;;&quot;No&quot;"/>
    <numFmt numFmtId="191" formatCode="&quot;True&quot;;&quot;True&quot;;&quot;False&quot;"/>
    <numFmt numFmtId="192" formatCode="&quot;On&quot;;&quot;On&quot;;&quot;Off&quot;"/>
    <numFmt numFmtId="193" formatCode="[$€-2]\ #,##0.00_);[Red]\([$€-2]\ #,##0.00\)"/>
    <numFmt numFmtId="194" formatCode="#,##0.000"/>
    <numFmt numFmtId="195" formatCode="0.0000%"/>
    <numFmt numFmtId="196" formatCode="0.00000%"/>
    <numFmt numFmtId="197" formatCode="#,##0.000000"/>
    <numFmt numFmtId="198" formatCode="#,##0.0000"/>
    <numFmt numFmtId="199" formatCode="#,##0.00000"/>
    <numFmt numFmtId="200" formatCode="&quot;Ja&quot;;&quot;Ja&quot;;&quot;Nee&quot;"/>
    <numFmt numFmtId="201" formatCode="&quot;Waar&quot;;&quot;Waar&quot;;&quot;Niet waar&quot;"/>
    <numFmt numFmtId="202" formatCode="&quot;Aan&quot;;&quot;Aan&quot;;&quot;Uit&quot;"/>
    <numFmt numFmtId="203" formatCode="[$€-2]\ #.##000_);[Red]\([$€-2]\ #.##000\)"/>
    <numFmt numFmtId="204" formatCode="_-* #,##0.000_-;_-* #,##0.000\-;_-* &quot;-&quot;??_-;_-@_-"/>
    <numFmt numFmtId="205" formatCode="_-* #,##0.0_-;_-* #,##0.0\-;_-* &quot;-&quot;??_-;_-@_-"/>
    <numFmt numFmtId="206" formatCode="#,##0.0_ ;\-#,##0.0\ "/>
  </numFmts>
  <fonts count="19">
    <font>
      <sz val="10"/>
      <name val="Arial"/>
      <family val="0"/>
    </font>
    <font>
      <u val="single"/>
      <sz val="10"/>
      <color indexed="36"/>
      <name val="Arial"/>
      <family val="0"/>
    </font>
    <font>
      <u val="single"/>
      <sz val="10"/>
      <color indexed="12"/>
      <name val="Arial"/>
      <family val="0"/>
    </font>
    <font>
      <sz val="9"/>
      <name val="Times New Roman"/>
      <family val="1"/>
    </font>
    <font>
      <b/>
      <sz val="14"/>
      <color indexed="12"/>
      <name val="Arial"/>
      <family val="2"/>
    </font>
    <font>
      <sz val="8"/>
      <name val="Arial"/>
      <family val="2"/>
    </font>
    <font>
      <b/>
      <i/>
      <sz val="8"/>
      <name val="Arial"/>
      <family val="2"/>
    </font>
    <font>
      <b/>
      <sz val="10"/>
      <color indexed="12"/>
      <name val="Arial"/>
      <family val="2"/>
    </font>
    <font>
      <b/>
      <sz val="8"/>
      <color indexed="8"/>
      <name val="Arial"/>
      <family val="2"/>
    </font>
    <font>
      <b/>
      <i/>
      <sz val="8"/>
      <color indexed="8"/>
      <name val="Arial"/>
      <family val="2"/>
    </font>
    <font>
      <b/>
      <sz val="8"/>
      <color indexed="12"/>
      <name val="Arial"/>
      <family val="2"/>
    </font>
    <font>
      <sz val="8"/>
      <color indexed="12"/>
      <name val="Arial"/>
      <family val="2"/>
    </font>
    <font>
      <sz val="8"/>
      <color indexed="8"/>
      <name val="Arial"/>
      <family val="2"/>
    </font>
    <font>
      <sz val="10"/>
      <color indexed="12"/>
      <name val="Arial"/>
      <family val="2"/>
    </font>
    <font>
      <sz val="12"/>
      <color indexed="9"/>
      <name val="Arial"/>
      <family val="2"/>
    </font>
    <font>
      <b/>
      <sz val="12"/>
      <color indexed="12"/>
      <name val="Arial"/>
      <family val="2"/>
    </font>
    <font>
      <b/>
      <sz val="8"/>
      <name val="Tahoma"/>
      <family val="0"/>
    </font>
    <font>
      <sz val="8"/>
      <name val="Tahoma"/>
      <family val="2"/>
    </font>
    <font>
      <b/>
      <sz val="8"/>
      <name val="Arial"/>
      <family val="2"/>
    </font>
  </fonts>
  <fills count="6">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22"/>
        <bgColor indexed="64"/>
      </patternFill>
    </fill>
    <fill>
      <patternFill patternType="solid">
        <fgColor indexed="17"/>
        <bgColor indexed="64"/>
      </patternFill>
    </fill>
  </fills>
  <borders count="2">
    <border>
      <left/>
      <right/>
      <top/>
      <bottom/>
      <diagonal/>
    </border>
    <border>
      <left style="thin"/>
      <right style="thin"/>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 fontId="3" fillId="0" borderId="1" applyFill="0" applyBorder="0" applyProtection="0">
      <alignment horizontal="right" vertical="center"/>
    </xf>
    <xf numFmtId="9" fontId="0" fillId="0" borderId="0" applyFont="0" applyFill="0" applyBorder="0" applyAlignment="0" applyProtection="0"/>
    <xf numFmtId="0" fontId="0" fillId="0" borderId="0">
      <alignment/>
      <protection/>
    </xf>
  </cellStyleXfs>
  <cellXfs count="51">
    <xf numFmtId="0" fontId="0" fillId="0" borderId="0" xfId="0" applyAlignment="1">
      <alignment/>
    </xf>
    <xf numFmtId="0" fontId="4" fillId="2" borderId="0" xfId="0" applyFont="1" applyFill="1" applyBorder="1" applyAlignment="1">
      <alignment/>
    </xf>
    <xf numFmtId="0" fontId="0" fillId="2" borderId="0" xfId="0" applyFill="1" applyBorder="1" applyAlignment="1">
      <alignment/>
    </xf>
    <xf numFmtId="0" fontId="0" fillId="0" borderId="0" xfId="0" applyBorder="1" applyAlignment="1">
      <alignment/>
    </xf>
    <xf numFmtId="0" fontId="5" fillId="2" borderId="0" xfId="0" applyFont="1" applyFill="1" applyBorder="1" applyAlignment="1">
      <alignment/>
    </xf>
    <xf numFmtId="0" fontId="6" fillId="2" borderId="0" xfId="0" applyFont="1" applyFill="1" applyBorder="1" applyAlignment="1">
      <alignment/>
    </xf>
    <xf numFmtId="0" fontId="7" fillId="2" borderId="0" xfId="0" applyFont="1" applyFill="1" applyBorder="1" applyAlignment="1">
      <alignment horizontal="left"/>
    </xf>
    <xf numFmtId="0" fontId="9" fillId="2" borderId="0" xfId="0" applyFont="1" applyFill="1" applyBorder="1" applyAlignment="1">
      <alignment horizontal="left"/>
    </xf>
    <xf numFmtId="0" fontId="0" fillId="2" borderId="0" xfId="0" applyFill="1" applyBorder="1" applyAlignment="1">
      <alignment wrapText="1"/>
    </xf>
    <xf numFmtId="0" fontId="7" fillId="3" borderId="0" xfId="0" applyFont="1" applyFill="1" applyBorder="1" applyAlignment="1">
      <alignment horizontal="right" vertical="top" wrapText="1"/>
    </xf>
    <xf numFmtId="0" fontId="8" fillId="3" borderId="0" xfId="0" applyFont="1" applyFill="1" applyBorder="1" applyAlignment="1">
      <alignment horizontal="center" vertical="top" wrapText="1"/>
    </xf>
    <xf numFmtId="0" fontId="7" fillId="4" borderId="0" xfId="0" applyFont="1" applyFill="1" applyBorder="1" applyAlignment="1">
      <alignment horizontal="left" vertical="top" wrapText="1"/>
    </xf>
    <xf numFmtId="0" fontId="5" fillId="0" borderId="0" xfId="0" applyNumberFormat="1" applyFont="1" applyFill="1" applyBorder="1" applyAlignment="1">
      <alignment/>
    </xf>
    <xf numFmtId="0" fontId="9" fillId="4" borderId="0" xfId="0" applyFont="1" applyFill="1" applyBorder="1" applyAlignment="1">
      <alignment horizontal="left" vertical="top" wrapText="1"/>
    </xf>
    <xf numFmtId="0" fontId="10" fillId="2" borderId="0" xfId="0" applyFont="1" applyFill="1" applyBorder="1" applyAlignment="1">
      <alignment horizontal="left"/>
    </xf>
    <xf numFmtId="3" fontId="11" fillId="2" borderId="0" xfId="0" applyNumberFormat="1" applyFont="1" applyFill="1" applyBorder="1" applyAlignment="1">
      <alignment horizontal="right"/>
    </xf>
    <xf numFmtId="0" fontId="0" fillId="0" borderId="0" xfId="0" applyFont="1" applyFill="1" applyBorder="1" applyAlignment="1">
      <alignment/>
    </xf>
    <xf numFmtId="0" fontId="0" fillId="2" borderId="0" xfId="0" applyFill="1" applyBorder="1" applyAlignment="1">
      <alignment/>
    </xf>
    <xf numFmtId="0" fontId="0" fillId="2" borderId="0" xfId="0" applyFill="1" applyBorder="1" applyAlignment="1">
      <alignment wrapText="1"/>
    </xf>
    <xf numFmtId="0" fontId="12" fillId="2" borderId="0" xfId="0" applyFont="1" applyFill="1" applyBorder="1" applyAlignment="1">
      <alignment horizontal="right"/>
    </xf>
    <xf numFmtId="0" fontId="13" fillId="2" borderId="0" xfId="0" applyFont="1" applyFill="1" applyBorder="1" applyAlignment="1">
      <alignment/>
    </xf>
    <xf numFmtId="0" fontId="7" fillId="0" borderId="0" xfId="0" applyFont="1" applyBorder="1" applyAlignment="1">
      <alignment/>
    </xf>
    <xf numFmtId="0" fontId="13" fillId="0" borderId="0" xfId="0" applyFont="1" applyBorder="1" applyAlignment="1">
      <alignment/>
    </xf>
    <xf numFmtId="0" fontId="13" fillId="0" borderId="0" xfId="0" applyFont="1" applyFill="1" applyBorder="1" applyAlignment="1">
      <alignment/>
    </xf>
    <xf numFmtId="3" fontId="0" fillId="0" borderId="0" xfId="0" applyNumberFormat="1" applyBorder="1" applyAlignment="1">
      <alignment/>
    </xf>
    <xf numFmtId="0" fontId="13" fillId="0" borderId="0" xfId="0" applyFont="1" applyFill="1" applyBorder="1" applyAlignment="1">
      <alignment/>
    </xf>
    <xf numFmtId="0" fontId="13" fillId="0" borderId="0" xfId="0" applyFont="1" applyFill="1" applyBorder="1" applyAlignment="1">
      <alignment horizontal="center" wrapText="1"/>
    </xf>
    <xf numFmtId="0" fontId="0" fillId="0" borderId="0" xfId="0" applyFill="1" applyBorder="1" applyAlignment="1">
      <alignment/>
    </xf>
    <xf numFmtId="180" fontId="13" fillId="0" borderId="0" xfId="0" applyNumberFormat="1" applyFont="1" applyFill="1" applyBorder="1" applyAlignment="1">
      <alignment/>
    </xf>
    <xf numFmtId="0" fontId="13" fillId="0" borderId="0" xfId="0" applyFont="1" applyFill="1" applyBorder="1" applyAlignment="1">
      <alignment horizontal="center"/>
    </xf>
    <xf numFmtId="180" fontId="0" fillId="0" borderId="0" xfId="0" applyNumberFormat="1" applyBorder="1" applyAlignment="1">
      <alignment/>
    </xf>
    <xf numFmtId="0" fontId="14" fillId="5" borderId="0" xfId="0" applyFont="1" applyFill="1" applyBorder="1" applyAlignment="1">
      <alignment/>
    </xf>
    <xf numFmtId="0" fontId="0" fillId="5" borderId="0" xfId="0" applyFill="1" applyBorder="1" applyAlignment="1">
      <alignment/>
    </xf>
    <xf numFmtId="0" fontId="15" fillId="0" borderId="0" xfId="0" applyFont="1" applyBorder="1" applyAlignment="1">
      <alignment horizontal="left" vertical="center" wrapText="1"/>
    </xf>
    <xf numFmtId="0" fontId="0" fillId="0" borderId="0" xfId="0" applyFont="1" applyFill="1" applyBorder="1" applyAlignment="1">
      <alignment/>
    </xf>
    <xf numFmtId="0" fontId="0" fillId="2" borderId="0" xfId="0" applyFont="1" applyFill="1" applyBorder="1" applyAlignment="1">
      <alignment/>
    </xf>
    <xf numFmtId="0" fontId="0" fillId="2" borderId="0" xfId="0" applyFont="1" applyFill="1" applyBorder="1" applyAlignment="1">
      <alignment horizontal="center" vertical="center" wrapText="1"/>
    </xf>
    <xf numFmtId="0" fontId="0" fillId="0" borderId="0" xfId="0" applyBorder="1" applyAlignment="1">
      <alignment horizontal="center" vertical="center"/>
    </xf>
    <xf numFmtId="180" fontId="0" fillId="2" borderId="0" xfId="0" applyNumberFormat="1" applyFont="1" applyFill="1" applyBorder="1" applyAlignment="1">
      <alignment horizontal="center"/>
    </xf>
    <xf numFmtId="206" fontId="0" fillId="2" borderId="0" xfId="15" applyNumberFormat="1" applyFill="1" applyBorder="1" applyAlignment="1">
      <alignment horizontal="center"/>
    </xf>
    <xf numFmtId="0" fontId="0" fillId="0" borderId="0" xfId="0" applyFont="1" applyAlignment="1">
      <alignment/>
    </xf>
    <xf numFmtId="205" fontId="13" fillId="0" borderId="0" xfId="15" applyNumberFormat="1" applyFont="1" applyFill="1" applyBorder="1" applyAlignment="1" quotePrefix="1">
      <alignment horizontal="center"/>
    </xf>
    <xf numFmtId="180" fontId="0" fillId="2" borderId="0" xfId="0" applyNumberFormat="1" applyFont="1" applyFill="1" applyBorder="1" applyAlignment="1">
      <alignment horizontal="center"/>
    </xf>
    <xf numFmtId="0" fontId="0" fillId="2" borderId="0" xfId="0" applyFill="1" applyBorder="1" applyAlignment="1">
      <alignment horizontal="center"/>
    </xf>
    <xf numFmtId="206" fontId="0" fillId="0" borderId="0" xfId="0" applyNumberFormat="1" applyBorder="1" applyAlignment="1">
      <alignment/>
    </xf>
    <xf numFmtId="0" fontId="0" fillId="0" borderId="0" xfId="0" applyBorder="1" applyAlignment="1">
      <alignment vertical="center" wrapText="1"/>
    </xf>
    <xf numFmtId="0" fontId="0" fillId="2" borderId="0" xfId="0" applyFill="1" applyBorder="1" applyAlignment="1" quotePrefix="1">
      <alignment horizontal="center"/>
    </xf>
    <xf numFmtId="180" fontId="0" fillId="0" borderId="0" xfId="0" applyNumberFormat="1" applyFont="1" applyFill="1" applyBorder="1" applyAlignment="1">
      <alignment horizontal="center"/>
    </xf>
    <xf numFmtId="0" fontId="0" fillId="0" borderId="0" xfId="0" applyBorder="1" applyAlignment="1">
      <alignment horizontal="left" vertical="center" wrapText="1"/>
    </xf>
    <xf numFmtId="0" fontId="0" fillId="0" borderId="0" xfId="0" applyBorder="1" applyAlignment="1">
      <alignment horizontal="left" vertical="center" wrapText="1"/>
    </xf>
    <xf numFmtId="0" fontId="0" fillId="0" borderId="0" xfId="0" applyNumberFormat="1" applyBorder="1" applyAlignment="1">
      <alignment vertical="center" wrapText="1"/>
    </xf>
  </cellXfs>
  <cellStyles count="10">
    <cellStyle name="Normal" xfId="0"/>
    <cellStyle name="Comma" xfId="15"/>
    <cellStyle name="Comma [0]" xfId="16"/>
    <cellStyle name="Currency" xfId="17"/>
    <cellStyle name="Currency [0]" xfId="18"/>
    <cellStyle name="Followed Hyperlink" xfId="19"/>
    <cellStyle name="Hyperlink" xfId="20"/>
    <cellStyle name="Normal GHG Numbers (0.00)" xfId="21"/>
    <cellStyle name="Percent" xfId="22"/>
    <cellStyle name="Standaard_Blad2"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estorage\Data\EEA%20E&amp;E%20Framework%20Contract\Revised%20Fact%20Sheets\Spreadsheets\EN17%20Total%20energy%20consumption%20intensity%20(20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estorage\Data\EEA%20E&amp;E%20Framework%20Contract\Revised%20Fact%20Sheets\Spreadsheets\EN18%20Electricity%20consumption%20(20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estorage\Data\ETC-ACC%202004\7.4.4%20EER%20factsheets\2004%20FS\First%20draft\EN01_EU15_1st%20draft_August0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estorage\Data\Projects\EEA%20E&amp;E%20Framework%20Contract\Factsheets\European%20Union\Revised%20Fact%20Sheets\Spreadsheets\EN26%20Total%20energy%20consumption%20by%20fuel%20(200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EEA%20E&amp;E%20Framework%20Contract\Revised%20Fact%20Sheets\Spreadsheets\EN17%20Total%20energy%20consumption%20intensity%20(200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EEA%20E&amp;E%20Framework%20Contract\Revised%20Fact%20Sheets\Spreadsheets\EN18%20Electricity%20consumption%20(200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ETC-ACC%202004\7.4.4%20EER%20factsheets\2004%20FS\First%20draft\EN01_EU15_1st%20draft_August04.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Projects\EEA%20E&amp;E%20Framework%20Contract\Factsheets\European%20Union\Revised%20Fact%20Sheets\Spreadsheets\EN26%20Total%20energy%20consumption%20by%20fuel%20(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rt annual growth rates"/>
      <sheetName val="Chart index of GIEC, GDP, TECI"/>
      <sheetName val="Indices"/>
      <sheetName val="Data for Graphs"/>
      <sheetName val="GIEC Projections"/>
      <sheetName val="Total energy intensity"/>
      <sheetName val="GDP"/>
      <sheetName val="GIEC"/>
      <sheetName val="New Cronos"/>
      <sheetName val="Projections"/>
    </sheetNames>
    <sheetDataSet>
      <sheetData sheetId="8">
        <row r="56">
          <cell r="A56" t="str">
            <v>EU15 European Union (15 countries)</v>
          </cell>
          <cell r="C56">
            <v>5867546.251000001</v>
          </cell>
          <cell r="D56">
            <v>6210073.234</v>
          </cell>
          <cell r="E56">
            <v>6288555.735</v>
          </cell>
          <cell r="F56">
            <v>6262244.023</v>
          </cell>
          <cell r="G56">
            <v>6435380.547</v>
          </cell>
          <cell r="H56">
            <v>6588374.641</v>
          </cell>
          <cell r="I56">
            <v>6693393.314</v>
          </cell>
          <cell r="J56">
            <v>6860545.011</v>
          </cell>
          <cell r="K56">
            <v>7058780.642</v>
          </cell>
          <cell r="L56">
            <v>7255186.986</v>
          </cell>
          <cell r="M56">
            <v>7502733.758</v>
          </cell>
        </row>
        <row r="57">
          <cell r="A57" t="str">
            <v>BE Belgium</v>
          </cell>
          <cell r="C57">
            <v>195567.265</v>
          </cell>
          <cell r="D57">
            <v>199142.743</v>
          </cell>
          <cell r="E57">
            <v>202169.919</v>
          </cell>
          <cell r="F57">
            <v>200191.216</v>
          </cell>
          <cell r="G57">
            <v>206655.747</v>
          </cell>
          <cell r="H57">
            <v>211707.667</v>
          </cell>
          <cell r="I57">
            <v>214238.859</v>
          </cell>
          <cell r="J57">
            <v>221885.8</v>
          </cell>
          <cell r="K57">
            <v>226870.751</v>
          </cell>
          <cell r="L57">
            <v>233721.397</v>
          </cell>
          <cell r="M57">
            <v>243135.673</v>
          </cell>
        </row>
        <row r="58">
          <cell r="A58" t="str">
            <v>DK Denmark</v>
          </cell>
          <cell r="C58">
            <v>124988.079</v>
          </cell>
          <cell r="D58">
            <v>126381.63</v>
          </cell>
          <cell r="E58">
            <v>127153.46</v>
          </cell>
          <cell r="F58">
            <v>127151.686</v>
          </cell>
          <cell r="G58">
            <v>134101.836</v>
          </cell>
          <cell r="H58">
            <v>137793.408</v>
          </cell>
          <cell r="I58">
            <v>141263.912</v>
          </cell>
          <cell r="J58">
            <v>145458.893</v>
          </cell>
          <cell r="K58">
            <v>149048.801</v>
          </cell>
          <cell r="L58">
            <v>152491.467</v>
          </cell>
          <cell r="M58">
            <v>157101.702</v>
          </cell>
        </row>
        <row r="59">
          <cell r="A59" t="str">
            <v>DE Federal Republic of Germany (including ex-GDR from 1991)</v>
          </cell>
          <cell r="C59">
            <v>1577232</v>
          </cell>
          <cell r="D59">
            <v>1785742.222</v>
          </cell>
          <cell r="E59">
            <v>1825719.968</v>
          </cell>
          <cell r="F59">
            <v>1805887.666</v>
          </cell>
          <cell r="G59">
            <v>1848266.164</v>
          </cell>
          <cell r="H59">
            <v>1880206.608</v>
          </cell>
          <cell r="I59">
            <v>1894611.122</v>
          </cell>
          <cell r="J59">
            <v>1921019.398</v>
          </cell>
          <cell r="K59">
            <v>1958596.391</v>
          </cell>
          <cell r="L59">
            <v>1998678.517</v>
          </cell>
          <cell r="M59">
            <v>2055774.671</v>
          </cell>
        </row>
        <row r="60">
          <cell r="A60" t="str">
            <v>GR Greece</v>
          </cell>
          <cell r="C60">
            <v>84495.957</v>
          </cell>
          <cell r="D60">
            <v>87098.433</v>
          </cell>
          <cell r="E60">
            <v>87716.832</v>
          </cell>
          <cell r="F60">
            <v>86278.276</v>
          </cell>
          <cell r="G60">
            <v>88046.98</v>
          </cell>
          <cell r="H60">
            <v>89887.162</v>
          </cell>
          <cell r="I60">
            <v>92008.214</v>
          </cell>
          <cell r="J60">
            <v>95355.112</v>
          </cell>
          <cell r="K60">
            <v>98562.557</v>
          </cell>
          <cell r="L60">
            <v>102073.651</v>
          </cell>
          <cell r="M60">
            <v>106396.728</v>
          </cell>
        </row>
        <row r="61">
          <cell r="A61" t="str">
            <v>ES Spain</v>
          </cell>
          <cell r="C61">
            <v>414690.732</v>
          </cell>
          <cell r="D61">
            <v>425237.982</v>
          </cell>
          <cell r="E61">
            <v>429193.785</v>
          </cell>
          <cell r="F61">
            <v>424767.436</v>
          </cell>
          <cell r="G61">
            <v>434889.521</v>
          </cell>
          <cell r="H61">
            <v>446881.082</v>
          </cell>
          <cell r="I61">
            <v>457772.728</v>
          </cell>
          <cell r="J61">
            <v>476203.803</v>
          </cell>
          <cell r="K61">
            <v>496855.058</v>
          </cell>
          <cell r="L61">
            <v>517374.634</v>
          </cell>
          <cell r="M61">
            <v>538573.024</v>
          </cell>
        </row>
        <row r="62">
          <cell r="A62" t="str">
            <v>FR France</v>
          </cell>
          <cell r="C62">
            <v>1126971.465</v>
          </cell>
          <cell r="D62">
            <v>1138197.132</v>
          </cell>
          <cell r="E62">
            <v>1155176.602</v>
          </cell>
          <cell r="F62">
            <v>1144928.036</v>
          </cell>
          <cell r="G62">
            <v>1168582.616</v>
          </cell>
          <cell r="H62">
            <v>1188100.524</v>
          </cell>
          <cell r="I62">
            <v>1201204.474</v>
          </cell>
          <cell r="J62">
            <v>1224080.492</v>
          </cell>
          <cell r="K62">
            <v>1265715.33</v>
          </cell>
          <cell r="L62">
            <v>1306383.74</v>
          </cell>
          <cell r="M62">
            <v>1355789.286</v>
          </cell>
        </row>
        <row r="63">
          <cell r="A63" t="str">
            <v>IE Ireland</v>
          </cell>
          <cell r="C63">
            <v>40447.183</v>
          </cell>
          <cell r="D63">
            <v>41227.668</v>
          </cell>
          <cell r="E63">
            <v>42606.022</v>
          </cell>
          <cell r="F63">
            <v>43753.235</v>
          </cell>
          <cell r="G63">
            <v>46271.596</v>
          </cell>
          <cell r="H63">
            <v>50890.067</v>
          </cell>
          <cell r="I63">
            <v>54835.076</v>
          </cell>
          <cell r="J63">
            <v>60774.876</v>
          </cell>
          <cell r="K63">
            <v>66007.061</v>
          </cell>
          <cell r="L63">
            <v>73168.44</v>
          </cell>
          <cell r="M63">
            <v>81555.515</v>
          </cell>
        </row>
        <row r="64">
          <cell r="A64" t="str">
            <v>IT Italy</v>
          </cell>
          <cell r="C64">
            <v>787686.623</v>
          </cell>
          <cell r="D64">
            <v>798636.727</v>
          </cell>
          <cell r="E64">
            <v>804710.874</v>
          </cell>
          <cell r="F64">
            <v>797599.285</v>
          </cell>
          <cell r="G64">
            <v>815205.945</v>
          </cell>
          <cell r="H64">
            <v>839041.532</v>
          </cell>
          <cell r="I64">
            <v>848213.003</v>
          </cell>
          <cell r="J64">
            <v>865400.257</v>
          </cell>
          <cell r="K64">
            <v>880925.403</v>
          </cell>
          <cell r="L64">
            <v>894957.718</v>
          </cell>
          <cell r="M64">
            <v>920622.844</v>
          </cell>
        </row>
        <row r="65">
          <cell r="A65" t="str">
            <v>LU Luxembourg</v>
          </cell>
          <cell r="C65">
            <v>11437.435</v>
          </cell>
          <cell r="D65">
            <v>11961.269</v>
          </cell>
          <cell r="E65">
            <v>12403.836</v>
          </cell>
          <cell r="F65">
            <v>12908.672</v>
          </cell>
          <cell r="G65">
            <v>13404.365</v>
          </cell>
          <cell r="H65">
            <v>13833.305</v>
          </cell>
          <cell r="I65">
            <v>14326.121</v>
          </cell>
          <cell r="J65">
            <v>15617.524</v>
          </cell>
          <cell r="K65">
            <v>16526.87</v>
          </cell>
          <cell r="L65">
            <v>17512.45</v>
          </cell>
          <cell r="M65">
            <v>18825.175</v>
          </cell>
        </row>
        <row r="66">
          <cell r="A66" t="str">
            <v>NL Netherlands</v>
          </cell>
          <cell r="C66">
            <v>285604.718</v>
          </cell>
          <cell r="D66">
            <v>292709.584</v>
          </cell>
          <cell r="E66">
            <v>297709.344</v>
          </cell>
          <cell r="F66">
            <v>300359.364</v>
          </cell>
          <cell r="G66">
            <v>308122.536</v>
          </cell>
          <cell r="H66">
            <v>317323.06</v>
          </cell>
          <cell r="I66">
            <v>326967.703</v>
          </cell>
          <cell r="J66">
            <v>339518.55</v>
          </cell>
          <cell r="K66">
            <v>354285.795</v>
          </cell>
          <cell r="L66">
            <v>368441.982</v>
          </cell>
          <cell r="M66">
            <v>380653.701</v>
          </cell>
        </row>
        <row r="67">
          <cell r="A67" t="str">
            <v>AT Austria</v>
          </cell>
          <cell r="C67">
            <v>162491.654</v>
          </cell>
          <cell r="D67">
            <v>167889.645</v>
          </cell>
          <cell r="E67">
            <v>171758.543</v>
          </cell>
          <cell r="F67">
            <v>172474.195</v>
          </cell>
          <cell r="G67">
            <v>176967.82</v>
          </cell>
          <cell r="H67">
            <v>179840.426</v>
          </cell>
          <cell r="I67">
            <v>183439.934</v>
          </cell>
          <cell r="J67">
            <v>186363.434</v>
          </cell>
          <cell r="K67">
            <v>192925.44</v>
          </cell>
          <cell r="L67">
            <v>198340.887</v>
          </cell>
          <cell r="M67">
            <v>204210.287</v>
          </cell>
        </row>
        <row r="68">
          <cell r="A68" t="str">
            <v>PT Portugal</v>
          </cell>
          <cell r="C68">
            <v>75936.758</v>
          </cell>
          <cell r="D68">
            <v>79253.832</v>
          </cell>
          <cell r="E68">
            <v>80117.284</v>
          </cell>
          <cell r="F68">
            <v>78480.266</v>
          </cell>
          <cell r="G68">
            <v>79237.473</v>
          </cell>
          <cell r="H68">
            <v>82630.895</v>
          </cell>
          <cell r="I68">
            <v>85560.477</v>
          </cell>
          <cell r="J68">
            <v>88938.529</v>
          </cell>
          <cell r="K68">
            <v>92985.01</v>
          </cell>
          <cell r="L68">
            <v>96200.098</v>
          </cell>
          <cell r="M68">
            <v>99603.442</v>
          </cell>
        </row>
        <row r="69">
          <cell r="A69" t="str">
            <v>FI Finland</v>
          </cell>
          <cell r="C69">
            <v>102294.704</v>
          </cell>
          <cell r="D69">
            <v>95894.651</v>
          </cell>
          <cell r="E69">
            <v>92709.251</v>
          </cell>
          <cell r="F69">
            <v>91644.531</v>
          </cell>
          <cell r="G69">
            <v>95268.747</v>
          </cell>
          <cell r="H69">
            <v>98898.2</v>
          </cell>
          <cell r="I69">
            <v>102863.377</v>
          </cell>
          <cell r="J69">
            <v>109335.563</v>
          </cell>
          <cell r="K69">
            <v>115168.237</v>
          </cell>
          <cell r="L69">
            <v>119837.501</v>
          </cell>
          <cell r="M69">
            <v>127157.507</v>
          </cell>
        </row>
        <row r="70">
          <cell r="A70" t="str">
            <v>SE Sweden</v>
          </cell>
          <cell r="C70">
            <v>178292.514</v>
          </cell>
          <cell r="D70">
            <v>176320.144</v>
          </cell>
          <cell r="E70">
            <v>173243.501</v>
          </cell>
          <cell r="F70">
            <v>170061.198</v>
          </cell>
          <cell r="G70">
            <v>177062.328</v>
          </cell>
          <cell r="H70">
            <v>183597.315</v>
          </cell>
          <cell r="I70">
            <v>185576.757</v>
          </cell>
          <cell r="J70">
            <v>189418.409</v>
          </cell>
          <cell r="K70">
            <v>196205.113</v>
          </cell>
          <cell r="L70">
            <v>205053.879</v>
          </cell>
          <cell r="M70">
            <v>212455.569</v>
          </cell>
        </row>
        <row r="71">
          <cell r="A71" t="str">
            <v>UK United Kingdom</v>
          </cell>
          <cell r="C71">
            <v>795342.556</v>
          </cell>
          <cell r="D71">
            <v>784379.57</v>
          </cell>
          <cell r="E71">
            <v>786166.515</v>
          </cell>
          <cell r="F71">
            <v>805758.961</v>
          </cell>
          <cell r="G71">
            <v>843296.872</v>
          </cell>
          <cell r="H71">
            <v>867743.39</v>
          </cell>
          <cell r="I71">
            <v>890511.555</v>
          </cell>
          <cell r="J71">
            <v>921174.373</v>
          </cell>
          <cell r="K71">
            <v>948102.826</v>
          </cell>
          <cell r="L71">
            <v>970950.625</v>
          </cell>
          <cell r="M71">
            <v>1000878.636</v>
          </cell>
        </row>
        <row r="72">
          <cell r="A72" t="str">
            <v>IS Iceland</v>
          </cell>
          <cell r="C72">
            <v>5200.453</v>
          </cell>
          <cell r="D72">
            <v>5238.652</v>
          </cell>
          <cell r="E72">
            <v>5065.6</v>
          </cell>
          <cell r="F72">
            <v>5095.035</v>
          </cell>
          <cell r="G72">
            <v>5323.361</v>
          </cell>
          <cell r="H72">
            <v>5329.99</v>
          </cell>
          <cell r="I72">
            <v>5605.498</v>
          </cell>
          <cell r="J72">
            <v>5861.374</v>
          </cell>
          <cell r="K72">
            <v>6173.528</v>
          </cell>
          <cell r="L72">
            <v>6415.848</v>
          </cell>
          <cell r="M72">
            <v>6735.353</v>
          </cell>
        </row>
        <row r="73">
          <cell r="A73" t="str">
            <v>NO Norway</v>
          </cell>
          <cell r="C73">
            <v>93528.462</v>
          </cell>
          <cell r="D73">
            <v>97065.621</v>
          </cell>
          <cell r="E73">
            <v>100268.833</v>
          </cell>
          <cell r="F73">
            <v>103001.478</v>
          </cell>
          <cell r="G73">
            <v>108415.476</v>
          </cell>
          <cell r="H73">
            <v>113139.492</v>
          </cell>
          <cell r="I73">
            <v>119084.039</v>
          </cell>
          <cell r="J73">
            <v>125262.964</v>
          </cell>
          <cell r="K73">
            <v>128556.694</v>
          </cell>
          <cell r="L73">
            <v>131299.235</v>
          </cell>
          <cell r="M73">
            <v>134451.154</v>
          </cell>
        </row>
        <row r="74">
          <cell r="A74" t="str">
            <v>CAND Candidate countries (BG, CY, CZ, EE, HU, LV, LT, MT, PL, RO, SK, SI, TR)</v>
          </cell>
          <cell r="C74" t="str">
            <v>: </v>
          </cell>
          <cell r="D74" t="str">
            <v>: </v>
          </cell>
          <cell r="E74" t="str">
            <v>: </v>
          </cell>
          <cell r="F74" t="str">
            <v>: </v>
          </cell>
          <cell r="G74" t="str">
            <v>: </v>
          </cell>
          <cell r="H74" t="str">
            <v>: </v>
          </cell>
          <cell r="I74" t="str">
            <v>: </v>
          </cell>
          <cell r="J74" t="str">
            <v>: </v>
          </cell>
          <cell r="K74" t="str">
            <v>: </v>
          </cell>
          <cell r="L74" t="str">
            <v>: </v>
          </cell>
          <cell r="M74" t="str">
            <v>: </v>
          </cell>
        </row>
        <row r="75">
          <cell r="A75" t="str">
            <v>BG Bulgaria</v>
          </cell>
          <cell r="C75" t="str">
            <v>: </v>
          </cell>
          <cell r="D75">
            <v>10468.916</v>
          </cell>
          <cell r="E75">
            <v>9709.692</v>
          </cell>
          <cell r="F75">
            <v>9565.955</v>
          </cell>
          <cell r="G75">
            <v>9739.895</v>
          </cell>
          <cell r="H75">
            <v>10019.222</v>
          </cell>
          <cell r="I75">
            <v>9077.41</v>
          </cell>
          <cell r="J75">
            <v>8569.079</v>
          </cell>
          <cell r="K75">
            <v>8911.836</v>
          </cell>
          <cell r="L75">
            <v>9116.809</v>
          </cell>
          <cell r="M75">
            <v>9609.116</v>
          </cell>
        </row>
        <row r="76">
          <cell r="A76" t="str">
            <v>CY Cyprus</v>
          </cell>
          <cell r="C76" t="str">
            <v>: </v>
          </cell>
          <cell r="D76" t="str">
            <v>: </v>
          </cell>
          <cell r="E76">
            <v>5981.373</v>
          </cell>
          <cell r="F76">
            <v>6023.292</v>
          </cell>
          <cell r="G76">
            <v>6378.588</v>
          </cell>
          <cell r="H76">
            <v>6772.252</v>
          </cell>
          <cell r="I76">
            <v>6899.192</v>
          </cell>
          <cell r="J76">
            <v>7064.839</v>
          </cell>
          <cell r="K76">
            <v>7418.106</v>
          </cell>
          <cell r="L76">
            <v>7758.527</v>
          </cell>
          <cell r="M76">
            <v>8154.221</v>
          </cell>
        </row>
        <row r="77">
          <cell r="A77" t="str">
            <v>CZ Czech Republic</v>
          </cell>
          <cell r="C77">
            <v>41773.778</v>
          </cell>
          <cell r="D77">
            <v>36921.778</v>
          </cell>
          <cell r="E77">
            <v>36734.753</v>
          </cell>
          <cell r="F77">
            <v>36757.494</v>
          </cell>
          <cell r="G77">
            <v>37573.323</v>
          </cell>
          <cell r="H77">
            <v>39804.271</v>
          </cell>
          <cell r="I77">
            <v>41513.431</v>
          </cell>
          <cell r="J77">
            <v>41195.786</v>
          </cell>
          <cell r="K77">
            <v>40766.14</v>
          </cell>
          <cell r="L77">
            <v>40956.969</v>
          </cell>
          <cell r="M77">
            <v>42289.745</v>
          </cell>
        </row>
        <row r="78">
          <cell r="A78" t="str">
            <v>EE Estonia</v>
          </cell>
          <cell r="C78" t="str">
            <v>: </v>
          </cell>
          <cell r="D78" t="str">
            <v>: </v>
          </cell>
          <cell r="E78" t="str">
            <v>: </v>
          </cell>
          <cell r="F78">
            <v>2669.572</v>
          </cell>
          <cell r="G78">
            <v>2616.646</v>
          </cell>
          <cell r="H78">
            <v>2728.272</v>
          </cell>
          <cell r="I78">
            <v>2835.349</v>
          </cell>
          <cell r="J78">
            <v>3112.927</v>
          </cell>
          <cell r="K78">
            <v>3256.207</v>
          </cell>
          <cell r="L78">
            <v>3235.62</v>
          </cell>
          <cell r="M78">
            <v>3466.272</v>
          </cell>
        </row>
        <row r="79">
          <cell r="A79" t="str">
            <v>HU Hungary</v>
          </cell>
          <cell r="C79" t="str">
            <v>: </v>
          </cell>
          <cell r="D79" t="str">
            <v>: </v>
          </cell>
          <cell r="E79" t="str">
            <v>: </v>
          </cell>
          <cell r="F79" t="str">
            <v>: </v>
          </cell>
          <cell r="G79">
            <v>33614.367</v>
          </cell>
          <cell r="H79">
            <v>34118.582</v>
          </cell>
          <cell r="I79">
            <v>34575.672</v>
          </cell>
          <cell r="J79">
            <v>36156.899</v>
          </cell>
          <cell r="K79">
            <v>37913.349</v>
          </cell>
          <cell r="L79">
            <v>39494.847</v>
          </cell>
          <cell r="M79">
            <v>41545.225</v>
          </cell>
        </row>
        <row r="80">
          <cell r="A80" t="str">
            <v>LT Lithuania</v>
          </cell>
          <cell r="C80" t="str">
            <v>: </v>
          </cell>
          <cell r="D80">
            <v>7493.132</v>
          </cell>
          <cell r="E80">
            <v>5900.216</v>
          </cell>
          <cell r="F80">
            <v>4942.756</v>
          </cell>
          <cell r="G80">
            <v>4460.046</v>
          </cell>
          <cell r="H80">
            <v>4606.787</v>
          </cell>
          <cell r="I80">
            <v>4823.83</v>
          </cell>
          <cell r="J80">
            <v>5174.875</v>
          </cell>
          <cell r="K80">
            <v>5439.413</v>
          </cell>
          <cell r="L80">
            <v>5227.471</v>
          </cell>
          <cell r="M80">
            <v>5425.666</v>
          </cell>
        </row>
        <row r="81">
          <cell r="A81" t="str">
            <v>LV Latvia</v>
          </cell>
          <cell r="C81" t="str">
            <v>: </v>
          </cell>
          <cell r="D81">
            <v>6153.932</v>
          </cell>
          <cell r="E81">
            <v>4008.745</v>
          </cell>
          <cell r="F81">
            <v>3412.678</v>
          </cell>
          <cell r="G81">
            <v>3434.804</v>
          </cell>
          <cell r="H81">
            <v>3378.22</v>
          </cell>
          <cell r="I81">
            <v>3502.558</v>
          </cell>
          <cell r="J81">
            <v>3795.947</v>
          </cell>
          <cell r="K81">
            <v>3976.558</v>
          </cell>
          <cell r="L81">
            <v>4089.448</v>
          </cell>
          <cell r="M81">
            <v>4369.335</v>
          </cell>
        </row>
        <row r="82">
          <cell r="A82" t="str">
            <v>MT Malta</v>
          </cell>
          <cell r="C82" t="str">
            <v>: </v>
          </cell>
          <cell r="D82" t="str">
            <v>: </v>
          </cell>
          <cell r="E82" t="str">
            <v>: </v>
          </cell>
          <cell r="F82" t="str">
            <v>: </v>
          </cell>
          <cell r="G82" t="str">
            <v>: </v>
          </cell>
          <cell r="H82">
            <v>2482.547</v>
          </cell>
          <cell r="I82">
            <v>2581.526</v>
          </cell>
          <cell r="J82">
            <v>2706.855</v>
          </cell>
          <cell r="K82">
            <v>2799.55</v>
          </cell>
          <cell r="L82">
            <v>2913.205</v>
          </cell>
          <cell r="M82">
            <v>3074.447</v>
          </cell>
        </row>
        <row r="83">
          <cell r="A83" t="str">
            <v>PL Poland</v>
          </cell>
          <cell r="C83" t="str">
            <v>: </v>
          </cell>
          <cell r="D83" t="str">
            <v>: </v>
          </cell>
          <cell r="E83" t="str">
            <v>: </v>
          </cell>
          <cell r="F83" t="str">
            <v>: </v>
          </cell>
          <cell r="G83" t="str">
            <v>: </v>
          </cell>
          <cell r="H83">
            <v>97178.575</v>
          </cell>
          <cell r="I83">
            <v>103037.48</v>
          </cell>
          <cell r="J83">
            <v>110071.787</v>
          </cell>
          <cell r="K83">
            <v>115402.487</v>
          </cell>
          <cell r="L83">
            <v>120076.288</v>
          </cell>
          <cell r="M83">
            <v>124856.694</v>
          </cell>
        </row>
        <row r="84">
          <cell r="A84" t="str">
            <v>RO Romania</v>
          </cell>
          <cell r="C84">
            <v>30215.869</v>
          </cell>
          <cell r="D84">
            <v>26263.393</v>
          </cell>
          <cell r="E84">
            <v>23972.171</v>
          </cell>
          <cell r="F84">
            <v>24336.79</v>
          </cell>
          <cell r="G84">
            <v>25294.352</v>
          </cell>
          <cell r="H84">
            <v>27100.186</v>
          </cell>
          <cell r="I84">
            <v>28170.119</v>
          </cell>
          <cell r="J84">
            <v>26464.961</v>
          </cell>
          <cell r="K84">
            <v>25190.004</v>
          </cell>
          <cell r="L84">
            <v>24900.314</v>
          </cell>
          <cell r="M84">
            <v>25341.744</v>
          </cell>
        </row>
        <row r="85">
          <cell r="A85" t="str">
            <v>SI Slovenia</v>
          </cell>
          <cell r="C85" t="str">
            <v>: </v>
          </cell>
          <cell r="D85">
            <v>13453.816</v>
          </cell>
          <cell r="E85">
            <v>12718.744</v>
          </cell>
          <cell r="F85">
            <v>13080.391</v>
          </cell>
          <cell r="G85">
            <v>13777.247</v>
          </cell>
          <cell r="H85">
            <v>14343.098</v>
          </cell>
          <cell r="I85">
            <v>14849.561</v>
          </cell>
          <cell r="J85">
            <v>15526.627</v>
          </cell>
          <cell r="K85">
            <v>16115.418</v>
          </cell>
          <cell r="L85">
            <v>16954.688</v>
          </cell>
          <cell r="M85">
            <v>17736.448</v>
          </cell>
        </row>
        <row r="86">
          <cell r="A86" t="str">
            <v>SK Slovak Republic</v>
          </cell>
          <cell r="C86" t="str">
            <v>: </v>
          </cell>
          <cell r="D86" t="str">
            <v>: </v>
          </cell>
          <cell r="E86" t="str">
            <v>: </v>
          </cell>
          <cell r="F86">
            <v>13071.949</v>
          </cell>
          <cell r="G86">
            <v>13748.678</v>
          </cell>
          <cell r="H86">
            <v>14638.478</v>
          </cell>
          <cell r="I86">
            <v>15493.08</v>
          </cell>
          <cell r="J86">
            <v>16366.67</v>
          </cell>
          <cell r="K86">
            <v>17015.147</v>
          </cell>
          <cell r="L86">
            <v>17239.489</v>
          </cell>
          <cell r="M86">
            <v>17618.751</v>
          </cell>
        </row>
        <row r="87">
          <cell r="A87" t="str">
            <v>TR Turkey</v>
          </cell>
          <cell r="C87">
            <v>110624.275</v>
          </cell>
          <cell r="D87">
            <v>111649.224</v>
          </cell>
          <cell r="E87">
            <v>118330.633</v>
          </cell>
          <cell r="F87">
            <v>127846.807</v>
          </cell>
          <cell r="G87">
            <v>120871.916</v>
          </cell>
          <cell r="H87">
            <v>129564.08</v>
          </cell>
          <cell r="I87">
            <v>138640.455</v>
          </cell>
          <cell r="J87">
            <v>149078.427</v>
          </cell>
          <cell r="K87">
            <v>153687.724</v>
          </cell>
          <cell r="L87">
            <v>146450.648</v>
          </cell>
          <cell r="M87">
            <v>157229.023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art Annual growth rate"/>
      <sheetName val="Chart Electricity consumption"/>
      <sheetName val="Data for graphs"/>
      <sheetName val="Elec as % of FEC"/>
      <sheetName val="Elec cons per capita"/>
      <sheetName val="Industry Elec cons"/>
      <sheetName val="Transport Elec cons"/>
      <sheetName val="Services Elec cons"/>
      <sheetName val="Household Elec cons"/>
      <sheetName val="Final elec cons by country"/>
      <sheetName val="Summary of final elec cons"/>
      <sheetName val="Population by country"/>
      <sheetName val="Final energy consumption"/>
      <sheetName val="New Cronos Data"/>
    </sheetNames>
    <sheetDataSet>
      <sheetData sheetId="13">
        <row r="244">
          <cell r="A244" t="str">
            <v>EU15 European Union (15 countries)</v>
          </cell>
          <cell r="C244">
            <v>363763372</v>
          </cell>
          <cell r="D244">
            <v>365382016</v>
          </cell>
          <cell r="E244">
            <v>367061153</v>
          </cell>
          <cell r="F244">
            <v>368935291</v>
          </cell>
          <cell r="G244">
            <v>370323473</v>
          </cell>
          <cell r="H244">
            <v>371441978</v>
          </cell>
          <cell r="I244">
            <v>372475571</v>
          </cell>
          <cell r="J244">
            <v>373486609</v>
          </cell>
          <cell r="K244">
            <v>374345104</v>
          </cell>
          <cell r="L244">
            <v>375276804</v>
          </cell>
          <cell r="M244">
            <v>376481775</v>
          </cell>
          <cell r="N244" t="str">
            <v>: </v>
          </cell>
        </row>
        <row r="245">
          <cell r="A245" t="str">
            <v>BE Belgium</v>
          </cell>
          <cell r="C245">
            <v>9947782</v>
          </cell>
          <cell r="D245">
            <v>9986975</v>
          </cell>
          <cell r="E245">
            <v>10021997</v>
          </cell>
          <cell r="F245">
            <v>10068319</v>
          </cell>
          <cell r="G245">
            <v>10100631</v>
          </cell>
          <cell r="H245">
            <v>10130574</v>
          </cell>
          <cell r="I245">
            <v>10143047</v>
          </cell>
          <cell r="J245">
            <v>10170226</v>
          </cell>
          <cell r="K245">
            <v>10192264</v>
          </cell>
          <cell r="L245">
            <v>10213752</v>
          </cell>
          <cell r="M245">
            <v>10239085</v>
          </cell>
          <cell r="N245">
            <v>10263414</v>
          </cell>
        </row>
        <row r="246">
          <cell r="A246" t="str">
            <v>DK Denmark</v>
          </cell>
          <cell r="C246">
            <v>5135409</v>
          </cell>
          <cell r="D246">
            <v>5146469</v>
          </cell>
          <cell r="E246">
            <v>5162126</v>
          </cell>
          <cell r="F246">
            <v>5180614</v>
          </cell>
          <cell r="G246">
            <v>5196642</v>
          </cell>
          <cell r="H246">
            <v>5215718</v>
          </cell>
          <cell r="I246">
            <v>5251027</v>
          </cell>
          <cell r="J246">
            <v>5275121</v>
          </cell>
          <cell r="K246">
            <v>5294860</v>
          </cell>
          <cell r="L246">
            <v>5313577</v>
          </cell>
          <cell r="M246">
            <v>5330020</v>
          </cell>
          <cell r="N246">
            <v>5349212</v>
          </cell>
        </row>
        <row r="247">
          <cell r="A247" t="str">
            <v>DE Federal Republic of Germany (including ex-GDR from 1991)</v>
          </cell>
          <cell r="C247">
            <v>79112831</v>
          </cell>
          <cell r="D247">
            <v>79753227</v>
          </cell>
          <cell r="E247">
            <v>80274564</v>
          </cell>
          <cell r="F247">
            <v>80974632</v>
          </cell>
          <cell r="G247">
            <v>81338093</v>
          </cell>
          <cell r="H247">
            <v>81538603</v>
          </cell>
          <cell r="I247">
            <v>81817499</v>
          </cell>
          <cell r="J247">
            <v>82012162</v>
          </cell>
          <cell r="K247">
            <v>82057379</v>
          </cell>
          <cell r="L247">
            <v>82037011</v>
          </cell>
          <cell r="M247">
            <v>82163475</v>
          </cell>
          <cell r="N247">
            <v>82259540</v>
          </cell>
        </row>
        <row r="248">
          <cell r="A248" t="str">
            <v>GR Greece</v>
          </cell>
          <cell r="C248">
            <v>10120892</v>
          </cell>
          <cell r="D248">
            <v>10200104</v>
          </cell>
          <cell r="E248">
            <v>10294472</v>
          </cell>
          <cell r="F248">
            <v>10349200</v>
          </cell>
          <cell r="G248">
            <v>10409605</v>
          </cell>
          <cell r="H248">
            <v>10442863</v>
          </cell>
          <cell r="I248">
            <v>10465059</v>
          </cell>
          <cell r="J248">
            <v>10486595</v>
          </cell>
          <cell r="K248">
            <v>10510965</v>
          </cell>
          <cell r="L248">
            <v>10521669</v>
          </cell>
          <cell r="M248">
            <v>10554404</v>
          </cell>
          <cell r="N248" t="str">
            <v>: </v>
          </cell>
        </row>
        <row r="249">
          <cell r="A249" t="str">
            <v>ES Spain</v>
          </cell>
          <cell r="C249">
            <v>38826297</v>
          </cell>
          <cell r="D249">
            <v>38874573</v>
          </cell>
          <cell r="E249">
            <v>38965077</v>
          </cell>
          <cell r="F249">
            <v>39056587</v>
          </cell>
          <cell r="G249">
            <v>39135618</v>
          </cell>
          <cell r="H249">
            <v>39196779</v>
          </cell>
          <cell r="I249">
            <v>39249083</v>
          </cell>
          <cell r="J249">
            <v>39308484</v>
          </cell>
          <cell r="K249">
            <v>39387525</v>
          </cell>
          <cell r="L249">
            <v>39519207</v>
          </cell>
          <cell r="M249">
            <v>39733002</v>
          </cell>
          <cell r="N249">
            <v>40121673</v>
          </cell>
        </row>
        <row r="250">
          <cell r="A250" t="str">
            <v>FR France</v>
          </cell>
          <cell r="C250">
            <v>56577000</v>
          </cell>
          <cell r="D250">
            <v>56840661</v>
          </cell>
          <cell r="E250">
            <v>57110533</v>
          </cell>
          <cell r="F250">
            <v>57369161</v>
          </cell>
          <cell r="G250">
            <v>57565008</v>
          </cell>
          <cell r="H250">
            <v>57752535</v>
          </cell>
          <cell r="I250">
            <v>57935959</v>
          </cell>
          <cell r="J250">
            <v>58116018</v>
          </cell>
          <cell r="K250">
            <v>58298962</v>
          </cell>
          <cell r="L250">
            <v>58496613</v>
          </cell>
          <cell r="M250">
            <v>58748743</v>
          </cell>
          <cell r="N250">
            <v>59037225</v>
          </cell>
        </row>
        <row r="251">
          <cell r="A251" t="str">
            <v>IE Ireland</v>
          </cell>
          <cell r="C251">
            <v>3506970</v>
          </cell>
          <cell r="D251">
            <v>3520977</v>
          </cell>
          <cell r="E251">
            <v>3547492</v>
          </cell>
          <cell r="F251">
            <v>3569367</v>
          </cell>
          <cell r="G251">
            <v>3583154</v>
          </cell>
          <cell r="H251">
            <v>3597617</v>
          </cell>
          <cell r="I251">
            <v>3620065</v>
          </cell>
          <cell r="J251">
            <v>3652177</v>
          </cell>
          <cell r="K251">
            <v>3693999</v>
          </cell>
          <cell r="L251">
            <v>3734901</v>
          </cell>
          <cell r="M251">
            <v>3776577</v>
          </cell>
          <cell r="N251">
            <v>3826159</v>
          </cell>
        </row>
        <row r="252">
          <cell r="A252" t="str">
            <v>IT Italy</v>
          </cell>
          <cell r="C252">
            <v>56694360</v>
          </cell>
          <cell r="D252">
            <v>56744119</v>
          </cell>
          <cell r="E252">
            <v>56757236</v>
          </cell>
          <cell r="F252">
            <v>56960300</v>
          </cell>
          <cell r="G252">
            <v>57138489</v>
          </cell>
          <cell r="H252">
            <v>57268578</v>
          </cell>
          <cell r="I252">
            <v>57332996</v>
          </cell>
          <cell r="J252">
            <v>57460977</v>
          </cell>
          <cell r="K252">
            <v>57563354</v>
          </cell>
          <cell r="L252">
            <v>57612615</v>
          </cell>
          <cell r="M252">
            <v>57679895</v>
          </cell>
          <cell r="N252">
            <v>57844017</v>
          </cell>
        </row>
        <row r="253">
          <cell r="A253" t="str">
            <v>LU Luxembourg</v>
          </cell>
          <cell r="C253">
            <v>379300</v>
          </cell>
          <cell r="D253">
            <v>384400</v>
          </cell>
          <cell r="E253">
            <v>389800</v>
          </cell>
          <cell r="F253">
            <v>395200</v>
          </cell>
          <cell r="G253">
            <v>400900</v>
          </cell>
          <cell r="H253">
            <v>406600</v>
          </cell>
          <cell r="I253">
            <v>412800</v>
          </cell>
          <cell r="J253">
            <v>418300</v>
          </cell>
          <cell r="K253">
            <v>423700</v>
          </cell>
          <cell r="L253">
            <v>429200</v>
          </cell>
          <cell r="M253">
            <v>435700</v>
          </cell>
          <cell r="N253">
            <v>441300</v>
          </cell>
        </row>
        <row r="254">
          <cell r="A254" t="str">
            <v>NL Netherlands</v>
          </cell>
          <cell r="C254">
            <v>14892574</v>
          </cell>
          <cell r="D254">
            <v>15010445</v>
          </cell>
          <cell r="E254">
            <v>15129150</v>
          </cell>
          <cell r="F254">
            <v>15239182</v>
          </cell>
          <cell r="G254">
            <v>15341553</v>
          </cell>
          <cell r="H254">
            <v>15424122</v>
          </cell>
          <cell r="I254">
            <v>15493889</v>
          </cell>
          <cell r="J254">
            <v>15567107</v>
          </cell>
          <cell r="K254">
            <v>15654192</v>
          </cell>
          <cell r="L254">
            <v>15760225</v>
          </cell>
          <cell r="M254">
            <v>15863950</v>
          </cell>
          <cell r="N254">
            <v>15987075</v>
          </cell>
        </row>
        <row r="255">
          <cell r="A255" t="str">
            <v>AT Austria</v>
          </cell>
          <cell r="C255">
            <v>7689529</v>
          </cell>
          <cell r="D255">
            <v>7768944</v>
          </cell>
          <cell r="E255">
            <v>7867796</v>
          </cell>
          <cell r="F255">
            <v>7962003</v>
          </cell>
          <cell r="G255">
            <v>8015027</v>
          </cell>
          <cell r="H255">
            <v>8039865</v>
          </cell>
          <cell r="I255">
            <v>8054802</v>
          </cell>
          <cell r="J255">
            <v>8067812</v>
          </cell>
          <cell r="K255">
            <v>8075425</v>
          </cell>
          <cell r="L255">
            <v>8082819</v>
          </cell>
          <cell r="M255">
            <v>8102557</v>
          </cell>
          <cell r="N255">
            <v>8121345</v>
          </cell>
        </row>
        <row r="256">
          <cell r="A256" t="str">
            <v>PT Portugal</v>
          </cell>
          <cell r="C256">
            <v>9919690</v>
          </cell>
          <cell r="D256">
            <v>9877480</v>
          </cell>
          <cell r="E256">
            <v>9960534</v>
          </cell>
          <cell r="F256">
            <v>9964810</v>
          </cell>
          <cell r="G256">
            <v>9982809</v>
          </cell>
          <cell r="H256">
            <v>10012790</v>
          </cell>
          <cell r="I256">
            <v>10041399</v>
          </cell>
          <cell r="J256">
            <v>10069761</v>
          </cell>
          <cell r="K256">
            <v>10107916</v>
          </cell>
          <cell r="L256">
            <v>10150102</v>
          </cell>
          <cell r="M256">
            <v>10198233</v>
          </cell>
          <cell r="N256">
            <v>10262877</v>
          </cell>
        </row>
        <row r="257">
          <cell r="A257" t="str">
            <v>FI Finland</v>
          </cell>
          <cell r="C257">
            <v>4974383</v>
          </cell>
          <cell r="D257">
            <v>4998478</v>
          </cell>
          <cell r="E257">
            <v>5029002</v>
          </cell>
          <cell r="F257">
            <v>5054982</v>
          </cell>
          <cell r="G257">
            <v>5077912</v>
          </cell>
          <cell r="H257">
            <v>5098754</v>
          </cell>
          <cell r="I257">
            <v>5116826</v>
          </cell>
          <cell r="J257">
            <v>5132320</v>
          </cell>
          <cell r="K257">
            <v>5147349</v>
          </cell>
          <cell r="L257">
            <v>5159646</v>
          </cell>
          <cell r="M257">
            <v>5171302</v>
          </cell>
          <cell r="N257">
            <v>5181115</v>
          </cell>
        </row>
        <row r="258">
          <cell r="A258" t="str">
            <v>SE Sweden</v>
          </cell>
          <cell r="C258">
            <v>8527036</v>
          </cell>
          <cell r="D258">
            <v>8590630</v>
          </cell>
          <cell r="E258">
            <v>8644119</v>
          </cell>
          <cell r="F258">
            <v>8692013</v>
          </cell>
          <cell r="G258">
            <v>8745109</v>
          </cell>
          <cell r="H258">
            <v>8816381</v>
          </cell>
          <cell r="I258">
            <v>8837496</v>
          </cell>
          <cell r="J258">
            <v>8844499</v>
          </cell>
          <cell r="K258">
            <v>8847625</v>
          </cell>
          <cell r="L258">
            <v>8854322</v>
          </cell>
          <cell r="M258">
            <v>8861426</v>
          </cell>
          <cell r="N258">
            <v>8882792</v>
          </cell>
        </row>
        <row r="259">
          <cell r="A259" t="str">
            <v>UK United Kingdom</v>
          </cell>
          <cell r="C259">
            <v>57459319</v>
          </cell>
          <cell r="D259">
            <v>57684514</v>
          </cell>
          <cell r="E259">
            <v>57907255</v>
          </cell>
          <cell r="F259">
            <v>58098921</v>
          </cell>
          <cell r="G259">
            <v>58292923</v>
          </cell>
          <cell r="H259">
            <v>58500199</v>
          </cell>
          <cell r="I259">
            <v>58703624</v>
          </cell>
          <cell r="J259">
            <v>58905050</v>
          </cell>
          <cell r="K259">
            <v>59089589</v>
          </cell>
          <cell r="L259">
            <v>59391145</v>
          </cell>
          <cell r="M259">
            <v>59623406</v>
          </cell>
          <cell r="N259">
            <v>59862820</v>
          </cell>
        </row>
        <row r="260">
          <cell r="A260" t="str">
            <v>EEA European Economic Area (EEA) (EU-15 plus IS, LI, NO)</v>
          </cell>
          <cell r="C260">
            <v>368278725</v>
          </cell>
          <cell r="D260">
            <v>369916744</v>
          </cell>
          <cell r="E260">
            <v>371623900</v>
          </cell>
          <cell r="F260">
            <v>373526712</v>
          </cell>
          <cell r="G260">
            <v>374943662</v>
          </cell>
          <cell r="H260">
            <v>376087995</v>
          </cell>
          <cell r="I260">
            <v>377144409</v>
          </cell>
          <cell r="J260">
            <v>378180340</v>
          </cell>
          <cell r="K260">
            <v>379066404</v>
          </cell>
          <cell r="L260">
            <v>380029860</v>
          </cell>
          <cell r="M260">
            <v>381271747</v>
          </cell>
          <cell r="N260" t="str">
            <v>: </v>
          </cell>
        </row>
        <row r="261">
          <cell r="A261" t="str">
            <v>IS Iceland</v>
          </cell>
          <cell r="C261">
            <v>253785</v>
          </cell>
          <cell r="D261">
            <v>255866</v>
          </cell>
          <cell r="E261">
            <v>259727</v>
          </cell>
          <cell r="F261">
            <v>262386</v>
          </cell>
          <cell r="G261">
            <v>265064</v>
          </cell>
          <cell r="H261">
            <v>266978</v>
          </cell>
          <cell r="I261">
            <v>267958</v>
          </cell>
          <cell r="J261">
            <v>269874</v>
          </cell>
          <cell r="K261">
            <v>272381</v>
          </cell>
          <cell r="L261">
            <v>275712</v>
          </cell>
          <cell r="M261">
            <v>279049</v>
          </cell>
          <cell r="N261">
            <v>283361</v>
          </cell>
        </row>
        <row r="262">
          <cell r="A262" t="str">
            <v>LI Liechtenstein</v>
          </cell>
          <cell r="C262">
            <v>28452</v>
          </cell>
          <cell r="D262">
            <v>29032</v>
          </cell>
          <cell r="E262">
            <v>29386</v>
          </cell>
          <cell r="F262">
            <v>29868</v>
          </cell>
          <cell r="G262">
            <v>30310</v>
          </cell>
          <cell r="H262">
            <v>30629</v>
          </cell>
          <cell r="I262">
            <v>30923</v>
          </cell>
          <cell r="J262">
            <v>31143</v>
          </cell>
          <cell r="K262">
            <v>31320</v>
          </cell>
          <cell r="L262">
            <v>32015</v>
          </cell>
          <cell r="M262">
            <v>32426</v>
          </cell>
          <cell r="N262">
            <v>32863</v>
          </cell>
        </row>
        <row r="263">
          <cell r="A263" t="str">
            <v>NO Norway</v>
          </cell>
          <cell r="C263">
            <v>4233116</v>
          </cell>
          <cell r="D263">
            <v>4249830</v>
          </cell>
          <cell r="E263">
            <v>4273634</v>
          </cell>
          <cell r="F263">
            <v>4299167</v>
          </cell>
          <cell r="G263">
            <v>4324815</v>
          </cell>
          <cell r="H263">
            <v>4348410</v>
          </cell>
          <cell r="I263">
            <v>4369957</v>
          </cell>
          <cell r="J263">
            <v>4392714</v>
          </cell>
          <cell r="K263">
            <v>4417599</v>
          </cell>
          <cell r="L263">
            <v>4445329</v>
          </cell>
          <cell r="M263">
            <v>4478497</v>
          </cell>
          <cell r="N263">
            <v>4503436</v>
          </cell>
        </row>
        <row r="264">
          <cell r="A264" t="str">
            <v>BG Bulgaria</v>
          </cell>
          <cell r="C264">
            <v>8767308</v>
          </cell>
          <cell r="D264">
            <v>8669269</v>
          </cell>
          <cell r="E264">
            <v>8595465</v>
          </cell>
          <cell r="F264">
            <v>8484863</v>
          </cell>
          <cell r="G264">
            <v>8459763</v>
          </cell>
          <cell r="H264">
            <v>8427418</v>
          </cell>
          <cell r="I264">
            <v>8384715</v>
          </cell>
          <cell r="J264">
            <v>8340936</v>
          </cell>
          <cell r="K264">
            <v>8283200</v>
          </cell>
          <cell r="L264">
            <v>8230371</v>
          </cell>
          <cell r="M264">
            <v>8190876</v>
          </cell>
          <cell r="N264">
            <v>8149468</v>
          </cell>
        </row>
        <row r="265">
          <cell r="A265" t="str">
            <v>CY Cyprus</v>
          </cell>
          <cell r="C265">
            <v>675100</v>
          </cell>
          <cell r="D265">
            <v>687100</v>
          </cell>
          <cell r="E265">
            <v>699800</v>
          </cell>
          <cell r="F265">
            <v>713700</v>
          </cell>
          <cell r="G265">
            <v>722800</v>
          </cell>
          <cell r="H265">
            <v>729800</v>
          </cell>
          <cell r="I265">
            <v>735900</v>
          </cell>
          <cell r="J265">
            <v>741000</v>
          </cell>
          <cell r="K265">
            <v>746100</v>
          </cell>
          <cell r="L265">
            <v>751500</v>
          </cell>
          <cell r="M265">
            <v>754800</v>
          </cell>
          <cell r="N265">
            <v>759100</v>
          </cell>
        </row>
        <row r="266">
          <cell r="A266" t="str">
            <v>CZ Czech Republic</v>
          </cell>
          <cell r="C266">
            <v>10362102</v>
          </cell>
          <cell r="D266">
            <v>10364124</v>
          </cell>
          <cell r="E266">
            <v>10312548</v>
          </cell>
          <cell r="F266">
            <v>10325697</v>
          </cell>
          <cell r="G266">
            <v>10334013</v>
          </cell>
          <cell r="H266">
            <v>10333161</v>
          </cell>
          <cell r="I266">
            <v>10321344</v>
          </cell>
          <cell r="J266">
            <v>10309137</v>
          </cell>
          <cell r="K266">
            <v>10299125</v>
          </cell>
          <cell r="L266">
            <v>10289621</v>
          </cell>
          <cell r="M266">
            <v>10278098</v>
          </cell>
          <cell r="N266">
            <v>10266546</v>
          </cell>
        </row>
        <row r="267">
          <cell r="A267" t="str">
            <v>EE Estonia</v>
          </cell>
          <cell r="C267">
            <v>1571648</v>
          </cell>
          <cell r="D267">
            <v>1570451</v>
          </cell>
          <cell r="E267">
            <v>1562216</v>
          </cell>
          <cell r="F267">
            <v>1526531</v>
          </cell>
          <cell r="G267">
            <v>1506927</v>
          </cell>
          <cell r="H267">
            <v>1491583</v>
          </cell>
          <cell r="I267">
            <v>1476301</v>
          </cell>
          <cell r="J267">
            <v>1462130</v>
          </cell>
          <cell r="K267">
            <v>1453844</v>
          </cell>
          <cell r="L267">
            <v>1445580</v>
          </cell>
          <cell r="M267">
            <v>1371835</v>
          </cell>
          <cell r="N267">
            <v>1366723</v>
          </cell>
        </row>
        <row r="268">
          <cell r="A268" t="str">
            <v>HU Hungary</v>
          </cell>
          <cell r="C268">
            <v>10374823</v>
          </cell>
          <cell r="D268">
            <v>10354842</v>
          </cell>
          <cell r="E268">
            <v>10337236</v>
          </cell>
          <cell r="F268">
            <v>10310179</v>
          </cell>
          <cell r="G268">
            <v>10276968</v>
          </cell>
          <cell r="H268">
            <v>10245677</v>
          </cell>
          <cell r="I268">
            <v>10212300</v>
          </cell>
          <cell r="J268">
            <v>10174442</v>
          </cell>
          <cell r="K268">
            <v>10135358</v>
          </cell>
          <cell r="L268">
            <v>10091789</v>
          </cell>
          <cell r="M268">
            <v>10043224</v>
          </cell>
          <cell r="N268" t="str">
            <v>: </v>
          </cell>
        </row>
        <row r="269">
          <cell r="A269" t="str">
            <v>LT Lithuania</v>
          </cell>
          <cell r="C269">
            <v>3708251</v>
          </cell>
          <cell r="D269">
            <v>3736498</v>
          </cell>
          <cell r="E269">
            <v>3746860</v>
          </cell>
          <cell r="F269">
            <v>3736490</v>
          </cell>
          <cell r="G269">
            <v>3723970</v>
          </cell>
          <cell r="H269">
            <v>3717734</v>
          </cell>
          <cell r="I269">
            <v>3711855</v>
          </cell>
          <cell r="J269">
            <v>3707213</v>
          </cell>
          <cell r="K269">
            <v>3703961</v>
          </cell>
          <cell r="L269">
            <v>3700799</v>
          </cell>
          <cell r="M269">
            <v>3698521</v>
          </cell>
          <cell r="N269">
            <v>3692645</v>
          </cell>
        </row>
        <row r="270">
          <cell r="A270" t="str">
            <v>LV Latvia</v>
          </cell>
          <cell r="C270">
            <v>2673470</v>
          </cell>
          <cell r="D270">
            <v>2667870</v>
          </cell>
          <cell r="E270">
            <v>2656958</v>
          </cell>
          <cell r="F270">
            <v>2606176</v>
          </cell>
          <cell r="G270">
            <v>2565854</v>
          </cell>
          <cell r="H270">
            <v>2529543</v>
          </cell>
          <cell r="I270">
            <v>2501660</v>
          </cell>
          <cell r="J270">
            <v>2479870</v>
          </cell>
          <cell r="K270">
            <v>2458403</v>
          </cell>
          <cell r="L270">
            <v>2439445</v>
          </cell>
          <cell r="M270">
            <v>2379934</v>
          </cell>
          <cell r="N270">
            <v>2366131</v>
          </cell>
        </row>
        <row r="271">
          <cell r="A271" t="str">
            <v>MT Malta</v>
          </cell>
          <cell r="C271">
            <v>352430</v>
          </cell>
          <cell r="D271">
            <v>355910</v>
          </cell>
          <cell r="E271">
            <v>359543</v>
          </cell>
          <cell r="F271">
            <v>362977</v>
          </cell>
          <cell r="G271">
            <v>366431</v>
          </cell>
          <cell r="H271">
            <v>369451</v>
          </cell>
          <cell r="I271">
            <v>371173</v>
          </cell>
          <cell r="J271">
            <v>373958</v>
          </cell>
          <cell r="K271">
            <v>376513</v>
          </cell>
          <cell r="L271">
            <v>378518</v>
          </cell>
          <cell r="M271">
            <v>380201</v>
          </cell>
          <cell r="N271">
            <v>391415</v>
          </cell>
        </row>
        <row r="272">
          <cell r="A272" t="str">
            <v>PL Poland</v>
          </cell>
          <cell r="C272">
            <v>38038403</v>
          </cell>
          <cell r="D272">
            <v>38183160</v>
          </cell>
          <cell r="E272">
            <v>38309226</v>
          </cell>
          <cell r="F272">
            <v>38418108</v>
          </cell>
          <cell r="G272">
            <v>38504707</v>
          </cell>
          <cell r="H272">
            <v>38580597</v>
          </cell>
          <cell r="I272">
            <v>38609399</v>
          </cell>
          <cell r="J272">
            <v>38639341</v>
          </cell>
          <cell r="K272">
            <v>38659979</v>
          </cell>
          <cell r="L272">
            <v>38666983</v>
          </cell>
          <cell r="M272">
            <v>38653559</v>
          </cell>
          <cell r="N272">
            <v>38644211</v>
          </cell>
        </row>
        <row r="273">
          <cell r="A273" t="str">
            <v>RO Romania</v>
          </cell>
          <cell r="C273">
            <v>23211395</v>
          </cell>
          <cell r="D273">
            <v>23192274</v>
          </cell>
          <cell r="E273">
            <v>22811392</v>
          </cell>
          <cell r="F273">
            <v>22778533</v>
          </cell>
          <cell r="G273">
            <v>22748027</v>
          </cell>
          <cell r="H273">
            <v>22712394</v>
          </cell>
          <cell r="I273">
            <v>22656145</v>
          </cell>
          <cell r="J273">
            <v>22581862</v>
          </cell>
          <cell r="K273">
            <v>22526093</v>
          </cell>
          <cell r="L273">
            <v>22488595</v>
          </cell>
          <cell r="M273">
            <v>22455485</v>
          </cell>
          <cell r="N273">
            <v>22430457</v>
          </cell>
        </row>
        <row r="274">
          <cell r="A274" t="str">
            <v>SI Slovenia</v>
          </cell>
          <cell r="C274">
            <v>1996377</v>
          </cell>
          <cell r="D274">
            <v>1999945</v>
          </cell>
          <cell r="E274">
            <v>1998912</v>
          </cell>
          <cell r="F274">
            <v>1994084</v>
          </cell>
          <cell r="G274">
            <v>1989408</v>
          </cell>
          <cell r="H274">
            <v>1989477</v>
          </cell>
          <cell r="I274">
            <v>1990266</v>
          </cell>
          <cell r="J274">
            <v>1986989</v>
          </cell>
          <cell r="K274">
            <v>1984923</v>
          </cell>
          <cell r="L274">
            <v>1978334</v>
          </cell>
          <cell r="M274">
            <v>1987755</v>
          </cell>
          <cell r="N274">
            <v>1990094</v>
          </cell>
        </row>
        <row r="275">
          <cell r="A275" t="str">
            <v>SK Slovak Republic</v>
          </cell>
          <cell r="C275">
            <v>5287663</v>
          </cell>
          <cell r="D275">
            <v>5271711</v>
          </cell>
          <cell r="E275">
            <v>5295877</v>
          </cell>
          <cell r="F275">
            <v>5314155</v>
          </cell>
          <cell r="G275">
            <v>5336455</v>
          </cell>
          <cell r="H275">
            <v>5356207</v>
          </cell>
          <cell r="I275">
            <v>5367790</v>
          </cell>
          <cell r="J275">
            <v>5378932</v>
          </cell>
          <cell r="K275">
            <v>5387650</v>
          </cell>
          <cell r="L275">
            <v>5393382</v>
          </cell>
          <cell r="M275">
            <v>5398657</v>
          </cell>
          <cell r="N275">
            <v>5402547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nergy related GHG"/>
      <sheetName val="Abs. change in emissions graph"/>
      <sheetName val="Share of emissions"/>
      <sheetName val="Total GHG emissions data"/>
      <sheetName val="Data for graphs"/>
      <sheetName val="SOS GHG projections"/>
      <sheetName val="Base Project NTUA"/>
      <sheetName val="GHG by country"/>
      <sheetName val="DTI"/>
      <sheetName val="Change in emissions by country"/>
      <sheetName val="Chart1"/>
      <sheetName val="Chart1 (2)"/>
      <sheetName val="New CO2 Emissions projections"/>
      <sheetName val="energy related GHG  by country"/>
      <sheetName val="GDP"/>
      <sheetName val="GIEC"/>
      <sheetName val="Population"/>
      <sheetName val="Graph GHG per unit GIEC"/>
      <sheetName val="GHG per unit GIEC"/>
      <sheetName val="GHG per unit GDP"/>
      <sheetName val="EU15 GHG per capita"/>
      <sheetName val="GHG per capita"/>
      <sheetName val="GIEC Projections"/>
      <sheetName val="CO2 emissions projections"/>
      <sheetName val="Population projections"/>
      <sheetName val="GDP projections"/>
      <sheetName val="Combined projections"/>
      <sheetName val="Index graph"/>
      <sheetName val="Index"/>
      <sheetName val="New CO2 Emissions projectio (2)"/>
      <sheetName val="#RE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hart GIEC by fuel"/>
      <sheetName val="Chart Growth rates"/>
      <sheetName val="Chart Share of fuels"/>
      <sheetName val="Data for graphs"/>
      <sheetName val="Coal, lignite &amp; derivatives"/>
      <sheetName val="Crude oil &amp; oil products"/>
      <sheetName val="Natural gas"/>
      <sheetName val="Nuclear energy"/>
      <sheetName val="Renewables"/>
      <sheetName val="Other"/>
      <sheetName val="Total energy consumption"/>
      <sheetName val="Coal, lignite &amp; der projn"/>
      <sheetName val="Crude oil &amp; oil products projn"/>
      <sheetName val="Natural gas projn"/>
      <sheetName val="Nuclear energy projn"/>
      <sheetName val="Renewables projn"/>
      <sheetName val="Other projn"/>
      <sheetName val="Total energy consumption projn"/>
      <sheetName val="New Cronos data"/>
    </sheetNames>
    <sheetDataSet>
      <sheetData sheetId="3">
        <row r="2">
          <cell r="B2">
            <v>1990</v>
          </cell>
          <cell r="C2">
            <v>1991</v>
          </cell>
          <cell r="D2">
            <v>1992</v>
          </cell>
          <cell r="E2">
            <v>1993</v>
          </cell>
          <cell r="F2">
            <v>1994</v>
          </cell>
          <cell r="G2">
            <v>1995</v>
          </cell>
          <cell r="H2">
            <v>1996</v>
          </cell>
          <cell r="I2">
            <v>1997</v>
          </cell>
          <cell r="J2">
            <v>1998</v>
          </cell>
          <cell r="K2">
            <v>1999</v>
          </cell>
          <cell r="L2">
            <v>2000</v>
          </cell>
        </row>
        <row r="3">
          <cell r="A3" t="str">
            <v>Crude oil and oil products</v>
          </cell>
          <cell r="B3">
            <v>545.45723</v>
          </cell>
          <cell r="C3">
            <v>562.7251600000001</v>
          </cell>
          <cell r="D3">
            <v>570.9961800000001</v>
          </cell>
          <cell r="E3">
            <v>564.45448</v>
          </cell>
          <cell r="F3">
            <v>567.6510400000001</v>
          </cell>
          <cell r="G3">
            <v>575.13716</v>
          </cell>
          <cell r="H3">
            <v>587.0317299999999</v>
          </cell>
          <cell r="I3">
            <v>587.26431</v>
          </cell>
          <cell r="J3">
            <v>601.12047</v>
          </cell>
          <cell r="K3">
            <v>596.63562</v>
          </cell>
          <cell r="L3">
            <v>586.9871800000001</v>
          </cell>
        </row>
        <row r="4">
          <cell r="A4" t="str">
            <v>Coal, lignite and derivatives</v>
          </cell>
          <cell r="B4">
            <v>302.75872999999996</v>
          </cell>
          <cell r="C4">
            <v>286.29505</v>
          </cell>
          <cell r="D4">
            <v>266.16807</v>
          </cell>
          <cell r="E4">
            <v>246.57805</v>
          </cell>
          <cell r="F4">
            <v>242.6225</v>
          </cell>
          <cell r="G4">
            <v>237.74219</v>
          </cell>
          <cell r="H4">
            <v>234.90237</v>
          </cell>
          <cell r="I4">
            <v>223.50903</v>
          </cell>
          <cell r="J4">
            <v>223.15219</v>
          </cell>
          <cell r="K4">
            <v>204.32166</v>
          </cell>
          <cell r="L4">
            <v>214.50929000000002</v>
          </cell>
        </row>
        <row r="5">
          <cell r="A5" t="str">
            <v>Natural &amp; derived gas</v>
          </cell>
          <cell r="B5">
            <v>222.08442000000002</v>
          </cell>
          <cell r="C5">
            <v>239.71668</v>
          </cell>
          <cell r="D5">
            <v>237.14785</v>
          </cell>
          <cell r="E5">
            <v>252.2664</v>
          </cell>
          <cell r="F5">
            <v>253.68087</v>
          </cell>
          <cell r="G5">
            <v>273.40024</v>
          </cell>
          <cell r="H5">
            <v>305.19895</v>
          </cell>
          <cell r="I5">
            <v>302.61019</v>
          </cell>
          <cell r="J5">
            <v>315.54715999999996</v>
          </cell>
          <cell r="K5">
            <v>329.60009</v>
          </cell>
          <cell r="L5">
            <v>338.67453</v>
          </cell>
        </row>
        <row r="6">
          <cell r="A6" t="str">
            <v>Nuclear Energy</v>
          </cell>
          <cell r="B6">
            <v>181.43871</v>
          </cell>
          <cell r="C6">
            <v>187.02056</v>
          </cell>
          <cell r="D6">
            <v>188.26723</v>
          </cell>
          <cell r="E6">
            <v>197.55837</v>
          </cell>
          <cell r="F6">
            <v>197.27132999999998</v>
          </cell>
          <cell r="G6">
            <v>201.23949</v>
          </cell>
          <cell r="H6">
            <v>208.86391</v>
          </cell>
          <cell r="I6">
            <v>212.61462</v>
          </cell>
          <cell r="J6">
            <v>212.05232999999998</v>
          </cell>
          <cell r="K6">
            <v>220.20555</v>
          </cell>
          <cell r="L6">
            <v>222.84637</v>
          </cell>
        </row>
        <row r="7">
          <cell r="A7" t="str">
            <v>Renewables</v>
          </cell>
          <cell r="B7">
            <v>65.68930999999999</v>
          </cell>
          <cell r="C7">
            <v>68.76919000000001</v>
          </cell>
          <cell r="D7">
            <v>70.69022</v>
          </cell>
          <cell r="E7">
            <v>72.2802</v>
          </cell>
          <cell r="F7">
            <v>72.50341999999999</v>
          </cell>
          <cell r="G7">
            <v>73.20728</v>
          </cell>
          <cell r="H7">
            <v>75.73745</v>
          </cell>
          <cell r="I7">
            <v>78.22007</v>
          </cell>
          <cell r="J7">
            <v>82.17381</v>
          </cell>
          <cell r="K7">
            <v>83.26723</v>
          </cell>
          <cell r="L7">
            <v>86.59353</v>
          </cell>
        </row>
        <row r="8">
          <cell r="A8" t="str">
            <v>Other fuels</v>
          </cell>
          <cell r="B8">
            <v>3.080200000000128</v>
          </cell>
          <cell r="C8">
            <v>1.951960000000021</v>
          </cell>
          <cell r="D8">
            <v>2.485549999999959</v>
          </cell>
          <cell r="E8">
            <v>2.819399999999863</v>
          </cell>
          <cell r="F8">
            <v>2.506239999999889</v>
          </cell>
          <cell r="G8">
            <v>2.6593399999999967</v>
          </cell>
          <cell r="H8">
            <v>1.1622900000000809</v>
          </cell>
          <cell r="I8">
            <v>2.580479999999865</v>
          </cell>
          <cell r="J8">
            <v>2.9056400000002176</v>
          </cell>
          <cell r="K8">
            <v>4.037850000000079</v>
          </cell>
          <cell r="L8">
            <v>5.584599999999889</v>
          </cell>
        </row>
        <row r="9">
          <cell r="A9" t="str">
            <v>GIEC total</v>
          </cell>
          <cell r="B9">
            <v>1320.5086000000001</v>
          </cell>
          <cell r="C9">
            <v>1346.4786000000001</v>
          </cell>
          <cell r="D9">
            <v>1335.7551</v>
          </cell>
          <cell r="E9">
            <v>1335.9569</v>
          </cell>
          <cell r="F9">
            <v>1336.2353999999998</v>
          </cell>
          <cell r="G9">
            <v>1363.3857</v>
          </cell>
          <cell r="H9">
            <v>1412.8967</v>
          </cell>
          <cell r="I9">
            <v>1406.7987</v>
          </cell>
          <cell r="J9">
            <v>1436.9516</v>
          </cell>
          <cell r="K9">
            <v>1438.068</v>
          </cell>
          <cell r="L9">
            <v>1455.1955</v>
          </cell>
        </row>
      </sheetData>
      <sheetData sheetId="18">
        <row r="7">
          <cell r="A7" t="str">
            <v>EU15 European Union (15 countries)</v>
          </cell>
          <cell r="C7">
            <v>1320508.6</v>
          </cell>
          <cell r="D7">
            <v>1346478.6</v>
          </cell>
          <cell r="E7">
            <v>1335755.1</v>
          </cell>
          <cell r="F7">
            <v>1335956.9</v>
          </cell>
          <cell r="G7">
            <v>1336235.4</v>
          </cell>
          <cell r="H7">
            <v>1363385.7</v>
          </cell>
          <cell r="I7">
            <v>1412896.7</v>
          </cell>
          <cell r="J7">
            <v>1406798.7</v>
          </cell>
          <cell r="K7">
            <v>1436951.6</v>
          </cell>
          <cell r="L7">
            <v>1438068</v>
          </cell>
          <cell r="M7">
            <v>1455195.5</v>
          </cell>
        </row>
        <row r="8">
          <cell r="A8" t="str">
            <v>BE Belgium</v>
          </cell>
          <cell r="C8">
            <v>47264.32</v>
          </cell>
          <cell r="D8">
            <v>49493.09</v>
          </cell>
          <cell r="E8">
            <v>50258.82</v>
          </cell>
          <cell r="F8">
            <v>48882.54</v>
          </cell>
          <cell r="G8">
            <v>49750.72</v>
          </cell>
          <cell r="H8">
            <v>50458.58</v>
          </cell>
          <cell r="I8">
            <v>53974.95</v>
          </cell>
          <cell r="J8">
            <v>55119.97</v>
          </cell>
          <cell r="K8">
            <v>56210.69</v>
          </cell>
          <cell r="L8">
            <v>56869.37</v>
          </cell>
          <cell r="M8">
            <v>57161.13</v>
          </cell>
        </row>
        <row r="9">
          <cell r="A9" t="str">
            <v>DK Denmark</v>
          </cell>
          <cell r="C9">
            <v>17882.68</v>
          </cell>
          <cell r="D9">
            <v>19740.07</v>
          </cell>
          <cell r="E9">
            <v>18867.79</v>
          </cell>
          <cell r="F9">
            <v>19322.99</v>
          </cell>
          <cell r="G9">
            <v>20041.1</v>
          </cell>
          <cell r="H9">
            <v>20137.81</v>
          </cell>
          <cell r="I9">
            <v>22750.24</v>
          </cell>
          <cell r="J9">
            <v>21243.9</v>
          </cell>
          <cell r="K9">
            <v>20869.31</v>
          </cell>
          <cell r="L9">
            <v>20180.21</v>
          </cell>
          <cell r="M9">
            <v>19634.64</v>
          </cell>
        </row>
        <row r="10">
          <cell r="A10" t="str">
            <v>DE Federal Republic of Germany (including ex-GDR from 1991)</v>
          </cell>
          <cell r="C10">
            <v>356073.61</v>
          </cell>
          <cell r="D10">
            <v>347162.89</v>
          </cell>
          <cell r="E10">
            <v>340431.68</v>
          </cell>
          <cell r="F10">
            <v>339011.89</v>
          </cell>
          <cell r="G10">
            <v>335993.29</v>
          </cell>
          <cell r="H10">
            <v>337063.75</v>
          </cell>
          <cell r="I10">
            <v>348768.88</v>
          </cell>
          <cell r="J10">
            <v>345250.94</v>
          </cell>
          <cell r="K10">
            <v>344630.01</v>
          </cell>
          <cell r="L10">
            <v>336275.27</v>
          </cell>
          <cell r="M10">
            <v>339277.77</v>
          </cell>
        </row>
        <row r="11">
          <cell r="A11" t="str">
            <v>GR Greece</v>
          </cell>
          <cell r="C11">
            <v>22245.11</v>
          </cell>
          <cell r="D11">
            <v>22413.71</v>
          </cell>
          <cell r="E11">
            <v>23040.21</v>
          </cell>
          <cell r="F11">
            <v>22605.32</v>
          </cell>
          <cell r="G11">
            <v>23606.41</v>
          </cell>
          <cell r="H11">
            <v>24136.69</v>
          </cell>
          <cell r="I11">
            <v>25405.37</v>
          </cell>
          <cell r="J11">
            <v>25585.39</v>
          </cell>
          <cell r="K11">
            <v>26875.22</v>
          </cell>
          <cell r="L11">
            <v>26759.35</v>
          </cell>
          <cell r="M11">
            <v>28075.92</v>
          </cell>
        </row>
        <row r="12">
          <cell r="A12" t="str">
            <v>ES Spain</v>
          </cell>
          <cell r="C12">
            <v>89085.38</v>
          </cell>
          <cell r="D12">
            <v>94131.93</v>
          </cell>
          <cell r="E12">
            <v>95459.95</v>
          </cell>
          <cell r="F12">
            <v>91692.97</v>
          </cell>
          <cell r="G12">
            <v>97405.33</v>
          </cell>
          <cell r="H12">
            <v>102287.33</v>
          </cell>
          <cell r="I12">
            <v>100902.79</v>
          </cell>
          <cell r="J12">
            <v>106102.78</v>
          </cell>
          <cell r="K12">
            <v>111113.11</v>
          </cell>
          <cell r="L12">
            <v>117485.4</v>
          </cell>
          <cell r="M12">
            <v>122582.04</v>
          </cell>
        </row>
        <row r="13">
          <cell r="A13" t="str">
            <v>FR France</v>
          </cell>
          <cell r="C13">
            <v>223194.82</v>
          </cell>
          <cell r="D13">
            <v>235847.66</v>
          </cell>
          <cell r="E13">
            <v>233021.14</v>
          </cell>
          <cell r="F13">
            <v>235954.51</v>
          </cell>
          <cell r="G13">
            <v>226662.77</v>
          </cell>
          <cell r="H13">
            <v>235704.43</v>
          </cell>
          <cell r="I13">
            <v>249206.6</v>
          </cell>
          <cell r="J13">
            <v>243157.15</v>
          </cell>
          <cell r="K13">
            <v>250697.16</v>
          </cell>
          <cell r="L13">
            <v>250745.61</v>
          </cell>
          <cell r="M13">
            <v>256904.91</v>
          </cell>
        </row>
        <row r="14">
          <cell r="A14" t="str">
            <v>IE Ireland</v>
          </cell>
          <cell r="C14">
            <v>10251.18</v>
          </cell>
          <cell r="D14">
            <v>10244.78</v>
          </cell>
          <cell r="E14">
            <v>10162.67</v>
          </cell>
          <cell r="F14">
            <v>10268.57</v>
          </cell>
          <cell r="G14">
            <v>10954.47</v>
          </cell>
          <cell r="H14">
            <v>11024.02</v>
          </cell>
          <cell r="I14">
            <v>11687.08</v>
          </cell>
          <cell r="J14">
            <v>12247.1</v>
          </cell>
          <cell r="K14">
            <v>13040.59</v>
          </cell>
          <cell r="L14">
            <v>13867.54</v>
          </cell>
          <cell r="M14">
            <v>14028.61</v>
          </cell>
        </row>
        <row r="15">
          <cell r="A15" t="str">
            <v>IT Italy</v>
          </cell>
          <cell r="C15">
            <v>154796.78</v>
          </cell>
          <cell r="D15">
            <v>156737</v>
          </cell>
          <cell r="E15">
            <v>158689.47</v>
          </cell>
          <cell r="F15">
            <v>156245.13</v>
          </cell>
          <cell r="G15">
            <v>154121.35</v>
          </cell>
          <cell r="H15">
            <v>162681.57</v>
          </cell>
          <cell r="I15">
            <v>162450.81</v>
          </cell>
          <cell r="J15">
            <v>164869.98</v>
          </cell>
          <cell r="K15">
            <v>170509.68</v>
          </cell>
          <cell r="L15">
            <v>173189.52</v>
          </cell>
          <cell r="M15">
            <v>175639.37</v>
          </cell>
        </row>
        <row r="16">
          <cell r="A16" t="str">
            <v>LU Luxembourg</v>
          </cell>
          <cell r="C16">
            <v>3551.38</v>
          </cell>
          <cell r="D16">
            <v>3772.84</v>
          </cell>
          <cell r="E16">
            <v>3789.72</v>
          </cell>
          <cell r="F16">
            <v>3842.61</v>
          </cell>
          <cell r="G16">
            <v>3754.97</v>
          </cell>
          <cell r="H16">
            <v>3335.17</v>
          </cell>
          <cell r="I16">
            <v>3400.96</v>
          </cell>
          <cell r="J16">
            <v>3351.26</v>
          </cell>
          <cell r="K16">
            <v>3274</v>
          </cell>
          <cell r="L16">
            <v>3439.94</v>
          </cell>
          <cell r="M16">
            <v>3627.59</v>
          </cell>
        </row>
        <row r="17">
          <cell r="A17" t="str">
            <v>NL Netherlands</v>
          </cell>
          <cell r="C17">
            <v>66817.34</v>
          </cell>
          <cell r="D17">
            <v>69938.31</v>
          </cell>
          <cell r="E17">
            <v>69542.94</v>
          </cell>
          <cell r="F17">
            <v>70784.25</v>
          </cell>
          <cell r="G17">
            <v>70605.41</v>
          </cell>
          <cell r="H17">
            <v>73355.23</v>
          </cell>
          <cell r="I17">
            <v>76254.08</v>
          </cell>
          <cell r="J17">
            <v>75036.5</v>
          </cell>
          <cell r="K17">
            <v>75010.05</v>
          </cell>
          <cell r="L17">
            <v>74474.98</v>
          </cell>
          <cell r="M17">
            <v>75601.36</v>
          </cell>
        </row>
        <row r="18">
          <cell r="A18" t="str">
            <v>AT Austria</v>
          </cell>
          <cell r="C18">
            <v>25654.13</v>
          </cell>
          <cell r="D18">
            <v>27006.64</v>
          </cell>
          <cell r="E18">
            <v>25729.91</v>
          </cell>
          <cell r="F18">
            <v>25639.98</v>
          </cell>
          <cell r="G18">
            <v>25662.53</v>
          </cell>
          <cell r="H18">
            <v>26369.79</v>
          </cell>
          <cell r="I18">
            <v>28042.62</v>
          </cell>
          <cell r="J18">
            <v>28482.01</v>
          </cell>
          <cell r="K18">
            <v>28791.2</v>
          </cell>
          <cell r="L18">
            <v>28387.98</v>
          </cell>
          <cell r="M18">
            <v>28408.82</v>
          </cell>
        </row>
        <row r="19">
          <cell r="A19" t="str">
            <v>PT Portugal</v>
          </cell>
          <cell r="C19">
            <v>16740.91</v>
          </cell>
          <cell r="D19">
            <v>17050.78</v>
          </cell>
          <cell r="E19">
            <v>18438.47</v>
          </cell>
          <cell r="F19">
            <v>18210.04</v>
          </cell>
          <cell r="G19">
            <v>18709.32</v>
          </cell>
          <cell r="H19">
            <v>19615.48</v>
          </cell>
          <cell r="I19">
            <v>19663.9</v>
          </cell>
          <cell r="J19">
            <v>20911.65</v>
          </cell>
          <cell r="K19">
            <v>22245.68</v>
          </cell>
          <cell r="L19">
            <v>23973.06</v>
          </cell>
          <cell r="M19">
            <v>24130.72</v>
          </cell>
        </row>
        <row r="20">
          <cell r="A20" t="str">
            <v>FI Finland</v>
          </cell>
          <cell r="C20">
            <v>28463.9</v>
          </cell>
          <cell r="D20">
            <v>28935.77</v>
          </cell>
          <cell r="E20">
            <v>27962.35</v>
          </cell>
          <cell r="F20">
            <v>28997.16</v>
          </cell>
          <cell r="G20">
            <v>30663.12</v>
          </cell>
          <cell r="H20">
            <v>28843.85</v>
          </cell>
          <cell r="I20">
            <v>30935.03</v>
          </cell>
          <cell r="J20">
            <v>32551.79</v>
          </cell>
          <cell r="K20">
            <v>33102.13</v>
          </cell>
          <cell r="L20">
            <v>33058.01</v>
          </cell>
          <cell r="M20">
            <v>32618.99</v>
          </cell>
        </row>
        <row r="21">
          <cell r="A21" t="str">
            <v>SE Sweden</v>
          </cell>
          <cell r="C21">
            <v>46944.01</v>
          </cell>
          <cell r="D21">
            <v>48559.37</v>
          </cell>
          <cell r="E21">
            <v>46152.42</v>
          </cell>
          <cell r="F21">
            <v>46502.11</v>
          </cell>
          <cell r="G21">
            <v>48993.78</v>
          </cell>
          <cell r="H21">
            <v>49920.52</v>
          </cell>
          <cell r="I21">
            <v>51732.53</v>
          </cell>
          <cell r="J21">
            <v>50347.76</v>
          </cell>
          <cell r="K21">
            <v>50619.71</v>
          </cell>
          <cell r="L21">
            <v>50761.2</v>
          </cell>
          <cell r="M21">
            <v>47534.17</v>
          </cell>
        </row>
        <row r="22">
          <cell r="A22" t="str">
            <v>UK United Kingdom</v>
          </cell>
          <cell r="C22">
            <v>211542.98</v>
          </cell>
          <cell r="D22">
            <v>215443.73</v>
          </cell>
          <cell r="E22">
            <v>214207.51</v>
          </cell>
          <cell r="F22">
            <v>217996.83</v>
          </cell>
          <cell r="G22">
            <v>219310.8</v>
          </cell>
          <cell r="H22">
            <v>218451.52</v>
          </cell>
          <cell r="I22">
            <v>227720.82</v>
          </cell>
          <cell r="J22">
            <v>222540.57</v>
          </cell>
          <cell r="K22">
            <v>229963.01</v>
          </cell>
          <cell r="L22">
            <v>228600.59</v>
          </cell>
          <cell r="M22">
            <v>229969.47</v>
          </cell>
        </row>
        <row r="23">
          <cell r="A23" t="str">
            <v>IS Iceland</v>
          </cell>
          <cell r="C23">
            <v>2213.94</v>
          </cell>
          <cell r="D23">
            <v>2032.8</v>
          </cell>
          <cell r="E23">
            <v>2075.8</v>
          </cell>
          <cell r="F23">
            <v>2153.89</v>
          </cell>
          <cell r="G23">
            <v>2138.95</v>
          </cell>
          <cell r="H23">
            <v>2141.19</v>
          </cell>
          <cell r="I23" t="str">
            <v>: </v>
          </cell>
          <cell r="J23" t="str">
            <v>: </v>
          </cell>
          <cell r="K23" t="str">
            <v>: </v>
          </cell>
          <cell r="L23" t="str">
            <v>- </v>
          </cell>
          <cell r="M23" t="str">
            <v>- </v>
          </cell>
        </row>
        <row r="24">
          <cell r="A24" t="str">
            <v>NO Norway</v>
          </cell>
          <cell r="C24">
            <v>21567.74</v>
          </cell>
          <cell r="D24">
            <v>21995.27</v>
          </cell>
          <cell r="E24">
            <v>22420.22</v>
          </cell>
          <cell r="F24">
            <v>23492.57</v>
          </cell>
          <cell r="G24">
            <v>23517.59</v>
          </cell>
          <cell r="H24">
            <v>23886.28</v>
          </cell>
          <cell r="I24">
            <v>23207.6</v>
          </cell>
          <cell r="J24">
            <v>24446.13</v>
          </cell>
          <cell r="K24">
            <v>25523.01</v>
          </cell>
          <cell r="L24">
            <v>26702.53</v>
          </cell>
          <cell r="M24">
            <v>26310.66</v>
          </cell>
        </row>
        <row r="25">
          <cell r="A25" t="str">
            <v>BG Bulgaria</v>
          </cell>
          <cell r="C25" t="str">
            <v>: </v>
          </cell>
          <cell r="D25" t="str">
            <v>: </v>
          </cell>
          <cell r="E25">
            <v>20237.54</v>
          </cell>
          <cell r="F25">
            <v>21688.21</v>
          </cell>
          <cell r="G25">
            <v>20970.14</v>
          </cell>
          <cell r="H25">
            <v>22850.11</v>
          </cell>
          <cell r="I25">
            <v>22630.57</v>
          </cell>
          <cell r="J25">
            <v>20548.09</v>
          </cell>
          <cell r="K25">
            <v>19519.22</v>
          </cell>
          <cell r="L25">
            <v>17747.04</v>
          </cell>
          <cell r="M25">
            <v>18335.17</v>
          </cell>
        </row>
        <row r="26">
          <cell r="A26" t="str">
            <v>CY Cyprus</v>
          </cell>
          <cell r="C26" t="str">
            <v>: </v>
          </cell>
          <cell r="D26" t="str">
            <v>: </v>
          </cell>
          <cell r="E26" t="str">
            <v>: </v>
          </cell>
          <cell r="F26" t="str">
            <v>: </v>
          </cell>
          <cell r="G26" t="str">
            <v>: </v>
          </cell>
          <cell r="H26" t="str">
            <v>: </v>
          </cell>
          <cell r="I26" t="str">
            <v>: </v>
          </cell>
          <cell r="J26" t="str">
            <v>: </v>
          </cell>
          <cell r="K26" t="str">
            <v>: </v>
          </cell>
          <cell r="L26">
            <v>2171.46</v>
          </cell>
          <cell r="M26">
            <v>2345.83</v>
          </cell>
        </row>
        <row r="27">
          <cell r="A27" t="str">
            <v>CZ Czech Republic</v>
          </cell>
          <cell r="C27" t="str">
            <v>: </v>
          </cell>
          <cell r="D27" t="str">
            <v>: </v>
          </cell>
          <cell r="E27" t="str">
            <v>: </v>
          </cell>
          <cell r="F27" t="str">
            <v>: </v>
          </cell>
          <cell r="G27" t="str">
            <v>: </v>
          </cell>
          <cell r="H27" t="str">
            <v>: </v>
          </cell>
          <cell r="I27" t="str">
            <v>: </v>
          </cell>
          <cell r="J27" t="str">
            <v>: </v>
          </cell>
          <cell r="K27" t="str">
            <v>: </v>
          </cell>
          <cell r="L27">
            <v>7591.29</v>
          </cell>
          <cell r="M27" t="str">
            <v>: </v>
          </cell>
        </row>
        <row r="28">
          <cell r="A28" t="str">
            <v>EE Estonia</v>
          </cell>
          <cell r="C28" t="str">
            <v>: </v>
          </cell>
          <cell r="D28" t="str">
            <v>: </v>
          </cell>
          <cell r="E28">
            <v>6702.77</v>
          </cell>
          <cell r="F28">
            <v>5719.17</v>
          </cell>
          <cell r="G28">
            <v>5796.99</v>
          </cell>
          <cell r="H28">
            <v>5348.09</v>
          </cell>
          <cell r="I28">
            <v>5636.43</v>
          </cell>
          <cell r="J28">
            <v>5501.16</v>
          </cell>
          <cell r="K28">
            <v>5274.27</v>
          </cell>
          <cell r="L28">
            <v>4826.46</v>
          </cell>
          <cell r="M28" t="str">
            <v>- </v>
          </cell>
        </row>
        <row r="29">
          <cell r="A29" t="str">
            <v>HU Hungary</v>
          </cell>
          <cell r="C29" t="str">
            <v>- </v>
          </cell>
          <cell r="D29" t="str">
            <v>- </v>
          </cell>
          <cell r="E29" t="str">
            <v>- </v>
          </cell>
          <cell r="F29" t="str">
            <v>- </v>
          </cell>
          <cell r="G29" t="str">
            <v>- </v>
          </cell>
          <cell r="H29" t="str">
            <v>- </v>
          </cell>
          <cell r="I29" t="str">
            <v>- </v>
          </cell>
          <cell r="J29" t="str">
            <v>- </v>
          </cell>
          <cell r="K29" t="str">
            <v>- </v>
          </cell>
          <cell r="L29" t="str">
            <v>- </v>
          </cell>
          <cell r="M29">
            <v>24872</v>
          </cell>
        </row>
        <row r="30">
          <cell r="A30" t="str">
            <v>PL Poland</v>
          </cell>
          <cell r="C30">
            <v>99594.56</v>
          </cell>
          <cell r="D30">
            <v>97287.93</v>
          </cell>
          <cell r="E30">
            <v>97078.61</v>
          </cell>
          <cell r="F30">
            <v>100513.33</v>
          </cell>
          <cell r="G30">
            <v>95453.58</v>
          </cell>
          <cell r="H30">
            <v>98287.85</v>
          </cell>
          <cell r="I30">
            <v>105645.47</v>
          </cell>
          <cell r="J30">
            <v>102659.51</v>
          </cell>
          <cell r="K30">
            <v>93189.93</v>
          </cell>
          <cell r="L30">
            <v>92731.51</v>
          </cell>
          <cell r="M30">
            <v>88671.07</v>
          </cell>
        </row>
        <row r="31">
          <cell r="A31" t="str">
            <v>RO Romania</v>
          </cell>
          <cell r="C31" t="str">
            <v>: </v>
          </cell>
          <cell r="D31" t="str">
            <v>: </v>
          </cell>
          <cell r="E31" t="str">
            <v>: </v>
          </cell>
          <cell r="F31">
            <v>44068.34</v>
          </cell>
          <cell r="G31">
            <v>41714.77</v>
          </cell>
          <cell r="H31">
            <v>44905.08</v>
          </cell>
          <cell r="I31">
            <v>48461.57</v>
          </cell>
          <cell r="J31">
            <v>43685.5</v>
          </cell>
          <cell r="K31">
            <v>46160.04</v>
          </cell>
          <cell r="L31">
            <v>35363.37</v>
          </cell>
          <cell r="M31" t="str">
            <v>: </v>
          </cell>
        </row>
        <row r="32">
          <cell r="A32" t="str">
            <v>SI Slovenia</v>
          </cell>
          <cell r="C32" t="str">
            <v>: </v>
          </cell>
          <cell r="D32" t="str">
            <v>: </v>
          </cell>
          <cell r="E32">
            <v>5089.4</v>
          </cell>
          <cell r="F32">
            <v>5370.24</v>
          </cell>
          <cell r="G32">
            <v>5614.65</v>
          </cell>
          <cell r="H32">
            <v>6011.91</v>
          </cell>
          <cell r="I32">
            <v>6279.54</v>
          </cell>
          <cell r="J32">
            <v>6458.37</v>
          </cell>
          <cell r="K32">
            <v>6373.68</v>
          </cell>
          <cell r="L32">
            <v>6243.26</v>
          </cell>
          <cell r="M32" t="str">
            <v>: </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hart annual growth rates"/>
      <sheetName val="Chart index of GIEC, GDP, TECI"/>
      <sheetName val="Indices"/>
      <sheetName val="Data for Graphs"/>
      <sheetName val="GIEC Projections"/>
      <sheetName val="Total energy intensity"/>
      <sheetName val="GDP"/>
      <sheetName val="GIEC"/>
      <sheetName val="New Cronos"/>
    </sheetNames>
    <sheetDataSet>
      <sheetData sheetId="8">
        <row r="56">
          <cell r="A56" t="str">
            <v>EU15 European Union (15 countries)</v>
          </cell>
          <cell r="C56">
            <v>5867546.251000001</v>
          </cell>
          <cell r="D56">
            <v>6210073.234</v>
          </cell>
          <cell r="E56">
            <v>6288555.735</v>
          </cell>
          <cell r="F56">
            <v>6262244.023</v>
          </cell>
          <cell r="G56">
            <v>6435380.547</v>
          </cell>
          <cell r="H56">
            <v>6588374.641</v>
          </cell>
          <cell r="I56">
            <v>6693393.314</v>
          </cell>
          <cell r="J56">
            <v>6860545.011</v>
          </cell>
          <cell r="K56">
            <v>7058780.642</v>
          </cell>
          <cell r="L56">
            <v>7255186.986</v>
          </cell>
          <cell r="M56">
            <v>7502733.758</v>
          </cell>
        </row>
        <row r="57">
          <cell r="A57" t="str">
            <v>BE Belgium</v>
          </cell>
          <cell r="C57">
            <v>195567.265</v>
          </cell>
          <cell r="D57">
            <v>199142.743</v>
          </cell>
          <cell r="E57">
            <v>202169.919</v>
          </cell>
          <cell r="F57">
            <v>200191.216</v>
          </cell>
          <cell r="G57">
            <v>206655.747</v>
          </cell>
          <cell r="H57">
            <v>211707.667</v>
          </cell>
          <cell r="I57">
            <v>214238.859</v>
          </cell>
          <cell r="J57">
            <v>221885.8</v>
          </cell>
          <cell r="K57">
            <v>226870.751</v>
          </cell>
          <cell r="L57">
            <v>233721.397</v>
          </cell>
          <cell r="M57">
            <v>243135.673</v>
          </cell>
        </row>
        <row r="58">
          <cell r="A58" t="str">
            <v>DK Denmark</v>
          </cell>
          <cell r="C58">
            <v>124988.079</v>
          </cell>
          <cell r="D58">
            <v>126381.63</v>
          </cell>
          <cell r="E58">
            <v>127153.46</v>
          </cell>
          <cell r="F58">
            <v>127151.686</v>
          </cell>
          <cell r="G58">
            <v>134101.836</v>
          </cell>
          <cell r="H58">
            <v>137793.408</v>
          </cell>
          <cell r="I58">
            <v>141263.912</v>
          </cell>
          <cell r="J58">
            <v>145458.893</v>
          </cell>
          <cell r="K58">
            <v>149048.801</v>
          </cell>
          <cell r="L58">
            <v>152491.467</v>
          </cell>
          <cell r="M58">
            <v>157101.702</v>
          </cell>
        </row>
        <row r="59">
          <cell r="A59" t="str">
            <v>DE Federal Republic of Germany (including ex-GDR from 1991)</v>
          </cell>
          <cell r="C59">
            <v>1577232</v>
          </cell>
          <cell r="D59">
            <v>1785742.222</v>
          </cell>
          <cell r="E59">
            <v>1825719.968</v>
          </cell>
          <cell r="F59">
            <v>1805887.666</v>
          </cell>
          <cell r="G59">
            <v>1848266.164</v>
          </cell>
          <cell r="H59">
            <v>1880206.608</v>
          </cell>
          <cell r="I59">
            <v>1894611.122</v>
          </cell>
          <cell r="J59">
            <v>1921019.398</v>
          </cell>
          <cell r="K59">
            <v>1958596.391</v>
          </cell>
          <cell r="L59">
            <v>1998678.517</v>
          </cell>
          <cell r="M59">
            <v>2055774.671</v>
          </cell>
        </row>
        <row r="60">
          <cell r="A60" t="str">
            <v>GR Greece</v>
          </cell>
          <cell r="C60">
            <v>84495.957</v>
          </cell>
          <cell r="D60">
            <v>87098.433</v>
          </cell>
          <cell r="E60">
            <v>87716.832</v>
          </cell>
          <cell r="F60">
            <v>86278.276</v>
          </cell>
          <cell r="G60">
            <v>88046.98</v>
          </cell>
          <cell r="H60">
            <v>89887.162</v>
          </cell>
          <cell r="I60">
            <v>92008.214</v>
          </cell>
          <cell r="J60">
            <v>95355.112</v>
          </cell>
          <cell r="K60">
            <v>98562.557</v>
          </cell>
          <cell r="L60">
            <v>102073.651</v>
          </cell>
          <cell r="M60">
            <v>106396.728</v>
          </cell>
        </row>
        <row r="61">
          <cell r="A61" t="str">
            <v>ES Spain</v>
          </cell>
          <cell r="C61">
            <v>414690.732</v>
          </cell>
          <cell r="D61">
            <v>425237.982</v>
          </cell>
          <cell r="E61">
            <v>429193.785</v>
          </cell>
          <cell r="F61">
            <v>424767.436</v>
          </cell>
          <cell r="G61">
            <v>434889.521</v>
          </cell>
          <cell r="H61">
            <v>446881.082</v>
          </cell>
          <cell r="I61">
            <v>457772.728</v>
          </cell>
          <cell r="J61">
            <v>476203.803</v>
          </cell>
          <cell r="K61">
            <v>496855.058</v>
          </cell>
          <cell r="L61">
            <v>517374.634</v>
          </cell>
          <cell r="M61">
            <v>538573.024</v>
          </cell>
        </row>
        <row r="62">
          <cell r="A62" t="str">
            <v>FR France</v>
          </cell>
          <cell r="C62">
            <v>1126971.465</v>
          </cell>
          <cell r="D62">
            <v>1138197.132</v>
          </cell>
          <cell r="E62">
            <v>1155176.602</v>
          </cell>
          <cell r="F62">
            <v>1144928.036</v>
          </cell>
          <cell r="G62">
            <v>1168582.616</v>
          </cell>
          <cell r="H62">
            <v>1188100.524</v>
          </cell>
          <cell r="I62">
            <v>1201204.474</v>
          </cell>
          <cell r="J62">
            <v>1224080.492</v>
          </cell>
          <cell r="K62">
            <v>1265715.33</v>
          </cell>
          <cell r="L62">
            <v>1306383.74</v>
          </cell>
          <cell r="M62">
            <v>1355789.286</v>
          </cell>
        </row>
        <row r="63">
          <cell r="A63" t="str">
            <v>IE Ireland</v>
          </cell>
          <cell r="C63">
            <v>40447.183</v>
          </cell>
          <cell r="D63">
            <v>41227.668</v>
          </cell>
          <cell r="E63">
            <v>42606.022</v>
          </cell>
          <cell r="F63">
            <v>43753.235</v>
          </cell>
          <cell r="G63">
            <v>46271.596</v>
          </cell>
          <cell r="H63">
            <v>50890.067</v>
          </cell>
          <cell r="I63">
            <v>54835.076</v>
          </cell>
          <cell r="J63">
            <v>60774.876</v>
          </cell>
          <cell r="K63">
            <v>66007.061</v>
          </cell>
          <cell r="L63">
            <v>73168.44</v>
          </cell>
          <cell r="M63">
            <v>81555.515</v>
          </cell>
        </row>
        <row r="64">
          <cell r="A64" t="str">
            <v>IT Italy</v>
          </cell>
          <cell r="C64">
            <v>787686.623</v>
          </cell>
          <cell r="D64">
            <v>798636.727</v>
          </cell>
          <cell r="E64">
            <v>804710.874</v>
          </cell>
          <cell r="F64">
            <v>797599.285</v>
          </cell>
          <cell r="G64">
            <v>815205.945</v>
          </cell>
          <cell r="H64">
            <v>839041.532</v>
          </cell>
          <cell r="I64">
            <v>848213.003</v>
          </cell>
          <cell r="J64">
            <v>865400.257</v>
          </cell>
          <cell r="K64">
            <v>880925.403</v>
          </cell>
          <cell r="L64">
            <v>894957.718</v>
          </cell>
          <cell r="M64">
            <v>920622.844</v>
          </cell>
        </row>
        <row r="65">
          <cell r="A65" t="str">
            <v>LU Luxembourg</v>
          </cell>
          <cell r="C65">
            <v>11437.435</v>
          </cell>
          <cell r="D65">
            <v>11961.269</v>
          </cell>
          <cell r="E65">
            <v>12403.836</v>
          </cell>
          <cell r="F65">
            <v>12908.672</v>
          </cell>
          <cell r="G65">
            <v>13404.365</v>
          </cell>
          <cell r="H65">
            <v>13833.305</v>
          </cell>
          <cell r="I65">
            <v>14326.121</v>
          </cell>
          <cell r="J65">
            <v>15617.524</v>
          </cell>
          <cell r="K65">
            <v>16526.87</v>
          </cell>
          <cell r="L65">
            <v>17512.45</v>
          </cell>
          <cell r="M65">
            <v>18825.175</v>
          </cell>
        </row>
        <row r="66">
          <cell r="A66" t="str">
            <v>NL Netherlands</v>
          </cell>
          <cell r="C66">
            <v>285604.718</v>
          </cell>
          <cell r="D66">
            <v>292709.584</v>
          </cell>
          <cell r="E66">
            <v>297709.344</v>
          </cell>
          <cell r="F66">
            <v>300359.364</v>
          </cell>
          <cell r="G66">
            <v>308122.536</v>
          </cell>
          <cell r="H66">
            <v>317323.06</v>
          </cell>
          <cell r="I66">
            <v>326967.703</v>
          </cell>
          <cell r="J66">
            <v>339518.55</v>
          </cell>
          <cell r="K66">
            <v>354285.795</v>
          </cell>
          <cell r="L66">
            <v>368441.982</v>
          </cell>
          <cell r="M66">
            <v>380653.701</v>
          </cell>
        </row>
        <row r="67">
          <cell r="A67" t="str">
            <v>AT Austria</v>
          </cell>
          <cell r="C67">
            <v>162491.654</v>
          </cell>
          <cell r="D67">
            <v>167889.645</v>
          </cell>
          <cell r="E67">
            <v>171758.543</v>
          </cell>
          <cell r="F67">
            <v>172474.195</v>
          </cell>
          <cell r="G67">
            <v>176967.82</v>
          </cell>
          <cell r="H67">
            <v>179840.426</v>
          </cell>
          <cell r="I67">
            <v>183439.934</v>
          </cell>
          <cell r="J67">
            <v>186363.434</v>
          </cell>
          <cell r="K67">
            <v>192925.44</v>
          </cell>
          <cell r="L67">
            <v>198340.887</v>
          </cell>
          <cell r="M67">
            <v>204210.287</v>
          </cell>
        </row>
        <row r="68">
          <cell r="A68" t="str">
            <v>PT Portugal</v>
          </cell>
          <cell r="C68">
            <v>75936.758</v>
          </cell>
          <cell r="D68">
            <v>79253.832</v>
          </cell>
          <cell r="E68">
            <v>80117.284</v>
          </cell>
          <cell r="F68">
            <v>78480.266</v>
          </cell>
          <cell r="G68">
            <v>79237.473</v>
          </cell>
          <cell r="H68">
            <v>82630.895</v>
          </cell>
          <cell r="I68">
            <v>85560.477</v>
          </cell>
          <cell r="J68">
            <v>88938.529</v>
          </cell>
          <cell r="K68">
            <v>92985.01</v>
          </cell>
          <cell r="L68">
            <v>96200.098</v>
          </cell>
          <cell r="M68">
            <v>99603.442</v>
          </cell>
        </row>
        <row r="69">
          <cell r="A69" t="str">
            <v>FI Finland</v>
          </cell>
          <cell r="C69">
            <v>102294.704</v>
          </cell>
          <cell r="D69">
            <v>95894.651</v>
          </cell>
          <cell r="E69">
            <v>92709.251</v>
          </cell>
          <cell r="F69">
            <v>91644.531</v>
          </cell>
          <cell r="G69">
            <v>95268.747</v>
          </cell>
          <cell r="H69">
            <v>98898.2</v>
          </cell>
          <cell r="I69">
            <v>102863.377</v>
          </cell>
          <cell r="J69">
            <v>109335.563</v>
          </cell>
          <cell r="K69">
            <v>115168.237</v>
          </cell>
          <cell r="L69">
            <v>119837.501</v>
          </cell>
          <cell r="M69">
            <v>127157.507</v>
          </cell>
        </row>
        <row r="70">
          <cell r="A70" t="str">
            <v>SE Sweden</v>
          </cell>
          <cell r="C70">
            <v>178292.514</v>
          </cell>
          <cell r="D70">
            <v>176320.144</v>
          </cell>
          <cell r="E70">
            <v>173243.501</v>
          </cell>
          <cell r="F70">
            <v>170061.198</v>
          </cell>
          <cell r="G70">
            <v>177062.328</v>
          </cell>
          <cell r="H70">
            <v>183597.315</v>
          </cell>
          <cell r="I70">
            <v>185576.757</v>
          </cell>
          <cell r="J70">
            <v>189418.409</v>
          </cell>
          <cell r="K70">
            <v>196205.113</v>
          </cell>
          <cell r="L70">
            <v>205053.879</v>
          </cell>
          <cell r="M70">
            <v>212455.569</v>
          </cell>
        </row>
        <row r="71">
          <cell r="A71" t="str">
            <v>UK United Kingdom</v>
          </cell>
          <cell r="C71">
            <v>795342.556</v>
          </cell>
          <cell r="D71">
            <v>784379.57</v>
          </cell>
          <cell r="E71">
            <v>786166.515</v>
          </cell>
          <cell r="F71">
            <v>805758.961</v>
          </cell>
          <cell r="G71">
            <v>843296.872</v>
          </cell>
          <cell r="H71">
            <v>867743.39</v>
          </cell>
          <cell r="I71">
            <v>890511.555</v>
          </cell>
          <cell r="J71">
            <v>921174.373</v>
          </cell>
          <cell r="K71">
            <v>948102.826</v>
          </cell>
          <cell r="L71">
            <v>970950.625</v>
          </cell>
          <cell r="M71">
            <v>1000878.636</v>
          </cell>
        </row>
        <row r="72">
          <cell r="A72" t="str">
            <v>IS Iceland</v>
          </cell>
          <cell r="C72">
            <v>5200.453</v>
          </cell>
          <cell r="D72">
            <v>5238.652</v>
          </cell>
          <cell r="E72">
            <v>5065.6</v>
          </cell>
          <cell r="F72">
            <v>5095.035</v>
          </cell>
          <cell r="G72">
            <v>5323.361</v>
          </cell>
          <cell r="H72">
            <v>5329.99</v>
          </cell>
          <cell r="I72">
            <v>5605.498</v>
          </cell>
          <cell r="J72">
            <v>5861.374</v>
          </cell>
          <cell r="K72">
            <v>6173.528</v>
          </cell>
          <cell r="L72">
            <v>6415.848</v>
          </cell>
          <cell r="M72">
            <v>6735.353</v>
          </cell>
        </row>
        <row r="73">
          <cell r="A73" t="str">
            <v>NO Norway</v>
          </cell>
          <cell r="C73">
            <v>93528.462</v>
          </cell>
          <cell r="D73">
            <v>97065.621</v>
          </cell>
          <cell r="E73">
            <v>100268.833</v>
          </cell>
          <cell r="F73">
            <v>103001.478</v>
          </cell>
          <cell r="G73">
            <v>108415.476</v>
          </cell>
          <cell r="H73">
            <v>113139.492</v>
          </cell>
          <cell r="I73">
            <v>119084.039</v>
          </cell>
          <cell r="J73">
            <v>125262.964</v>
          </cell>
          <cell r="K73">
            <v>128556.694</v>
          </cell>
          <cell r="L73">
            <v>131299.235</v>
          </cell>
          <cell r="M73">
            <v>134451.154</v>
          </cell>
        </row>
        <row r="74">
          <cell r="A74" t="str">
            <v>CAND Candidate countries (BG, CY, CZ, EE, HU, LV, LT, MT, PL, RO, SK, SI, TR)</v>
          </cell>
          <cell r="C74" t="str">
            <v>: </v>
          </cell>
          <cell r="D74" t="str">
            <v>: </v>
          </cell>
          <cell r="E74" t="str">
            <v>: </v>
          </cell>
          <cell r="F74" t="str">
            <v>: </v>
          </cell>
          <cell r="G74" t="str">
            <v>: </v>
          </cell>
          <cell r="H74" t="str">
            <v>: </v>
          </cell>
          <cell r="I74" t="str">
            <v>: </v>
          </cell>
          <cell r="J74" t="str">
            <v>: </v>
          </cell>
          <cell r="K74" t="str">
            <v>: </v>
          </cell>
          <cell r="L74" t="str">
            <v>: </v>
          </cell>
          <cell r="M74" t="str">
            <v>: </v>
          </cell>
        </row>
        <row r="75">
          <cell r="A75" t="str">
            <v>BG Bulgaria</v>
          </cell>
          <cell r="C75" t="str">
            <v>: </v>
          </cell>
          <cell r="D75">
            <v>10468.916</v>
          </cell>
          <cell r="E75">
            <v>9709.692</v>
          </cell>
          <cell r="F75">
            <v>9565.955</v>
          </cell>
          <cell r="G75">
            <v>9739.895</v>
          </cell>
          <cell r="H75">
            <v>10019.222</v>
          </cell>
          <cell r="I75">
            <v>9077.41</v>
          </cell>
          <cell r="J75">
            <v>8569.079</v>
          </cell>
          <cell r="K75">
            <v>8911.836</v>
          </cell>
          <cell r="L75">
            <v>9116.809</v>
          </cell>
          <cell r="M75">
            <v>9609.116</v>
          </cell>
        </row>
        <row r="76">
          <cell r="A76" t="str">
            <v>CY Cyprus</v>
          </cell>
          <cell r="C76" t="str">
            <v>: </v>
          </cell>
          <cell r="D76" t="str">
            <v>: </v>
          </cell>
          <cell r="E76">
            <v>5981.373</v>
          </cell>
          <cell r="F76">
            <v>6023.292</v>
          </cell>
          <cell r="G76">
            <v>6378.588</v>
          </cell>
          <cell r="H76">
            <v>6772.252</v>
          </cell>
          <cell r="I76">
            <v>6899.192</v>
          </cell>
          <cell r="J76">
            <v>7064.839</v>
          </cell>
          <cell r="K76">
            <v>7418.106</v>
          </cell>
          <cell r="L76">
            <v>7758.527</v>
          </cell>
          <cell r="M76">
            <v>8154.221</v>
          </cell>
        </row>
        <row r="77">
          <cell r="A77" t="str">
            <v>CZ Czech Republic</v>
          </cell>
          <cell r="C77">
            <v>41773.778</v>
          </cell>
          <cell r="D77">
            <v>36921.778</v>
          </cell>
          <cell r="E77">
            <v>36734.753</v>
          </cell>
          <cell r="F77">
            <v>36757.494</v>
          </cell>
          <cell r="G77">
            <v>37573.323</v>
          </cell>
          <cell r="H77">
            <v>39804.271</v>
          </cell>
          <cell r="I77">
            <v>41513.431</v>
          </cell>
          <cell r="J77">
            <v>41195.786</v>
          </cell>
          <cell r="K77">
            <v>40766.14</v>
          </cell>
          <cell r="L77">
            <v>40956.969</v>
          </cell>
          <cell r="M77">
            <v>42289.745</v>
          </cell>
        </row>
        <row r="78">
          <cell r="A78" t="str">
            <v>EE Estonia</v>
          </cell>
          <cell r="C78" t="str">
            <v>: </v>
          </cell>
          <cell r="D78" t="str">
            <v>: </v>
          </cell>
          <cell r="E78" t="str">
            <v>: </v>
          </cell>
          <cell r="F78">
            <v>2669.572</v>
          </cell>
          <cell r="G78">
            <v>2616.646</v>
          </cell>
          <cell r="H78">
            <v>2728.272</v>
          </cell>
          <cell r="I78">
            <v>2835.349</v>
          </cell>
          <cell r="J78">
            <v>3112.927</v>
          </cell>
          <cell r="K78">
            <v>3256.207</v>
          </cell>
          <cell r="L78">
            <v>3235.62</v>
          </cell>
          <cell r="M78">
            <v>3466.272</v>
          </cell>
        </row>
        <row r="79">
          <cell r="A79" t="str">
            <v>HU Hungary</v>
          </cell>
          <cell r="C79" t="str">
            <v>: </v>
          </cell>
          <cell r="D79" t="str">
            <v>: </v>
          </cell>
          <cell r="E79" t="str">
            <v>: </v>
          </cell>
          <cell r="F79" t="str">
            <v>: </v>
          </cell>
          <cell r="G79">
            <v>33614.367</v>
          </cell>
          <cell r="H79">
            <v>34118.582</v>
          </cell>
          <cell r="I79">
            <v>34575.672</v>
          </cell>
          <cell r="J79">
            <v>36156.899</v>
          </cell>
          <cell r="K79">
            <v>37913.349</v>
          </cell>
          <cell r="L79">
            <v>39494.847</v>
          </cell>
          <cell r="M79">
            <v>41545.225</v>
          </cell>
        </row>
        <row r="80">
          <cell r="A80" t="str">
            <v>LT Lithuania</v>
          </cell>
          <cell r="C80" t="str">
            <v>: </v>
          </cell>
          <cell r="D80">
            <v>7493.132</v>
          </cell>
          <cell r="E80">
            <v>5900.216</v>
          </cell>
          <cell r="F80">
            <v>4942.756</v>
          </cell>
          <cell r="G80">
            <v>4460.046</v>
          </cell>
          <cell r="H80">
            <v>4606.787</v>
          </cell>
          <cell r="I80">
            <v>4823.83</v>
          </cell>
          <cell r="J80">
            <v>5174.875</v>
          </cell>
          <cell r="K80">
            <v>5439.413</v>
          </cell>
          <cell r="L80">
            <v>5227.471</v>
          </cell>
          <cell r="M80">
            <v>5425.666</v>
          </cell>
        </row>
        <row r="81">
          <cell r="A81" t="str">
            <v>LV Latvia</v>
          </cell>
          <cell r="C81" t="str">
            <v>: </v>
          </cell>
          <cell r="D81">
            <v>6153.932</v>
          </cell>
          <cell r="E81">
            <v>4008.745</v>
          </cell>
          <cell r="F81">
            <v>3412.678</v>
          </cell>
          <cell r="G81">
            <v>3434.804</v>
          </cell>
          <cell r="H81">
            <v>3378.22</v>
          </cell>
          <cell r="I81">
            <v>3502.558</v>
          </cell>
          <cell r="J81">
            <v>3795.947</v>
          </cell>
          <cell r="K81">
            <v>3976.558</v>
          </cell>
          <cell r="L81">
            <v>4089.448</v>
          </cell>
          <cell r="M81">
            <v>4369.335</v>
          </cell>
        </row>
        <row r="82">
          <cell r="A82" t="str">
            <v>MT Malta</v>
          </cell>
          <cell r="C82" t="str">
            <v>: </v>
          </cell>
          <cell r="D82" t="str">
            <v>: </v>
          </cell>
          <cell r="E82" t="str">
            <v>: </v>
          </cell>
          <cell r="F82" t="str">
            <v>: </v>
          </cell>
          <cell r="G82" t="str">
            <v>: </v>
          </cell>
          <cell r="H82">
            <v>2482.547</v>
          </cell>
          <cell r="I82">
            <v>2581.526</v>
          </cell>
          <cell r="J82">
            <v>2706.855</v>
          </cell>
          <cell r="K82">
            <v>2799.55</v>
          </cell>
          <cell r="L82">
            <v>2913.205</v>
          </cell>
          <cell r="M82">
            <v>3074.447</v>
          </cell>
        </row>
        <row r="83">
          <cell r="A83" t="str">
            <v>PL Poland</v>
          </cell>
          <cell r="C83" t="str">
            <v>: </v>
          </cell>
          <cell r="D83" t="str">
            <v>: </v>
          </cell>
          <cell r="E83" t="str">
            <v>: </v>
          </cell>
          <cell r="F83" t="str">
            <v>: </v>
          </cell>
          <cell r="G83" t="str">
            <v>: </v>
          </cell>
          <cell r="H83">
            <v>97178.575</v>
          </cell>
          <cell r="I83">
            <v>103037.48</v>
          </cell>
          <cell r="J83">
            <v>110071.787</v>
          </cell>
          <cell r="K83">
            <v>115402.487</v>
          </cell>
          <cell r="L83">
            <v>120076.288</v>
          </cell>
          <cell r="M83">
            <v>124856.694</v>
          </cell>
        </row>
        <row r="84">
          <cell r="A84" t="str">
            <v>RO Romania</v>
          </cell>
          <cell r="C84">
            <v>30215.869</v>
          </cell>
          <cell r="D84">
            <v>26263.393</v>
          </cell>
          <cell r="E84">
            <v>23972.171</v>
          </cell>
          <cell r="F84">
            <v>24336.79</v>
          </cell>
          <cell r="G84">
            <v>25294.352</v>
          </cell>
          <cell r="H84">
            <v>27100.186</v>
          </cell>
          <cell r="I84">
            <v>28170.119</v>
          </cell>
          <cell r="J84">
            <v>26464.961</v>
          </cell>
          <cell r="K84">
            <v>25190.004</v>
          </cell>
          <cell r="L84">
            <v>24900.314</v>
          </cell>
          <cell r="M84">
            <v>25341.744</v>
          </cell>
        </row>
        <row r="85">
          <cell r="A85" t="str">
            <v>SI Slovenia</v>
          </cell>
          <cell r="C85" t="str">
            <v>: </v>
          </cell>
          <cell r="D85">
            <v>13453.816</v>
          </cell>
          <cell r="E85">
            <v>12718.744</v>
          </cell>
          <cell r="F85">
            <v>13080.391</v>
          </cell>
          <cell r="G85">
            <v>13777.247</v>
          </cell>
          <cell r="H85">
            <v>14343.098</v>
          </cell>
          <cell r="I85">
            <v>14849.561</v>
          </cell>
          <cell r="J85">
            <v>15526.627</v>
          </cell>
          <cell r="K85">
            <v>16115.418</v>
          </cell>
          <cell r="L85">
            <v>16954.688</v>
          </cell>
          <cell r="M85">
            <v>17736.448</v>
          </cell>
        </row>
        <row r="86">
          <cell r="A86" t="str">
            <v>SK Slovak Republic</v>
          </cell>
          <cell r="C86" t="str">
            <v>: </v>
          </cell>
          <cell r="D86" t="str">
            <v>: </v>
          </cell>
          <cell r="E86" t="str">
            <v>: </v>
          </cell>
          <cell r="F86">
            <v>13071.949</v>
          </cell>
          <cell r="G86">
            <v>13748.678</v>
          </cell>
          <cell r="H86">
            <v>14638.478</v>
          </cell>
          <cell r="I86">
            <v>15493.08</v>
          </cell>
          <cell r="J86">
            <v>16366.67</v>
          </cell>
          <cell r="K86">
            <v>17015.147</v>
          </cell>
          <cell r="L86">
            <v>17239.489</v>
          </cell>
          <cell r="M86">
            <v>17618.751</v>
          </cell>
        </row>
        <row r="87">
          <cell r="A87" t="str">
            <v>TR Turkey</v>
          </cell>
          <cell r="C87">
            <v>110624.275</v>
          </cell>
          <cell r="D87">
            <v>111649.224</v>
          </cell>
          <cell r="E87">
            <v>118330.633</v>
          </cell>
          <cell r="F87">
            <v>127846.807</v>
          </cell>
          <cell r="G87">
            <v>120871.916</v>
          </cell>
          <cell r="H87">
            <v>129564.08</v>
          </cell>
          <cell r="I87">
            <v>138640.455</v>
          </cell>
          <cell r="J87">
            <v>149078.427</v>
          </cell>
          <cell r="K87">
            <v>153687.724</v>
          </cell>
          <cell r="L87">
            <v>146450.648</v>
          </cell>
          <cell r="M87">
            <v>157229.023</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hart Annual growth rate"/>
      <sheetName val="Chart Electricity consumption"/>
      <sheetName val="Data for graphs"/>
      <sheetName val="Elec as % of FEC"/>
      <sheetName val="Elec cons per capita"/>
      <sheetName val="Industry Elec cons"/>
      <sheetName val="Transport Elec cons"/>
      <sheetName val="Services Elec cons"/>
      <sheetName val="Household Elec cons"/>
      <sheetName val="Final elec cons by country"/>
      <sheetName val="Summary of final elec cons"/>
      <sheetName val="Population by country"/>
      <sheetName val="Final energy consumption"/>
      <sheetName val="New Cronos Data"/>
    </sheetNames>
    <sheetDataSet>
      <sheetData sheetId="13">
        <row r="244">
          <cell r="A244" t="str">
            <v>EU15 European Union (15 countries)</v>
          </cell>
          <cell r="C244">
            <v>363763372</v>
          </cell>
          <cell r="D244">
            <v>365382016</v>
          </cell>
          <cell r="E244">
            <v>367061153</v>
          </cell>
          <cell r="F244">
            <v>368935291</v>
          </cell>
          <cell r="G244">
            <v>370323473</v>
          </cell>
          <cell r="H244">
            <v>371441978</v>
          </cell>
          <cell r="I244">
            <v>372475571</v>
          </cell>
          <cell r="J244">
            <v>373486609</v>
          </cell>
          <cell r="K244">
            <v>374345104</v>
          </cell>
          <cell r="L244">
            <v>375276804</v>
          </cell>
          <cell r="M244">
            <v>376481775</v>
          </cell>
          <cell r="N244" t="str">
            <v>: </v>
          </cell>
        </row>
        <row r="245">
          <cell r="A245" t="str">
            <v>BE Belgium</v>
          </cell>
          <cell r="C245">
            <v>9947782</v>
          </cell>
          <cell r="D245">
            <v>9986975</v>
          </cell>
          <cell r="E245">
            <v>10021997</v>
          </cell>
          <cell r="F245">
            <v>10068319</v>
          </cell>
          <cell r="G245">
            <v>10100631</v>
          </cell>
          <cell r="H245">
            <v>10130574</v>
          </cell>
          <cell r="I245">
            <v>10143047</v>
          </cell>
          <cell r="J245">
            <v>10170226</v>
          </cell>
          <cell r="K245">
            <v>10192264</v>
          </cell>
          <cell r="L245">
            <v>10213752</v>
          </cell>
          <cell r="M245">
            <v>10239085</v>
          </cell>
          <cell r="N245">
            <v>10263414</v>
          </cell>
        </row>
        <row r="246">
          <cell r="A246" t="str">
            <v>DK Denmark</v>
          </cell>
          <cell r="C246">
            <v>5135409</v>
          </cell>
          <cell r="D246">
            <v>5146469</v>
          </cell>
          <cell r="E246">
            <v>5162126</v>
          </cell>
          <cell r="F246">
            <v>5180614</v>
          </cell>
          <cell r="G246">
            <v>5196642</v>
          </cell>
          <cell r="H246">
            <v>5215718</v>
          </cell>
          <cell r="I246">
            <v>5251027</v>
          </cell>
          <cell r="J246">
            <v>5275121</v>
          </cell>
          <cell r="K246">
            <v>5294860</v>
          </cell>
          <cell r="L246">
            <v>5313577</v>
          </cell>
          <cell r="M246">
            <v>5330020</v>
          </cell>
          <cell r="N246">
            <v>5349212</v>
          </cell>
        </row>
        <row r="247">
          <cell r="A247" t="str">
            <v>DE Federal Republic of Germany (including ex-GDR from 1991)</v>
          </cell>
          <cell r="C247">
            <v>79112831</v>
          </cell>
          <cell r="D247">
            <v>79753227</v>
          </cell>
          <cell r="E247">
            <v>80274564</v>
          </cell>
          <cell r="F247">
            <v>80974632</v>
          </cell>
          <cell r="G247">
            <v>81338093</v>
          </cell>
          <cell r="H247">
            <v>81538603</v>
          </cell>
          <cell r="I247">
            <v>81817499</v>
          </cell>
          <cell r="J247">
            <v>82012162</v>
          </cell>
          <cell r="K247">
            <v>82057379</v>
          </cell>
          <cell r="L247">
            <v>82037011</v>
          </cell>
          <cell r="M247">
            <v>82163475</v>
          </cell>
          <cell r="N247">
            <v>82259540</v>
          </cell>
        </row>
        <row r="248">
          <cell r="A248" t="str">
            <v>GR Greece</v>
          </cell>
          <cell r="C248">
            <v>10120892</v>
          </cell>
          <cell r="D248">
            <v>10200104</v>
          </cell>
          <cell r="E248">
            <v>10294472</v>
          </cell>
          <cell r="F248">
            <v>10349200</v>
          </cell>
          <cell r="G248">
            <v>10409605</v>
          </cell>
          <cell r="H248">
            <v>10442863</v>
          </cell>
          <cell r="I248">
            <v>10465059</v>
          </cell>
          <cell r="J248">
            <v>10486595</v>
          </cell>
          <cell r="K248">
            <v>10510965</v>
          </cell>
          <cell r="L248">
            <v>10521669</v>
          </cell>
          <cell r="M248">
            <v>10554404</v>
          </cell>
          <cell r="N248" t="str">
            <v>: </v>
          </cell>
        </row>
        <row r="249">
          <cell r="A249" t="str">
            <v>ES Spain</v>
          </cell>
          <cell r="C249">
            <v>38826297</v>
          </cell>
          <cell r="D249">
            <v>38874573</v>
          </cell>
          <cell r="E249">
            <v>38965077</v>
          </cell>
          <cell r="F249">
            <v>39056587</v>
          </cell>
          <cell r="G249">
            <v>39135618</v>
          </cell>
          <cell r="H249">
            <v>39196779</v>
          </cell>
          <cell r="I249">
            <v>39249083</v>
          </cell>
          <cell r="J249">
            <v>39308484</v>
          </cell>
          <cell r="K249">
            <v>39387525</v>
          </cell>
          <cell r="L249">
            <v>39519207</v>
          </cell>
          <cell r="M249">
            <v>39733002</v>
          </cell>
          <cell r="N249">
            <v>40121673</v>
          </cell>
        </row>
        <row r="250">
          <cell r="A250" t="str">
            <v>FR France</v>
          </cell>
          <cell r="C250">
            <v>56577000</v>
          </cell>
          <cell r="D250">
            <v>56840661</v>
          </cell>
          <cell r="E250">
            <v>57110533</v>
          </cell>
          <cell r="F250">
            <v>57369161</v>
          </cell>
          <cell r="G250">
            <v>57565008</v>
          </cell>
          <cell r="H250">
            <v>57752535</v>
          </cell>
          <cell r="I250">
            <v>57935959</v>
          </cell>
          <cell r="J250">
            <v>58116018</v>
          </cell>
          <cell r="K250">
            <v>58298962</v>
          </cell>
          <cell r="L250">
            <v>58496613</v>
          </cell>
          <cell r="M250">
            <v>58748743</v>
          </cell>
          <cell r="N250">
            <v>59037225</v>
          </cell>
        </row>
        <row r="251">
          <cell r="A251" t="str">
            <v>IE Ireland</v>
          </cell>
          <cell r="C251">
            <v>3506970</v>
          </cell>
          <cell r="D251">
            <v>3520977</v>
          </cell>
          <cell r="E251">
            <v>3547492</v>
          </cell>
          <cell r="F251">
            <v>3569367</v>
          </cell>
          <cell r="G251">
            <v>3583154</v>
          </cell>
          <cell r="H251">
            <v>3597617</v>
          </cell>
          <cell r="I251">
            <v>3620065</v>
          </cell>
          <cell r="J251">
            <v>3652177</v>
          </cell>
          <cell r="K251">
            <v>3693999</v>
          </cell>
          <cell r="L251">
            <v>3734901</v>
          </cell>
          <cell r="M251">
            <v>3776577</v>
          </cell>
          <cell r="N251">
            <v>3826159</v>
          </cell>
        </row>
        <row r="252">
          <cell r="A252" t="str">
            <v>IT Italy</v>
          </cell>
          <cell r="C252">
            <v>56694360</v>
          </cell>
          <cell r="D252">
            <v>56744119</v>
          </cell>
          <cell r="E252">
            <v>56757236</v>
          </cell>
          <cell r="F252">
            <v>56960300</v>
          </cell>
          <cell r="G252">
            <v>57138489</v>
          </cell>
          <cell r="H252">
            <v>57268578</v>
          </cell>
          <cell r="I252">
            <v>57332996</v>
          </cell>
          <cell r="J252">
            <v>57460977</v>
          </cell>
          <cell r="K252">
            <v>57563354</v>
          </cell>
          <cell r="L252">
            <v>57612615</v>
          </cell>
          <cell r="M252">
            <v>57679895</v>
          </cell>
          <cell r="N252">
            <v>57844017</v>
          </cell>
        </row>
        <row r="253">
          <cell r="A253" t="str">
            <v>LU Luxembourg</v>
          </cell>
          <cell r="C253">
            <v>379300</v>
          </cell>
          <cell r="D253">
            <v>384400</v>
          </cell>
          <cell r="E253">
            <v>389800</v>
          </cell>
          <cell r="F253">
            <v>395200</v>
          </cell>
          <cell r="G253">
            <v>400900</v>
          </cell>
          <cell r="H253">
            <v>406600</v>
          </cell>
          <cell r="I253">
            <v>412800</v>
          </cell>
          <cell r="J253">
            <v>418300</v>
          </cell>
          <cell r="K253">
            <v>423700</v>
          </cell>
          <cell r="L253">
            <v>429200</v>
          </cell>
          <cell r="M253">
            <v>435700</v>
          </cell>
          <cell r="N253">
            <v>441300</v>
          </cell>
        </row>
        <row r="254">
          <cell r="A254" t="str">
            <v>NL Netherlands</v>
          </cell>
          <cell r="C254">
            <v>14892574</v>
          </cell>
          <cell r="D254">
            <v>15010445</v>
          </cell>
          <cell r="E254">
            <v>15129150</v>
          </cell>
          <cell r="F254">
            <v>15239182</v>
          </cell>
          <cell r="G254">
            <v>15341553</v>
          </cell>
          <cell r="H254">
            <v>15424122</v>
          </cell>
          <cell r="I254">
            <v>15493889</v>
          </cell>
          <cell r="J254">
            <v>15567107</v>
          </cell>
          <cell r="K254">
            <v>15654192</v>
          </cell>
          <cell r="L254">
            <v>15760225</v>
          </cell>
          <cell r="M254">
            <v>15863950</v>
          </cell>
          <cell r="N254">
            <v>15987075</v>
          </cell>
        </row>
        <row r="255">
          <cell r="A255" t="str">
            <v>AT Austria</v>
          </cell>
          <cell r="C255">
            <v>7689529</v>
          </cell>
          <cell r="D255">
            <v>7768944</v>
          </cell>
          <cell r="E255">
            <v>7867796</v>
          </cell>
          <cell r="F255">
            <v>7962003</v>
          </cell>
          <cell r="G255">
            <v>8015027</v>
          </cell>
          <cell r="H255">
            <v>8039865</v>
          </cell>
          <cell r="I255">
            <v>8054802</v>
          </cell>
          <cell r="J255">
            <v>8067812</v>
          </cell>
          <cell r="K255">
            <v>8075425</v>
          </cell>
          <cell r="L255">
            <v>8082819</v>
          </cell>
          <cell r="M255">
            <v>8102557</v>
          </cell>
          <cell r="N255">
            <v>8121345</v>
          </cell>
        </row>
        <row r="256">
          <cell r="A256" t="str">
            <v>PT Portugal</v>
          </cell>
          <cell r="C256">
            <v>9919690</v>
          </cell>
          <cell r="D256">
            <v>9877480</v>
          </cell>
          <cell r="E256">
            <v>9960534</v>
          </cell>
          <cell r="F256">
            <v>9964810</v>
          </cell>
          <cell r="G256">
            <v>9982809</v>
          </cell>
          <cell r="H256">
            <v>10012790</v>
          </cell>
          <cell r="I256">
            <v>10041399</v>
          </cell>
          <cell r="J256">
            <v>10069761</v>
          </cell>
          <cell r="K256">
            <v>10107916</v>
          </cell>
          <cell r="L256">
            <v>10150102</v>
          </cell>
          <cell r="M256">
            <v>10198233</v>
          </cell>
          <cell r="N256">
            <v>10262877</v>
          </cell>
        </row>
        <row r="257">
          <cell r="A257" t="str">
            <v>FI Finland</v>
          </cell>
          <cell r="C257">
            <v>4974383</v>
          </cell>
          <cell r="D257">
            <v>4998478</v>
          </cell>
          <cell r="E257">
            <v>5029002</v>
          </cell>
          <cell r="F257">
            <v>5054982</v>
          </cell>
          <cell r="G257">
            <v>5077912</v>
          </cell>
          <cell r="H257">
            <v>5098754</v>
          </cell>
          <cell r="I257">
            <v>5116826</v>
          </cell>
          <cell r="J257">
            <v>5132320</v>
          </cell>
          <cell r="K257">
            <v>5147349</v>
          </cell>
          <cell r="L257">
            <v>5159646</v>
          </cell>
          <cell r="M257">
            <v>5171302</v>
          </cell>
          <cell r="N257">
            <v>5181115</v>
          </cell>
        </row>
        <row r="258">
          <cell r="A258" t="str">
            <v>SE Sweden</v>
          </cell>
          <cell r="C258">
            <v>8527036</v>
          </cell>
          <cell r="D258">
            <v>8590630</v>
          </cell>
          <cell r="E258">
            <v>8644119</v>
          </cell>
          <cell r="F258">
            <v>8692013</v>
          </cell>
          <cell r="G258">
            <v>8745109</v>
          </cell>
          <cell r="H258">
            <v>8816381</v>
          </cell>
          <cell r="I258">
            <v>8837496</v>
          </cell>
          <cell r="J258">
            <v>8844499</v>
          </cell>
          <cell r="K258">
            <v>8847625</v>
          </cell>
          <cell r="L258">
            <v>8854322</v>
          </cell>
          <cell r="M258">
            <v>8861426</v>
          </cell>
          <cell r="N258">
            <v>8882792</v>
          </cell>
        </row>
        <row r="259">
          <cell r="A259" t="str">
            <v>UK United Kingdom</v>
          </cell>
          <cell r="C259">
            <v>57459319</v>
          </cell>
          <cell r="D259">
            <v>57684514</v>
          </cell>
          <cell r="E259">
            <v>57907255</v>
          </cell>
          <cell r="F259">
            <v>58098921</v>
          </cell>
          <cell r="G259">
            <v>58292923</v>
          </cell>
          <cell r="H259">
            <v>58500199</v>
          </cell>
          <cell r="I259">
            <v>58703624</v>
          </cell>
          <cell r="J259">
            <v>58905050</v>
          </cell>
          <cell r="K259">
            <v>59089589</v>
          </cell>
          <cell r="L259">
            <v>59391145</v>
          </cell>
          <cell r="M259">
            <v>59623406</v>
          </cell>
          <cell r="N259">
            <v>59862820</v>
          </cell>
        </row>
        <row r="260">
          <cell r="A260" t="str">
            <v>EEA European Economic Area (EEA) (EU-15 plus IS, LI, NO)</v>
          </cell>
          <cell r="C260">
            <v>368278725</v>
          </cell>
          <cell r="D260">
            <v>369916744</v>
          </cell>
          <cell r="E260">
            <v>371623900</v>
          </cell>
          <cell r="F260">
            <v>373526712</v>
          </cell>
          <cell r="G260">
            <v>374943662</v>
          </cell>
          <cell r="H260">
            <v>376087995</v>
          </cell>
          <cell r="I260">
            <v>377144409</v>
          </cell>
          <cell r="J260">
            <v>378180340</v>
          </cell>
          <cell r="K260">
            <v>379066404</v>
          </cell>
          <cell r="L260">
            <v>380029860</v>
          </cell>
          <cell r="M260">
            <v>381271747</v>
          </cell>
          <cell r="N260" t="str">
            <v>: </v>
          </cell>
        </row>
        <row r="261">
          <cell r="A261" t="str">
            <v>IS Iceland</v>
          </cell>
          <cell r="C261">
            <v>253785</v>
          </cell>
          <cell r="D261">
            <v>255866</v>
          </cell>
          <cell r="E261">
            <v>259727</v>
          </cell>
          <cell r="F261">
            <v>262386</v>
          </cell>
          <cell r="G261">
            <v>265064</v>
          </cell>
          <cell r="H261">
            <v>266978</v>
          </cell>
          <cell r="I261">
            <v>267958</v>
          </cell>
          <cell r="J261">
            <v>269874</v>
          </cell>
          <cell r="K261">
            <v>272381</v>
          </cell>
          <cell r="L261">
            <v>275712</v>
          </cell>
          <cell r="M261">
            <v>279049</v>
          </cell>
          <cell r="N261">
            <v>283361</v>
          </cell>
        </row>
        <row r="262">
          <cell r="A262" t="str">
            <v>LI Liechtenstein</v>
          </cell>
          <cell r="C262">
            <v>28452</v>
          </cell>
          <cell r="D262">
            <v>29032</v>
          </cell>
          <cell r="E262">
            <v>29386</v>
          </cell>
          <cell r="F262">
            <v>29868</v>
          </cell>
          <cell r="G262">
            <v>30310</v>
          </cell>
          <cell r="H262">
            <v>30629</v>
          </cell>
          <cell r="I262">
            <v>30923</v>
          </cell>
          <cell r="J262">
            <v>31143</v>
          </cell>
          <cell r="K262">
            <v>31320</v>
          </cell>
          <cell r="L262">
            <v>32015</v>
          </cell>
          <cell r="M262">
            <v>32426</v>
          </cell>
          <cell r="N262">
            <v>32863</v>
          </cell>
        </row>
        <row r="263">
          <cell r="A263" t="str">
            <v>NO Norway</v>
          </cell>
          <cell r="C263">
            <v>4233116</v>
          </cell>
          <cell r="D263">
            <v>4249830</v>
          </cell>
          <cell r="E263">
            <v>4273634</v>
          </cell>
          <cell r="F263">
            <v>4299167</v>
          </cell>
          <cell r="G263">
            <v>4324815</v>
          </cell>
          <cell r="H263">
            <v>4348410</v>
          </cell>
          <cell r="I263">
            <v>4369957</v>
          </cell>
          <cell r="J263">
            <v>4392714</v>
          </cell>
          <cell r="K263">
            <v>4417599</v>
          </cell>
          <cell r="L263">
            <v>4445329</v>
          </cell>
          <cell r="M263">
            <v>4478497</v>
          </cell>
          <cell r="N263">
            <v>4503436</v>
          </cell>
        </row>
        <row r="264">
          <cell r="A264" t="str">
            <v>BG Bulgaria</v>
          </cell>
          <cell r="C264">
            <v>8767308</v>
          </cell>
          <cell r="D264">
            <v>8669269</v>
          </cell>
          <cell r="E264">
            <v>8595465</v>
          </cell>
          <cell r="F264">
            <v>8484863</v>
          </cell>
          <cell r="G264">
            <v>8459763</v>
          </cell>
          <cell r="H264">
            <v>8427418</v>
          </cell>
          <cell r="I264">
            <v>8384715</v>
          </cell>
          <cell r="J264">
            <v>8340936</v>
          </cell>
          <cell r="K264">
            <v>8283200</v>
          </cell>
          <cell r="L264">
            <v>8230371</v>
          </cell>
          <cell r="M264">
            <v>8190876</v>
          </cell>
          <cell r="N264">
            <v>8149468</v>
          </cell>
        </row>
        <row r="265">
          <cell r="A265" t="str">
            <v>CY Cyprus</v>
          </cell>
          <cell r="C265">
            <v>675100</v>
          </cell>
          <cell r="D265">
            <v>687100</v>
          </cell>
          <cell r="E265">
            <v>699800</v>
          </cell>
          <cell r="F265">
            <v>713700</v>
          </cell>
          <cell r="G265">
            <v>722800</v>
          </cell>
          <cell r="H265">
            <v>729800</v>
          </cell>
          <cell r="I265">
            <v>735900</v>
          </cell>
          <cell r="J265">
            <v>741000</v>
          </cell>
          <cell r="K265">
            <v>746100</v>
          </cell>
          <cell r="L265">
            <v>751500</v>
          </cell>
          <cell r="M265">
            <v>754800</v>
          </cell>
          <cell r="N265">
            <v>759100</v>
          </cell>
        </row>
        <row r="266">
          <cell r="A266" t="str">
            <v>CZ Czech Republic</v>
          </cell>
          <cell r="C266">
            <v>10362102</v>
          </cell>
          <cell r="D266">
            <v>10364124</v>
          </cell>
          <cell r="E266">
            <v>10312548</v>
          </cell>
          <cell r="F266">
            <v>10325697</v>
          </cell>
          <cell r="G266">
            <v>10334013</v>
          </cell>
          <cell r="H266">
            <v>10333161</v>
          </cell>
          <cell r="I266">
            <v>10321344</v>
          </cell>
          <cell r="J266">
            <v>10309137</v>
          </cell>
          <cell r="K266">
            <v>10299125</v>
          </cell>
          <cell r="L266">
            <v>10289621</v>
          </cell>
          <cell r="M266">
            <v>10278098</v>
          </cell>
          <cell r="N266">
            <v>10266546</v>
          </cell>
        </row>
        <row r="267">
          <cell r="A267" t="str">
            <v>EE Estonia</v>
          </cell>
          <cell r="C267">
            <v>1571648</v>
          </cell>
          <cell r="D267">
            <v>1570451</v>
          </cell>
          <cell r="E267">
            <v>1562216</v>
          </cell>
          <cell r="F267">
            <v>1526531</v>
          </cell>
          <cell r="G267">
            <v>1506927</v>
          </cell>
          <cell r="H267">
            <v>1491583</v>
          </cell>
          <cell r="I267">
            <v>1476301</v>
          </cell>
          <cell r="J267">
            <v>1462130</v>
          </cell>
          <cell r="K267">
            <v>1453844</v>
          </cell>
          <cell r="L267">
            <v>1445580</v>
          </cell>
          <cell r="M267">
            <v>1371835</v>
          </cell>
          <cell r="N267">
            <v>1366723</v>
          </cell>
        </row>
        <row r="268">
          <cell r="A268" t="str">
            <v>HU Hungary</v>
          </cell>
          <cell r="C268">
            <v>10374823</v>
          </cell>
          <cell r="D268">
            <v>10354842</v>
          </cell>
          <cell r="E268">
            <v>10337236</v>
          </cell>
          <cell r="F268">
            <v>10310179</v>
          </cell>
          <cell r="G268">
            <v>10276968</v>
          </cell>
          <cell r="H268">
            <v>10245677</v>
          </cell>
          <cell r="I268">
            <v>10212300</v>
          </cell>
          <cell r="J268">
            <v>10174442</v>
          </cell>
          <cell r="K268">
            <v>10135358</v>
          </cell>
          <cell r="L268">
            <v>10091789</v>
          </cell>
          <cell r="M268">
            <v>10043224</v>
          </cell>
          <cell r="N268" t="str">
            <v>: </v>
          </cell>
        </row>
        <row r="269">
          <cell r="A269" t="str">
            <v>LT Lithuania</v>
          </cell>
          <cell r="C269">
            <v>3708251</v>
          </cell>
          <cell r="D269">
            <v>3736498</v>
          </cell>
          <cell r="E269">
            <v>3746860</v>
          </cell>
          <cell r="F269">
            <v>3736490</v>
          </cell>
          <cell r="G269">
            <v>3723970</v>
          </cell>
          <cell r="H269">
            <v>3717734</v>
          </cell>
          <cell r="I269">
            <v>3711855</v>
          </cell>
          <cell r="J269">
            <v>3707213</v>
          </cell>
          <cell r="K269">
            <v>3703961</v>
          </cell>
          <cell r="L269">
            <v>3700799</v>
          </cell>
          <cell r="M269">
            <v>3698521</v>
          </cell>
          <cell r="N269">
            <v>3692645</v>
          </cell>
        </row>
        <row r="270">
          <cell r="A270" t="str">
            <v>LV Latvia</v>
          </cell>
          <cell r="C270">
            <v>2673470</v>
          </cell>
          <cell r="D270">
            <v>2667870</v>
          </cell>
          <cell r="E270">
            <v>2656958</v>
          </cell>
          <cell r="F270">
            <v>2606176</v>
          </cell>
          <cell r="G270">
            <v>2565854</v>
          </cell>
          <cell r="H270">
            <v>2529543</v>
          </cell>
          <cell r="I270">
            <v>2501660</v>
          </cell>
          <cell r="J270">
            <v>2479870</v>
          </cell>
          <cell r="K270">
            <v>2458403</v>
          </cell>
          <cell r="L270">
            <v>2439445</v>
          </cell>
          <cell r="M270">
            <v>2379934</v>
          </cell>
          <cell r="N270">
            <v>2366131</v>
          </cell>
        </row>
        <row r="271">
          <cell r="A271" t="str">
            <v>MT Malta</v>
          </cell>
          <cell r="C271">
            <v>352430</v>
          </cell>
          <cell r="D271">
            <v>355910</v>
          </cell>
          <cell r="E271">
            <v>359543</v>
          </cell>
          <cell r="F271">
            <v>362977</v>
          </cell>
          <cell r="G271">
            <v>366431</v>
          </cell>
          <cell r="H271">
            <v>369451</v>
          </cell>
          <cell r="I271">
            <v>371173</v>
          </cell>
          <cell r="J271">
            <v>373958</v>
          </cell>
          <cell r="K271">
            <v>376513</v>
          </cell>
          <cell r="L271">
            <v>378518</v>
          </cell>
          <cell r="M271">
            <v>380201</v>
          </cell>
          <cell r="N271">
            <v>391415</v>
          </cell>
        </row>
        <row r="272">
          <cell r="A272" t="str">
            <v>PL Poland</v>
          </cell>
          <cell r="C272">
            <v>38038403</v>
          </cell>
          <cell r="D272">
            <v>38183160</v>
          </cell>
          <cell r="E272">
            <v>38309226</v>
          </cell>
          <cell r="F272">
            <v>38418108</v>
          </cell>
          <cell r="G272">
            <v>38504707</v>
          </cell>
          <cell r="H272">
            <v>38580597</v>
          </cell>
          <cell r="I272">
            <v>38609399</v>
          </cell>
          <cell r="J272">
            <v>38639341</v>
          </cell>
          <cell r="K272">
            <v>38659979</v>
          </cell>
          <cell r="L272">
            <v>38666983</v>
          </cell>
          <cell r="M272">
            <v>38653559</v>
          </cell>
          <cell r="N272">
            <v>38644211</v>
          </cell>
        </row>
        <row r="273">
          <cell r="A273" t="str">
            <v>RO Romania</v>
          </cell>
          <cell r="C273">
            <v>23211395</v>
          </cell>
          <cell r="D273">
            <v>23192274</v>
          </cell>
          <cell r="E273">
            <v>22811392</v>
          </cell>
          <cell r="F273">
            <v>22778533</v>
          </cell>
          <cell r="G273">
            <v>22748027</v>
          </cell>
          <cell r="H273">
            <v>22712394</v>
          </cell>
          <cell r="I273">
            <v>22656145</v>
          </cell>
          <cell r="J273">
            <v>22581862</v>
          </cell>
          <cell r="K273">
            <v>22526093</v>
          </cell>
          <cell r="L273">
            <v>22488595</v>
          </cell>
          <cell r="M273">
            <v>22455485</v>
          </cell>
          <cell r="N273">
            <v>22430457</v>
          </cell>
        </row>
        <row r="274">
          <cell r="A274" t="str">
            <v>SI Slovenia</v>
          </cell>
          <cell r="C274">
            <v>1996377</v>
          </cell>
          <cell r="D274">
            <v>1999945</v>
          </cell>
          <cell r="E274">
            <v>1998912</v>
          </cell>
          <cell r="F274">
            <v>1994084</v>
          </cell>
          <cell r="G274">
            <v>1989408</v>
          </cell>
          <cell r="H274">
            <v>1989477</v>
          </cell>
          <cell r="I274">
            <v>1990266</v>
          </cell>
          <cell r="J274">
            <v>1986989</v>
          </cell>
          <cell r="K274">
            <v>1984923</v>
          </cell>
          <cell r="L274">
            <v>1978334</v>
          </cell>
          <cell r="M274">
            <v>1987755</v>
          </cell>
          <cell r="N274">
            <v>1990094</v>
          </cell>
        </row>
        <row r="275">
          <cell r="A275" t="str">
            <v>SK Slovak Republic</v>
          </cell>
          <cell r="C275">
            <v>5287663</v>
          </cell>
          <cell r="D275">
            <v>5271711</v>
          </cell>
          <cell r="E275">
            <v>5295877</v>
          </cell>
          <cell r="F275">
            <v>5314155</v>
          </cell>
          <cell r="G275">
            <v>5336455</v>
          </cell>
          <cell r="H275">
            <v>5356207</v>
          </cell>
          <cell r="I275">
            <v>5367790</v>
          </cell>
          <cell r="J275">
            <v>5378932</v>
          </cell>
          <cell r="K275">
            <v>5387650</v>
          </cell>
          <cell r="L275">
            <v>5393382</v>
          </cell>
          <cell r="M275">
            <v>5398657</v>
          </cell>
          <cell r="N275">
            <v>5402547</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Energy related GHG"/>
      <sheetName val="Abs. change in emissions graph"/>
      <sheetName val="Share of emissions"/>
      <sheetName val="Total GHG emissions data"/>
      <sheetName val="Data for graphs"/>
      <sheetName val="SOS GHG projections"/>
      <sheetName val="Base Project NTUA"/>
      <sheetName val="GHG by country"/>
      <sheetName val="DTI"/>
      <sheetName val="Change in emissions by country"/>
      <sheetName val="Chart1"/>
      <sheetName val="Chart1 (2)"/>
      <sheetName val="New CO2 Emissions projections"/>
      <sheetName val="energy related GHG  by country"/>
      <sheetName val="GDP"/>
      <sheetName val="GIEC"/>
      <sheetName val="Population"/>
      <sheetName val="Graph GHG per unit GIEC"/>
      <sheetName val="GHG per unit GIEC"/>
      <sheetName val="GHG per unit GDP"/>
      <sheetName val="EU15 GHG per capita"/>
      <sheetName val="GHG per capita"/>
      <sheetName val="GIEC Projections"/>
      <sheetName val="CO2 emissions projections"/>
      <sheetName val="Population projections"/>
      <sheetName val="GDP projections"/>
      <sheetName val="Combined projections"/>
      <sheetName val="Index graph"/>
      <sheetName val="Index"/>
      <sheetName val="New CO2 Emissions projectio (2)"/>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hart GIEC by fuel"/>
      <sheetName val="Chart Growth rates"/>
      <sheetName val="Chart Share of fuels"/>
      <sheetName val="Data for graphs"/>
      <sheetName val="Coal, lignite &amp; derivatives"/>
      <sheetName val="Crude oil &amp; oil products"/>
      <sheetName val="Natural gas"/>
      <sheetName val="Nuclear energy"/>
      <sheetName val="Renewables"/>
      <sheetName val="Other"/>
      <sheetName val="Total energy consumption"/>
      <sheetName val="Coal, lignite &amp; der projn"/>
      <sheetName val="Crude oil &amp; oil products projn"/>
      <sheetName val="Natural gas projn"/>
      <sheetName val="Nuclear energy projn"/>
      <sheetName val="Renewables projn"/>
      <sheetName val="Other projn"/>
      <sheetName val="Total energy consumption projn"/>
      <sheetName val="New Cronos data"/>
    </sheetNames>
    <sheetDataSet>
      <sheetData sheetId="3">
        <row r="2">
          <cell r="B2">
            <v>1990</v>
          </cell>
          <cell r="C2">
            <v>1991</v>
          </cell>
          <cell r="D2">
            <v>1992</v>
          </cell>
          <cell r="E2">
            <v>1993</v>
          </cell>
          <cell r="F2">
            <v>1994</v>
          </cell>
          <cell r="G2">
            <v>1995</v>
          </cell>
          <cell r="H2">
            <v>1996</v>
          </cell>
          <cell r="I2">
            <v>1997</v>
          </cell>
          <cell r="J2">
            <v>1998</v>
          </cell>
          <cell r="K2">
            <v>1999</v>
          </cell>
          <cell r="L2">
            <v>2000</v>
          </cell>
        </row>
        <row r="3">
          <cell r="A3" t="str">
            <v>Crude oil and oil products</v>
          </cell>
          <cell r="B3">
            <v>545.45723</v>
          </cell>
          <cell r="C3">
            <v>562.7251600000001</v>
          </cell>
          <cell r="D3">
            <v>570.9961800000001</v>
          </cell>
          <cell r="E3">
            <v>564.45448</v>
          </cell>
          <cell r="F3">
            <v>567.6510400000001</v>
          </cell>
          <cell r="G3">
            <v>575.13716</v>
          </cell>
          <cell r="H3">
            <v>587.0317299999999</v>
          </cell>
          <cell r="I3">
            <v>587.26431</v>
          </cell>
          <cell r="J3">
            <v>601.12047</v>
          </cell>
          <cell r="K3">
            <v>596.63562</v>
          </cell>
          <cell r="L3">
            <v>586.9871800000001</v>
          </cell>
        </row>
        <row r="4">
          <cell r="A4" t="str">
            <v>Coal, lignite and derivatives</v>
          </cell>
          <cell r="B4">
            <v>302.75872999999996</v>
          </cell>
          <cell r="C4">
            <v>286.29505</v>
          </cell>
          <cell r="D4">
            <v>266.16807</v>
          </cell>
          <cell r="E4">
            <v>246.57805</v>
          </cell>
          <cell r="F4">
            <v>242.6225</v>
          </cell>
          <cell r="G4">
            <v>237.74219</v>
          </cell>
          <cell r="H4">
            <v>234.90237</v>
          </cell>
          <cell r="I4">
            <v>223.50903</v>
          </cell>
          <cell r="J4">
            <v>223.15219</v>
          </cell>
          <cell r="K4">
            <v>204.32166</v>
          </cell>
          <cell r="L4">
            <v>214.50929000000002</v>
          </cell>
        </row>
        <row r="5">
          <cell r="A5" t="str">
            <v>Natural &amp; derived gas</v>
          </cell>
          <cell r="B5">
            <v>222.08442000000002</v>
          </cell>
          <cell r="C5">
            <v>239.71668</v>
          </cell>
          <cell r="D5">
            <v>237.14785</v>
          </cell>
          <cell r="E5">
            <v>252.2664</v>
          </cell>
          <cell r="F5">
            <v>253.68087</v>
          </cell>
          <cell r="G5">
            <v>273.40024</v>
          </cell>
          <cell r="H5">
            <v>305.19895</v>
          </cell>
          <cell r="I5">
            <v>302.61019</v>
          </cell>
          <cell r="J5">
            <v>315.54715999999996</v>
          </cell>
          <cell r="K5">
            <v>329.60009</v>
          </cell>
          <cell r="L5">
            <v>338.67453</v>
          </cell>
        </row>
        <row r="6">
          <cell r="A6" t="str">
            <v>Nuclear Energy</v>
          </cell>
          <cell r="B6">
            <v>181.43871</v>
          </cell>
          <cell r="C6">
            <v>187.02056</v>
          </cell>
          <cell r="D6">
            <v>188.26723</v>
          </cell>
          <cell r="E6">
            <v>197.55837</v>
          </cell>
          <cell r="F6">
            <v>197.27132999999998</v>
          </cell>
          <cell r="G6">
            <v>201.23949</v>
          </cell>
          <cell r="H6">
            <v>208.86391</v>
          </cell>
          <cell r="I6">
            <v>212.61462</v>
          </cell>
          <cell r="J6">
            <v>212.05232999999998</v>
          </cell>
          <cell r="K6">
            <v>220.20555</v>
          </cell>
          <cell r="L6">
            <v>222.84637</v>
          </cell>
        </row>
        <row r="7">
          <cell r="A7" t="str">
            <v>Renewables</v>
          </cell>
          <cell r="B7">
            <v>65.68930999999999</v>
          </cell>
          <cell r="C7">
            <v>68.76919000000001</v>
          </cell>
          <cell r="D7">
            <v>70.69022</v>
          </cell>
          <cell r="E7">
            <v>72.2802</v>
          </cell>
          <cell r="F7">
            <v>72.50341999999999</v>
          </cell>
          <cell r="G7">
            <v>73.20728</v>
          </cell>
          <cell r="H7">
            <v>75.73745</v>
          </cell>
          <cell r="I7">
            <v>78.22007</v>
          </cell>
          <cell r="J7">
            <v>82.17381</v>
          </cell>
          <cell r="K7">
            <v>83.26723</v>
          </cell>
          <cell r="L7">
            <v>86.59353</v>
          </cell>
        </row>
        <row r="8">
          <cell r="A8" t="str">
            <v>Other fuels</v>
          </cell>
          <cell r="B8">
            <v>3.080200000000128</v>
          </cell>
          <cell r="C8">
            <v>1.951960000000021</v>
          </cell>
          <cell r="D8">
            <v>2.485549999999959</v>
          </cell>
          <cell r="E8">
            <v>2.819399999999863</v>
          </cell>
          <cell r="F8">
            <v>2.506239999999889</v>
          </cell>
          <cell r="G8">
            <v>2.6593399999999967</v>
          </cell>
          <cell r="H8">
            <v>1.1622900000000809</v>
          </cell>
          <cell r="I8">
            <v>2.580479999999865</v>
          </cell>
          <cell r="J8">
            <v>2.9056400000002176</v>
          </cell>
          <cell r="K8">
            <v>4.037850000000079</v>
          </cell>
          <cell r="L8">
            <v>5.584599999999889</v>
          </cell>
        </row>
        <row r="9">
          <cell r="A9" t="str">
            <v>GIEC total</v>
          </cell>
          <cell r="B9">
            <v>1320.5086000000001</v>
          </cell>
          <cell r="C9">
            <v>1346.4786000000001</v>
          </cell>
          <cell r="D9">
            <v>1335.7551</v>
          </cell>
          <cell r="E9">
            <v>1335.9569</v>
          </cell>
          <cell r="F9">
            <v>1336.2353999999998</v>
          </cell>
          <cell r="G9">
            <v>1363.3857</v>
          </cell>
          <cell r="H9">
            <v>1412.8967</v>
          </cell>
          <cell r="I9">
            <v>1406.7987</v>
          </cell>
          <cell r="J9">
            <v>1436.9516</v>
          </cell>
          <cell r="K9">
            <v>1438.068</v>
          </cell>
          <cell r="L9">
            <v>1455.1955</v>
          </cell>
        </row>
      </sheetData>
      <sheetData sheetId="18">
        <row r="7">
          <cell r="A7" t="str">
            <v>EU15 European Union (15 countries)</v>
          </cell>
          <cell r="C7">
            <v>1320508.6</v>
          </cell>
          <cell r="D7">
            <v>1346478.6</v>
          </cell>
          <cell r="E7">
            <v>1335755.1</v>
          </cell>
          <cell r="F7">
            <v>1335956.9</v>
          </cell>
          <cell r="G7">
            <v>1336235.4</v>
          </cell>
          <cell r="H7">
            <v>1363385.7</v>
          </cell>
          <cell r="I7">
            <v>1412896.7</v>
          </cell>
          <cell r="J7">
            <v>1406798.7</v>
          </cell>
          <cell r="K7">
            <v>1436951.6</v>
          </cell>
          <cell r="L7">
            <v>1438068</v>
          </cell>
          <cell r="M7">
            <v>1455195.5</v>
          </cell>
        </row>
        <row r="8">
          <cell r="A8" t="str">
            <v>BE Belgium</v>
          </cell>
          <cell r="C8">
            <v>47264.32</v>
          </cell>
          <cell r="D8">
            <v>49493.09</v>
          </cell>
          <cell r="E8">
            <v>50258.82</v>
          </cell>
          <cell r="F8">
            <v>48882.54</v>
          </cell>
          <cell r="G8">
            <v>49750.72</v>
          </cell>
          <cell r="H8">
            <v>50458.58</v>
          </cell>
          <cell r="I8">
            <v>53974.95</v>
          </cell>
          <cell r="J8">
            <v>55119.97</v>
          </cell>
          <cell r="K8">
            <v>56210.69</v>
          </cell>
          <cell r="L8">
            <v>56869.37</v>
          </cell>
          <cell r="M8">
            <v>57161.13</v>
          </cell>
        </row>
        <row r="9">
          <cell r="A9" t="str">
            <v>DK Denmark</v>
          </cell>
          <cell r="C9">
            <v>17882.68</v>
          </cell>
          <cell r="D9">
            <v>19740.07</v>
          </cell>
          <cell r="E9">
            <v>18867.79</v>
          </cell>
          <cell r="F9">
            <v>19322.99</v>
          </cell>
          <cell r="G9">
            <v>20041.1</v>
          </cell>
          <cell r="H9">
            <v>20137.81</v>
          </cell>
          <cell r="I9">
            <v>22750.24</v>
          </cell>
          <cell r="J9">
            <v>21243.9</v>
          </cell>
          <cell r="K9">
            <v>20869.31</v>
          </cell>
          <cell r="L9">
            <v>20180.21</v>
          </cell>
          <cell r="M9">
            <v>19634.64</v>
          </cell>
        </row>
        <row r="10">
          <cell r="A10" t="str">
            <v>DE Federal Republic of Germany (including ex-GDR from 1991)</v>
          </cell>
          <cell r="C10">
            <v>356073.61</v>
          </cell>
          <cell r="D10">
            <v>347162.89</v>
          </cell>
          <cell r="E10">
            <v>340431.68</v>
          </cell>
          <cell r="F10">
            <v>339011.89</v>
          </cell>
          <cell r="G10">
            <v>335993.29</v>
          </cell>
          <cell r="H10">
            <v>337063.75</v>
          </cell>
          <cell r="I10">
            <v>348768.88</v>
          </cell>
          <cell r="J10">
            <v>345250.94</v>
          </cell>
          <cell r="K10">
            <v>344630.01</v>
          </cell>
          <cell r="L10">
            <v>336275.27</v>
          </cell>
          <cell r="M10">
            <v>339277.77</v>
          </cell>
        </row>
        <row r="11">
          <cell r="A11" t="str">
            <v>GR Greece</v>
          </cell>
          <cell r="C11">
            <v>22245.11</v>
          </cell>
          <cell r="D11">
            <v>22413.71</v>
          </cell>
          <cell r="E11">
            <v>23040.21</v>
          </cell>
          <cell r="F11">
            <v>22605.32</v>
          </cell>
          <cell r="G11">
            <v>23606.41</v>
          </cell>
          <cell r="H11">
            <v>24136.69</v>
          </cell>
          <cell r="I11">
            <v>25405.37</v>
          </cell>
          <cell r="J11">
            <v>25585.39</v>
          </cell>
          <cell r="K11">
            <v>26875.22</v>
          </cell>
          <cell r="L11">
            <v>26759.35</v>
          </cell>
          <cell r="M11">
            <v>28075.92</v>
          </cell>
        </row>
        <row r="12">
          <cell r="A12" t="str">
            <v>ES Spain</v>
          </cell>
          <cell r="C12">
            <v>89085.38</v>
          </cell>
          <cell r="D12">
            <v>94131.93</v>
          </cell>
          <cell r="E12">
            <v>95459.95</v>
          </cell>
          <cell r="F12">
            <v>91692.97</v>
          </cell>
          <cell r="G12">
            <v>97405.33</v>
          </cell>
          <cell r="H12">
            <v>102287.33</v>
          </cell>
          <cell r="I12">
            <v>100902.79</v>
          </cell>
          <cell r="J12">
            <v>106102.78</v>
          </cell>
          <cell r="K12">
            <v>111113.11</v>
          </cell>
          <cell r="L12">
            <v>117485.4</v>
          </cell>
          <cell r="M12">
            <v>122582.04</v>
          </cell>
        </row>
        <row r="13">
          <cell r="A13" t="str">
            <v>FR France</v>
          </cell>
          <cell r="C13">
            <v>223194.82</v>
          </cell>
          <cell r="D13">
            <v>235847.66</v>
          </cell>
          <cell r="E13">
            <v>233021.14</v>
          </cell>
          <cell r="F13">
            <v>235954.51</v>
          </cell>
          <cell r="G13">
            <v>226662.77</v>
          </cell>
          <cell r="H13">
            <v>235704.43</v>
          </cell>
          <cell r="I13">
            <v>249206.6</v>
          </cell>
          <cell r="J13">
            <v>243157.15</v>
          </cell>
          <cell r="K13">
            <v>250697.16</v>
          </cell>
          <cell r="L13">
            <v>250745.61</v>
          </cell>
          <cell r="M13">
            <v>256904.91</v>
          </cell>
        </row>
        <row r="14">
          <cell r="A14" t="str">
            <v>IE Ireland</v>
          </cell>
          <cell r="C14">
            <v>10251.18</v>
          </cell>
          <cell r="D14">
            <v>10244.78</v>
          </cell>
          <cell r="E14">
            <v>10162.67</v>
          </cell>
          <cell r="F14">
            <v>10268.57</v>
          </cell>
          <cell r="G14">
            <v>10954.47</v>
          </cell>
          <cell r="H14">
            <v>11024.02</v>
          </cell>
          <cell r="I14">
            <v>11687.08</v>
          </cell>
          <cell r="J14">
            <v>12247.1</v>
          </cell>
          <cell r="K14">
            <v>13040.59</v>
          </cell>
          <cell r="L14">
            <v>13867.54</v>
          </cell>
          <cell r="M14">
            <v>14028.61</v>
          </cell>
        </row>
        <row r="15">
          <cell r="A15" t="str">
            <v>IT Italy</v>
          </cell>
          <cell r="C15">
            <v>154796.78</v>
          </cell>
          <cell r="D15">
            <v>156737</v>
          </cell>
          <cell r="E15">
            <v>158689.47</v>
          </cell>
          <cell r="F15">
            <v>156245.13</v>
          </cell>
          <cell r="G15">
            <v>154121.35</v>
          </cell>
          <cell r="H15">
            <v>162681.57</v>
          </cell>
          <cell r="I15">
            <v>162450.81</v>
          </cell>
          <cell r="J15">
            <v>164869.98</v>
          </cell>
          <cell r="K15">
            <v>170509.68</v>
          </cell>
          <cell r="L15">
            <v>173189.52</v>
          </cell>
          <cell r="M15">
            <v>175639.37</v>
          </cell>
        </row>
        <row r="16">
          <cell r="A16" t="str">
            <v>LU Luxembourg</v>
          </cell>
          <cell r="C16">
            <v>3551.38</v>
          </cell>
          <cell r="D16">
            <v>3772.84</v>
          </cell>
          <cell r="E16">
            <v>3789.72</v>
          </cell>
          <cell r="F16">
            <v>3842.61</v>
          </cell>
          <cell r="G16">
            <v>3754.97</v>
          </cell>
          <cell r="H16">
            <v>3335.17</v>
          </cell>
          <cell r="I16">
            <v>3400.96</v>
          </cell>
          <cell r="J16">
            <v>3351.26</v>
          </cell>
          <cell r="K16">
            <v>3274</v>
          </cell>
          <cell r="L16">
            <v>3439.94</v>
          </cell>
          <cell r="M16">
            <v>3627.59</v>
          </cell>
        </row>
        <row r="17">
          <cell r="A17" t="str">
            <v>NL Netherlands</v>
          </cell>
          <cell r="C17">
            <v>66817.34</v>
          </cell>
          <cell r="D17">
            <v>69938.31</v>
          </cell>
          <cell r="E17">
            <v>69542.94</v>
          </cell>
          <cell r="F17">
            <v>70784.25</v>
          </cell>
          <cell r="G17">
            <v>70605.41</v>
          </cell>
          <cell r="H17">
            <v>73355.23</v>
          </cell>
          <cell r="I17">
            <v>76254.08</v>
          </cell>
          <cell r="J17">
            <v>75036.5</v>
          </cell>
          <cell r="K17">
            <v>75010.05</v>
          </cell>
          <cell r="L17">
            <v>74474.98</v>
          </cell>
          <cell r="M17">
            <v>75601.36</v>
          </cell>
        </row>
        <row r="18">
          <cell r="A18" t="str">
            <v>AT Austria</v>
          </cell>
          <cell r="C18">
            <v>25654.13</v>
          </cell>
          <cell r="D18">
            <v>27006.64</v>
          </cell>
          <cell r="E18">
            <v>25729.91</v>
          </cell>
          <cell r="F18">
            <v>25639.98</v>
          </cell>
          <cell r="G18">
            <v>25662.53</v>
          </cell>
          <cell r="H18">
            <v>26369.79</v>
          </cell>
          <cell r="I18">
            <v>28042.62</v>
          </cell>
          <cell r="J18">
            <v>28482.01</v>
          </cell>
          <cell r="K18">
            <v>28791.2</v>
          </cell>
          <cell r="L18">
            <v>28387.98</v>
          </cell>
          <cell r="M18">
            <v>28408.82</v>
          </cell>
        </row>
        <row r="19">
          <cell r="A19" t="str">
            <v>PT Portugal</v>
          </cell>
          <cell r="C19">
            <v>16740.91</v>
          </cell>
          <cell r="D19">
            <v>17050.78</v>
          </cell>
          <cell r="E19">
            <v>18438.47</v>
          </cell>
          <cell r="F19">
            <v>18210.04</v>
          </cell>
          <cell r="G19">
            <v>18709.32</v>
          </cell>
          <cell r="H19">
            <v>19615.48</v>
          </cell>
          <cell r="I19">
            <v>19663.9</v>
          </cell>
          <cell r="J19">
            <v>20911.65</v>
          </cell>
          <cell r="K19">
            <v>22245.68</v>
          </cell>
          <cell r="L19">
            <v>23973.06</v>
          </cell>
          <cell r="M19">
            <v>24130.72</v>
          </cell>
        </row>
        <row r="20">
          <cell r="A20" t="str">
            <v>FI Finland</v>
          </cell>
          <cell r="C20">
            <v>28463.9</v>
          </cell>
          <cell r="D20">
            <v>28935.77</v>
          </cell>
          <cell r="E20">
            <v>27962.35</v>
          </cell>
          <cell r="F20">
            <v>28997.16</v>
          </cell>
          <cell r="G20">
            <v>30663.12</v>
          </cell>
          <cell r="H20">
            <v>28843.85</v>
          </cell>
          <cell r="I20">
            <v>30935.03</v>
          </cell>
          <cell r="J20">
            <v>32551.79</v>
          </cell>
          <cell r="K20">
            <v>33102.13</v>
          </cell>
          <cell r="L20">
            <v>33058.01</v>
          </cell>
          <cell r="M20">
            <v>32618.99</v>
          </cell>
        </row>
        <row r="21">
          <cell r="A21" t="str">
            <v>SE Sweden</v>
          </cell>
          <cell r="C21">
            <v>46944.01</v>
          </cell>
          <cell r="D21">
            <v>48559.37</v>
          </cell>
          <cell r="E21">
            <v>46152.42</v>
          </cell>
          <cell r="F21">
            <v>46502.11</v>
          </cell>
          <cell r="G21">
            <v>48993.78</v>
          </cell>
          <cell r="H21">
            <v>49920.52</v>
          </cell>
          <cell r="I21">
            <v>51732.53</v>
          </cell>
          <cell r="J21">
            <v>50347.76</v>
          </cell>
          <cell r="K21">
            <v>50619.71</v>
          </cell>
          <cell r="L21">
            <v>50761.2</v>
          </cell>
          <cell r="M21">
            <v>47534.17</v>
          </cell>
        </row>
        <row r="22">
          <cell r="A22" t="str">
            <v>UK United Kingdom</v>
          </cell>
          <cell r="C22">
            <v>211542.98</v>
          </cell>
          <cell r="D22">
            <v>215443.73</v>
          </cell>
          <cell r="E22">
            <v>214207.51</v>
          </cell>
          <cell r="F22">
            <v>217996.83</v>
          </cell>
          <cell r="G22">
            <v>219310.8</v>
          </cell>
          <cell r="H22">
            <v>218451.52</v>
          </cell>
          <cell r="I22">
            <v>227720.82</v>
          </cell>
          <cell r="J22">
            <v>222540.57</v>
          </cell>
          <cell r="K22">
            <v>229963.01</v>
          </cell>
          <cell r="L22">
            <v>228600.59</v>
          </cell>
          <cell r="M22">
            <v>229969.47</v>
          </cell>
        </row>
        <row r="23">
          <cell r="A23" t="str">
            <v>IS Iceland</v>
          </cell>
          <cell r="C23">
            <v>2213.94</v>
          </cell>
          <cell r="D23">
            <v>2032.8</v>
          </cell>
          <cell r="E23">
            <v>2075.8</v>
          </cell>
          <cell r="F23">
            <v>2153.89</v>
          </cell>
          <cell r="G23">
            <v>2138.95</v>
          </cell>
          <cell r="H23">
            <v>2141.19</v>
          </cell>
          <cell r="I23" t="str">
            <v>: </v>
          </cell>
          <cell r="J23" t="str">
            <v>: </v>
          </cell>
          <cell r="K23" t="str">
            <v>: </v>
          </cell>
          <cell r="L23" t="str">
            <v>- </v>
          </cell>
          <cell r="M23" t="str">
            <v>- </v>
          </cell>
        </row>
        <row r="24">
          <cell r="A24" t="str">
            <v>NO Norway</v>
          </cell>
          <cell r="C24">
            <v>21567.74</v>
          </cell>
          <cell r="D24">
            <v>21995.27</v>
          </cell>
          <cell r="E24">
            <v>22420.22</v>
          </cell>
          <cell r="F24">
            <v>23492.57</v>
          </cell>
          <cell r="G24">
            <v>23517.59</v>
          </cell>
          <cell r="H24">
            <v>23886.28</v>
          </cell>
          <cell r="I24">
            <v>23207.6</v>
          </cell>
          <cell r="J24">
            <v>24446.13</v>
          </cell>
          <cell r="K24">
            <v>25523.01</v>
          </cell>
          <cell r="L24">
            <v>26702.53</v>
          </cell>
          <cell r="M24">
            <v>26310.66</v>
          </cell>
        </row>
        <row r="25">
          <cell r="A25" t="str">
            <v>BG Bulgaria</v>
          </cell>
          <cell r="C25" t="str">
            <v>: </v>
          </cell>
          <cell r="D25" t="str">
            <v>: </v>
          </cell>
          <cell r="E25">
            <v>20237.54</v>
          </cell>
          <cell r="F25">
            <v>21688.21</v>
          </cell>
          <cell r="G25">
            <v>20970.14</v>
          </cell>
          <cell r="H25">
            <v>22850.11</v>
          </cell>
          <cell r="I25">
            <v>22630.57</v>
          </cell>
          <cell r="J25">
            <v>20548.09</v>
          </cell>
          <cell r="K25">
            <v>19519.22</v>
          </cell>
          <cell r="L25">
            <v>17747.04</v>
          </cell>
          <cell r="M25">
            <v>18335.17</v>
          </cell>
        </row>
        <row r="26">
          <cell r="A26" t="str">
            <v>CY Cyprus</v>
          </cell>
          <cell r="C26" t="str">
            <v>: </v>
          </cell>
          <cell r="D26" t="str">
            <v>: </v>
          </cell>
          <cell r="E26" t="str">
            <v>: </v>
          </cell>
          <cell r="F26" t="str">
            <v>: </v>
          </cell>
          <cell r="G26" t="str">
            <v>: </v>
          </cell>
          <cell r="H26" t="str">
            <v>: </v>
          </cell>
          <cell r="I26" t="str">
            <v>: </v>
          </cell>
          <cell r="J26" t="str">
            <v>: </v>
          </cell>
          <cell r="K26" t="str">
            <v>: </v>
          </cell>
          <cell r="L26">
            <v>2171.46</v>
          </cell>
          <cell r="M26">
            <v>2345.83</v>
          </cell>
        </row>
        <row r="27">
          <cell r="A27" t="str">
            <v>CZ Czech Republic</v>
          </cell>
          <cell r="C27" t="str">
            <v>: </v>
          </cell>
          <cell r="D27" t="str">
            <v>: </v>
          </cell>
          <cell r="E27" t="str">
            <v>: </v>
          </cell>
          <cell r="F27" t="str">
            <v>: </v>
          </cell>
          <cell r="G27" t="str">
            <v>: </v>
          </cell>
          <cell r="H27" t="str">
            <v>: </v>
          </cell>
          <cell r="I27" t="str">
            <v>: </v>
          </cell>
          <cell r="J27" t="str">
            <v>: </v>
          </cell>
          <cell r="K27" t="str">
            <v>: </v>
          </cell>
          <cell r="L27">
            <v>7591.29</v>
          </cell>
          <cell r="M27" t="str">
            <v>: </v>
          </cell>
        </row>
        <row r="28">
          <cell r="A28" t="str">
            <v>EE Estonia</v>
          </cell>
          <cell r="C28" t="str">
            <v>: </v>
          </cell>
          <cell r="D28" t="str">
            <v>: </v>
          </cell>
          <cell r="E28">
            <v>6702.77</v>
          </cell>
          <cell r="F28">
            <v>5719.17</v>
          </cell>
          <cell r="G28">
            <v>5796.99</v>
          </cell>
          <cell r="H28">
            <v>5348.09</v>
          </cell>
          <cell r="I28">
            <v>5636.43</v>
          </cell>
          <cell r="J28">
            <v>5501.16</v>
          </cell>
          <cell r="K28">
            <v>5274.27</v>
          </cell>
          <cell r="L28">
            <v>4826.46</v>
          </cell>
          <cell r="M28" t="str">
            <v>- </v>
          </cell>
        </row>
        <row r="29">
          <cell r="A29" t="str">
            <v>HU Hungary</v>
          </cell>
          <cell r="C29" t="str">
            <v>- </v>
          </cell>
          <cell r="D29" t="str">
            <v>- </v>
          </cell>
          <cell r="E29" t="str">
            <v>- </v>
          </cell>
          <cell r="F29" t="str">
            <v>- </v>
          </cell>
          <cell r="G29" t="str">
            <v>- </v>
          </cell>
          <cell r="H29" t="str">
            <v>- </v>
          </cell>
          <cell r="I29" t="str">
            <v>- </v>
          </cell>
          <cell r="J29" t="str">
            <v>- </v>
          </cell>
          <cell r="K29" t="str">
            <v>- </v>
          </cell>
          <cell r="L29" t="str">
            <v>- </v>
          </cell>
          <cell r="M29">
            <v>24872</v>
          </cell>
        </row>
        <row r="30">
          <cell r="A30" t="str">
            <v>PL Poland</v>
          </cell>
          <cell r="C30">
            <v>99594.56</v>
          </cell>
          <cell r="D30">
            <v>97287.93</v>
          </cell>
          <cell r="E30">
            <v>97078.61</v>
          </cell>
          <cell r="F30">
            <v>100513.33</v>
          </cell>
          <cell r="G30">
            <v>95453.58</v>
          </cell>
          <cell r="H30">
            <v>98287.85</v>
          </cell>
          <cell r="I30">
            <v>105645.47</v>
          </cell>
          <cell r="J30">
            <v>102659.51</v>
          </cell>
          <cell r="K30">
            <v>93189.93</v>
          </cell>
          <cell r="L30">
            <v>92731.51</v>
          </cell>
          <cell r="M30">
            <v>88671.07</v>
          </cell>
        </row>
        <row r="31">
          <cell r="A31" t="str">
            <v>RO Romania</v>
          </cell>
          <cell r="C31" t="str">
            <v>: </v>
          </cell>
          <cell r="D31" t="str">
            <v>: </v>
          </cell>
          <cell r="E31" t="str">
            <v>: </v>
          </cell>
          <cell r="F31">
            <v>44068.34</v>
          </cell>
          <cell r="G31">
            <v>41714.77</v>
          </cell>
          <cell r="H31">
            <v>44905.08</v>
          </cell>
          <cell r="I31">
            <v>48461.57</v>
          </cell>
          <cell r="J31">
            <v>43685.5</v>
          </cell>
          <cell r="K31">
            <v>46160.04</v>
          </cell>
          <cell r="L31">
            <v>35363.37</v>
          </cell>
          <cell r="M31" t="str">
            <v>: </v>
          </cell>
        </row>
        <row r="32">
          <cell r="A32" t="str">
            <v>SI Slovenia</v>
          </cell>
          <cell r="C32" t="str">
            <v>: </v>
          </cell>
          <cell r="D32" t="str">
            <v>: </v>
          </cell>
          <cell r="E32">
            <v>5089.4</v>
          </cell>
          <cell r="F32">
            <v>5370.24</v>
          </cell>
          <cell r="G32">
            <v>5614.65</v>
          </cell>
          <cell r="H32">
            <v>6011.91</v>
          </cell>
          <cell r="I32">
            <v>6279.54</v>
          </cell>
          <cell r="J32">
            <v>6458.37</v>
          </cell>
          <cell r="K32">
            <v>6373.68</v>
          </cell>
          <cell r="L32">
            <v>6243.26</v>
          </cell>
          <cell r="M32" t="str">
            <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592"/>
  <sheetViews>
    <sheetView tabSelected="1" zoomScale="85" zoomScaleNormal="85" workbookViewId="0" topLeftCell="A529">
      <selection activeCell="A535" sqref="A535"/>
    </sheetView>
  </sheetViews>
  <sheetFormatPr defaultColWidth="9.140625" defaultRowHeight="12.75"/>
  <cols>
    <col min="1" max="1" width="23.57421875" style="3" customWidth="1"/>
    <col min="2" max="4" width="12.7109375" style="3" customWidth="1"/>
    <col min="5" max="5" width="13.28125" style="3" customWidth="1"/>
    <col min="6" max="6" width="12.7109375" style="3" customWidth="1"/>
    <col min="7" max="7" width="12.28125" style="3" bestFit="1" customWidth="1"/>
    <col min="8" max="8" width="11.00390625" style="3" customWidth="1"/>
    <col min="9" max="9" width="13.57421875" style="3" customWidth="1"/>
    <col min="10" max="16384" width="9.140625" style="3" customWidth="1"/>
  </cols>
  <sheetData>
    <row r="1" spans="1:19" ht="18">
      <c r="A1" s="1" t="s">
        <v>0</v>
      </c>
      <c r="B1" s="2"/>
      <c r="C1" s="2"/>
      <c r="D1" s="2"/>
      <c r="E1" s="2"/>
      <c r="F1" s="2"/>
      <c r="G1" s="2"/>
      <c r="H1" s="2"/>
      <c r="I1" s="2"/>
      <c r="J1" s="2"/>
      <c r="K1" s="2"/>
      <c r="L1" s="2"/>
      <c r="M1" s="2"/>
      <c r="N1" s="2"/>
      <c r="O1" s="2"/>
      <c r="P1" s="2"/>
      <c r="Q1" s="2"/>
      <c r="R1" s="2"/>
      <c r="S1" s="2"/>
    </row>
    <row r="2" spans="1:19" ht="12.75">
      <c r="A2" s="4"/>
      <c r="B2" s="2"/>
      <c r="C2" s="2"/>
      <c r="D2" s="2"/>
      <c r="E2" s="2"/>
      <c r="F2" s="2"/>
      <c r="G2" s="2"/>
      <c r="H2" s="2"/>
      <c r="I2" s="2"/>
      <c r="J2" s="2"/>
      <c r="K2" s="2"/>
      <c r="L2" s="2"/>
      <c r="M2" s="2"/>
      <c r="N2" s="2"/>
      <c r="O2" s="2"/>
      <c r="P2" s="2"/>
      <c r="Q2" s="2"/>
      <c r="R2" s="2"/>
      <c r="S2" s="2"/>
    </row>
    <row r="3" spans="1:19" ht="12.75">
      <c r="A3" s="2"/>
      <c r="B3" s="2"/>
      <c r="C3" s="2"/>
      <c r="D3" s="2"/>
      <c r="E3" s="2"/>
      <c r="F3" s="2"/>
      <c r="G3" s="2"/>
      <c r="H3" s="2"/>
      <c r="I3" s="2"/>
      <c r="J3" s="2"/>
      <c r="K3" s="2"/>
      <c r="L3" s="2"/>
      <c r="M3" s="2"/>
      <c r="N3" s="2"/>
      <c r="O3" s="2"/>
      <c r="P3" s="2"/>
      <c r="Q3" s="2"/>
      <c r="R3" s="2"/>
      <c r="S3" s="2"/>
    </row>
    <row r="4" spans="1:19" ht="12.75">
      <c r="A4" s="5" t="s">
        <v>1</v>
      </c>
      <c r="B4" s="2"/>
      <c r="C4" s="2"/>
      <c r="D4" s="2"/>
      <c r="E4" s="2"/>
      <c r="F4" s="2"/>
      <c r="G4" s="2"/>
      <c r="H4" s="2"/>
      <c r="I4" s="2"/>
      <c r="J4" s="2"/>
      <c r="K4" s="2"/>
      <c r="L4" s="2"/>
      <c r="M4" s="2"/>
      <c r="N4" s="2"/>
      <c r="O4" s="2"/>
      <c r="P4" s="2"/>
      <c r="Q4" s="2"/>
      <c r="R4" s="2"/>
      <c r="S4" s="2"/>
    </row>
    <row r="5" spans="1:19" ht="12.75">
      <c r="A5" s="5" t="s">
        <v>2</v>
      </c>
      <c r="B5" s="2"/>
      <c r="C5" s="2"/>
      <c r="D5" s="2"/>
      <c r="E5" s="2"/>
      <c r="F5" s="2"/>
      <c r="G5" s="2"/>
      <c r="H5" s="2"/>
      <c r="I5" s="2"/>
      <c r="J5" s="2"/>
      <c r="K5" s="2"/>
      <c r="L5" s="2"/>
      <c r="M5" s="2"/>
      <c r="N5" s="2"/>
      <c r="O5" s="2"/>
      <c r="P5" s="2"/>
      <c r="Q5" s="2"/>
      <c r="R5" s="2"/>
      <c r="S5" s="2"/>
    </row>
    <row r="6" spans="1:19" ht="12.75">
      <c r="A6" s="2"/>
      <c r="B6" s="6" t="s">
        <v>3</v>
      </c>
      <c r="C6" s="7" t="s">
        <v>130</v>
      </c>
      <c r="D6" s="2"/>
      <c r="E6" s="2"/>
      <c r="F6" s="2"/>
      <c r="G6" s="2"/>
      <c r="H6" s="2"/>
      <c r="I6" s="2"/>
      <c r="J6" s="2"/>
      <c r="K6" s="2"/>
      <c r="L6" s="2"/>
      <c r="M6" s="2"/>
      <c r="N6" s="2"/>
      <c r="O6" s="2"/>
      <c r="P6" s="2"/>
      <c r="Q6" s="2"/>
      <c r="R6" s="2"/>
      <c r="S6" s="2"/>
    </row>
    <row r="7" spans="1:19" ht="12.75">
      <c r="A7" s="2"/>
      <c r="B7" s="6" t="s">
        <v>4</v>
      </c>
      <c r="C7" s="7" t="s">
        <v>131</v>
      </c>
      <c r="D7" s="2"/>
      <c r="E7" s="2"/>
      <c r="F7" s="2"/>
      <c r="G7" s="2"/>
      <c r="H7" s="2"/>
      <c r="I7" s="2"/>
      <c r="J7" s="2"/>
      <c r="K7" s="2"/>
      <c r="L7" s="2"/>
      <c r="M7" s="2"/>
      <c r="N7" s="2"/>
      <c r="O7" s="2"/>
      <c r="P7" s="2"/>
      <c r="Q7" s="2"/>
      <c r="R7" s="2"/>
      <c r="S7" s="2"/>
    </row>
    <row r="8" spans="1:19" ht="12.75">
      <c r="A8" s="2"/>
      <c r="B8" s="6" t="s">
        <v>5</v>
      </c>
      <c r="C8" s="7" t="s">
        <v>132</v>
      </c>
      <c r="D8" s="2"/>
      <c r="E8" s="2"/>
      <c r="F8" s="2"/>
      <c r="G8" s="2"/>
      <c r="H8" s="2"/>
      <c r="I8" s="2"/>
      <c r="J8" s="2"/>
      <c r="K8" s="2"/>
      <c r="L8" s="2"/>
      <c r="M8" s="2"/>
      <c r="N8" s="2"/>
      <c r="O8" s="2"/>
      <c r="P8" s="2"/>
      <c r="Q8" s="2"/>
      <c r="R8" s="2"/>
      <c r="S8" s="2"/>
    </row>
    <row r="9" spans="1:19" ht="12.75">
      <c r="A9" s="8"/>
      <c r="B9" s="8"/>
      <c r="C9" s="8"/>
      <c r="D9" s="8"/>
      <c r="E9" s="8"/>
      <c r="F9" s="8"/>
      <c r="G9" s="8"/>
      <c r="H9" s="8"/>
      <c r="I9" s="8"/>
      <c r="J9" s="8"/>
      <c r="K9" s="8"/>
      <c r="L9" s="8"/>
      <c r="M9" s="8"/>
      <c r="N9" s="8"/>
      <c r="O9" s="8"/>
      <c r="P9" s="8"/>
      <c r="Q9" s="8"/>
      <c r="R9" s="8"/>
      <c r="S9" s="8"/>
    </row>
    <row r="10" spans="1:20" ht="15" customHeight="1">
      <c r="A10" s="9" t="s">
        <v>6</v>
      </c>
      <c r="B10" s="9" t="s">
        <v>7</v>
      </c>
      <c r="C10" s="10" t="s">
        <v>8</v>
      </c>
      <c r="D10" s="10" t="s">
        <v>9</v>
      </c>
      <c r="E10" s="10" t="s">
        <v>10</v>
      </c>
      <c r="F10" s="10" t="s">
        <v>11</v>
      </c>
      <c r="G10" s="10" t="s">
        <v>12</v>
      </c>
      <c r="H10" s="10" t="s">
        <v>13</v>
      </c>
      <c r="I10" s="10" t="s">
        <v>14</v>
      </c>
      <c r="J10" s="10" t="s">
        <v>15</v>
      </c>
      <c r="K10" s="10" t="s">
        <v>16</v>
      </c>
      <c r="L10" s="10" t="s">
        <v>17</v>
      </c>
      <c r="M10" s="10" t="s">
        <v>18</v>
      </c>
      <c r="N10" s="10" t="s">
        <v>19</v>
      </c>
      <c r="O10" s="10" t="s">
        <v>20</v>
      </c>
      <c r="P10" s="10" t="s">
        <v>21</v>
      </c>
      <c r="Q10" s="10" t="s">
        <v>22</v>
      </c>
      <c r="R10" s="10" t="s">
        <v>23</v>
      </c>
      <c r="S10" s="10" t="s">
        <v>24</v>
      </c>
      <c r="T10" s="10" t="s">
        <v>25</v>
      </c>
    </row>
    <row r="11" spans="1:20" ht="15" customHeight="1">
      <c r="A11" s="11" t="s">
        <v>26</v>
      </c>
      <c r="B11" s="12"/>
      <c r="C11" s="12"/>
      <c r="D11" s="12"/>
      <c r="E11" s="12"/>
      <c r="F11" s="12"/>
      <c r="G11" s="12"/>
      <c r="H11" s="12"/>
      <c r="I11" s="12"/>
      <c r="J11" s="12"/>
      <c r="K11" s="12"/>
      <c r="L11" s="12"/>
      <c r="M11" s="12"/>
      <c r="N11" s="12"/>
      <c r="O11" s="12"/>
      <c r="P11" s="12"/>
      <c r="Q11" s="12"/>
      <c r="R11" s="12"/>
      <c r="S11" s="12"/>
      <c r="T11" s="12"/>
    </row>
    <row r="12" spans="1:20" ht="15" customHeight="1">
      <c r="A12" s="13" t="s">
        <v>133</v>
      </c>
      <c r="B12" s="12"/>
      <c r="C12" s="12">
        <v>-3724</v>
      </c>
      <c r="D12" s="12">
        <v>-1847</v>
      </c>
      <c r="E12" s="12">
        <v>128</v>
      </c>
      <c r="F12" s="12">
        <v>2231</v>
      </c>
      <c r="G12" s="12">
        <v>3983</v>
      </c>
      <c r="H12" s="12">
        <v>4072</v>
      </c>
      <c r="I12" s="12">
        <v>4191</v>
      </c>
      <c r="J12" s="12">
        <v>3270</v>
      </c>
      <c r="K12" s="12">
        <v>1393</v>
      </c>
      <c r="L12" s="12">
        <v>852</v>
      </c>
      <c r="M12" s="12">
        <v>4326</v>
      </c>
      <c r="N12" s="12">
        <v>9106</v>
      </c>
      <c r="O12" s="12">
        <v>7588</v>
      </c>
      <c r="P12" s="12">
        <v>6410</v>
      </c>
      <c r="Q12" s="12">
        <v>7777</v>
      </c>
      <c r="R12" s="12">
        <v>6304</v>
      </c>
      <c r="S12" s="12">
        <v>10157</v>
      </c>
      <c r="T12" s="12">
        <v>6779</v>
      </c>
    </row>
    <row r="13" spans="1:20" ht="15" customHeight="1">
      <c r="A13" s="13" t="s">
        <v>134</v>
      </c>
      <c r="B13" s="12"/>
      <c r="C13" s="12">
        <v>3790</v>
      </c>
      <c r="D13" s="12">
        <v>2124</v>
      </c>
      <c r="E13" s="12">
        <v>2705</v>
      </c>
      <c r="F13" s="12">
        <v>110</v>
      </c>
      <c r="G13" s="12">
        <v>-72</v>
      </c>
      <c r="H13" s="12">
        <v>-160</v>
      </c>
      <c r="I13" s="12">
        <v>-449</v>
      </c>
      <c r="J13" s="12">
        <v>-3550</v>
      </c>
      <c r="K13" s="12">
        <v>-3647</v>
      </c>
      <c r="L13" s="12">
        <v>-1957</v>
      </c>
      <c r="M13" s="12">
        <v>-4620</v>
      </c>
      <c r="N13" s="12">
        <v>-6925</v>
      </c>
      <c r="O13" s="12">
        <v>-6295</v>
      </c>
      <c r="P13" s="12">
        <v>-3931</v>
      </c>
      <c r="Q13" s="12">
        <v>-5879</v>
      </c>
      <c r="R13" s="12">
        <v>-7581</v>
      </c>
      <c r="S13" s="12">
        <v>-7743</v>
      </c>
      <c r="T13" s="12">
        <v>-4475</v>
      </c>
    </row>
    <row r="14" spans="1:20" ht="15" customHeight="1">
      <c r="A14" s="13" t="s">
        <v>135</v>
      </c>
      <c r="B14" s="12"/>
      <c r="C14" s="12">
        <v>-692</v>
      </c>
      <c r="D14" s="12">
        <v>-2530</v>
      </c>
      <c r="E14" s="12">
        <v>-3036</v>
      </c>
      <c r="F14" s="12">
        <v>-2104</v>
      </c>
      <c r="G14" s="12">
        <v>-445</v>
      </c>
      <c r="H14" s="12">
        <v>418</v>
      </c>
      <c r="I14" s="12">
        <v>-3</v>
      </c>
      <c r="J14" s="12">
        <v>-1188</v>
      </c>
      <c r="K14" s="12">
        <v>-2461</v>
      </c>
      <c r="L14" s="12">
        <v>-3275</v>
      </c>
      <c r="M14" s="12">
        <v>-10017</v>
      </c>
      <c r="N14" s="12">
        <v>-9539</v>
      </c>
      <c r="O14" s="12">
        <v>-11387</v>
      </c>
      <c r="P14" s="12">
        <v>-16213</v>
      </c>
      <c r="Q14" s="12">
        <v>-15717</v>
      </c>
      <c r="R14" s="12">
        <v>-12634</v>
      </c>
      <c r="S14" s="12">
        <v>-12631</v>
      </c>
      <c r="T14" s="12">
        <v>-16153</v>
      </c>
    </row>
    <row r="15" spans="1:20" ht="15" customHeight="1">
      <c r="A15" s="13" t="s">
        <v>136</v>
      </c>
      <c r="B15" s="12"/>
      <c r="C15" s="12">
        <v>7048</v>
      </c>
      <c r="D15" s="12">
        <v>-1972</v>
      </c>
      <c r="E15" s="12">
        <v>3746</v>
      </c>
      <c r="F15" s="12">
        <v>1185</v>
      </c>
      <c r="G15" s="12">
        <v>-4840</v>
      </c>
      <c r="H15" s="12">
        <v>-794</v>
      </c>
      <c r="I15" s="12">
        <v>-15401</v>
      </c>
      <c r="J15" s="12">
        <v>-7252</v>
      </c>
      <c r="K15" s="12">
        <v>-4320</v>
      </c>
      <c r="L15" s="12">
        <v>-2313</v>
      </c>
      <c r="M15" s="12">
        <v>665</v>
      </c>
      <c r="N15" s="12">
        <v>-575</v>
      </c>
      <c r="O15" s="12">
        <v>-2071</v>
      </c>
      <c r="P15" s="12">
        <v>-8545</v>
      </c>
      <c r="Q15" s="12">
        <v>-2872</v>
      </c>
      <c r="R15" s="12">
        <v>1369</v>
      </c>
      <c r="S15" s="12">
        <v>-6935</v>
      </c>
      <c r="T15" s="12">
        <v>-950</v>
      </c>
    </row>
    <row r="16" spans="1:20" ht="15" customHeight="1">
      <c r="A16" s="13" t="s">
        <v>137</v>
      </c>
      <c r="B16" s="12"/>
      <c r="C16" s="12">
        <v>789</v>
      </c>
      <c r="D16" s="12">
        <v>-575</v>
      </c>
      <c r="E16" s="12">
        <v>-5320</v>
      </c>
      <c r="F16" s="12">
        <v>869</v>
      </c>
      <c r="G16" s="12">
        <v>2337</v>
      </c>
      <c r="H16" s="12">
        <v>4824</v>
      </c>
      <c r="I16" s="12">
        <v>-5266</v>
      </c>
      <c r="J16" s="12">
        <v>-2349</v>
      </c>
      <c r="K16" s="12">
        <v>-638</v>
      </c>
      <c r="L16" s="12">
        <v>1040</v>
      </c>
      <c r="M16" s="12">
        <v>3057</v>
      </c>
      <c r="N16" s="12">
        <v>3657</v>
      </c>
      <c r="O16" s="12">
        <v>9998</v>
      </c>
      <c r="P16" s="12">
        <v>-3272</v>
      </c>
      <c r="Q16" s="12">
        <v>-2621</v>
      </c>
      <c r="R16" s="12">
        <v>-4566</v>
      </c>
      <c r="S16" s="12">
        <v>-16977</v>
      </c>
      <c r="T16" s="12">
        <v>-16555</v>
      </c>
    </row>
    <row r="17" spans="1:20" ht="15" customHeight="1">
      <c r="A17" s="13" t="s">
        <v>138</v>
      </c>
      <c r="B17" s="12"/>
      <c r="C17" s="12">
        <v>-7002</v>
      </c>
      <c r="D17" s="12">
        <v>-4771</v>
      </c>
      <c r="E17" s="12">
        <v>-3238</v>
      </c>
      <c r="F17" s="12">
        <v>-1596</v>
      </c>
      <c r="G17" s="12">
        <v>-1191</v>
      </c>
      <c r="H17" s="12">
        <v>-760</v>
      </c>
      <c r="I17" s="12">
        <v>-860</v>
      </c>
      <c r="J17" s="12">
        <v>-974</v>
      </c>
      <c r="K17" s="12">
        <v>-390</v>
      </c>
      <c r="L17" s="12">
        <v>-596</v>
      </c>
      <c r="M17" s="12">
        <v>-929</v>
      </c>
      <c r="N17" s="12">
        <v>-622</v>
      </c>
      <c r="O17" s="12">
        <v>-690</v>
      </c>
      <c r="P17" s="12">
        <v>-1896</v>
      </c>
      <c r="Q17" s="12">
        <v>-1794</v>
      </c>
      <c r="R17" s="12">
        <v>-1608</v>
      </c>
      <c r="S17" s="12">
        <v>-750</v>
      </c>
      <c r="T17" s="12">
        <v>-2420</v>
      </c>
    </row>
    <row r="18" spans="1:20" ht="15" customHeight="1">
      <c r="A18" s="13" t="s">
        <v>139</v>
      </c>
      <c r="B18" s="12"/>
      <c r="C18" s="12">
        <v>0</v>
      </c>
      <c r="D18" s="12">
        <v>0</v>
      </c>
      <c r="E18" s="12">
        <v>0</v>
      </c>
      <c r="F18" s="12">
        <v>0</v>
      </c>
      <c r="G18" s="12">
        <v>0</v>
      </c>
      <c r="H18" s="12">
        <v>-15</v>
      </c>
      <c r="I18" s="12">
        <v>-129</v>
      </c>
      <c r="J18" s="12">
        <v>-12</v>
      </c>
      <c r="K18" s="12">
        <v>79</v>
      </c>
      <c r="L18" s="12">
        <v>241</v>
      </c>
      <c r="M18" s="12">
        <v>98</v>
      </c>
      <c r="N18" s="12">
        <v>-250</v>
      </c>
      <c r="O18" s="12">
        <v>503</v>
      </c>
      <c r="P18" s="12">
        <v>1166</v>
      </c>
      <c r="Q18" s="12">
        <v>1574</v>
      </c>
      <c r="R18" s="12">
        <v>2044</v>
      </c>
      <c r="S18" s="12">
        <v>1778</v>
      </c>
      <c r="T18" s="12">
        <v>1330</v>
      </c>
    </row>
    <row r="19" spans="1:20" ht="15" customHeight="1">
      <c r="A19" s="13" t="s">
        <v>140</v>
      </c>
      <c r="B19" s="12"/>
      <c r="C19" s="12">
        <v>711</v>
      </c>
      <c r="D19" s="12">
        <v>644</v>
      </c>
      <c r="E19" s="12">
        <v>605</v>
      </c>
      <c r="F19" s="12">
        <v>809</v>
      </c>
      <c r="G19" s="12">
        <v>382</v>
      </c>
      <c r="H19" s="12">
        <v>797</v>
      </c>
      <c r="I19" s="12">
        <v>1350</v>
      </c>
      <c r="J19" s="12">
        <v>2294</v>
      </c>
      <c r="K19" s="12">
        <v>1610</v>
      </c>
      <c r="L19" s="12">
        <v>164</v>
      </c>
      <c r="M19" s="12">
        <v>-11</v>
      </c>
      <c r="N19" s="12">
        <v>2500</v>
      </c>
      <c r="O19" s="12">
        <v>2896</v>
      </c>
      <c r="P19" s="12">
        <v>2093</v>
      </c>
      <c r="Q19" s="12">
        <v>2820</v>
      </c>
      <c r="R19" s="12">
        <v>3780</v>
      </c>
      <c r="S19" s="12">
        <v>4202</v>
      </c>
      <c r="T19" s="12">
        <v>4355</v>
      </c>
    </row>
    <row r="20" spans="1:20" ht="15" customHeight="1">
      <c r="A20" s="13" t="s">
        <v>141</v>
      </c>
      <c r="B20" s="12"/>
      <c r="C20" s="12">
        <v>-420</v>
      </c>
      <c r="D20" s="12">
        <v>-679</v>
      </c>
      <c r="E20" s="12">
        <v>641</v>
      </c>
      <c r="F20" s="12">
        <v>1267</v>
      </c>
      <c r="G20" s="12">
        <v>1855</v>
      </c>
      <c r="H20" s="12">
        <v>4486</v>
      </c>
      <c r="I20" s="12">
        <v>1060</v>
      </c>
      <c r="J20" s="12">
        <v>-3073</v>
      </c>
      <c r="K20" s="12">
        <v>3402</v>
      </c>
      <c r="L20" s="12">
        <v>5719</v>
      </c>
      <c r="M20" s="12">
        <v>4441</v>
      </c>
      <c r="N20" s="12">
        <v>3450</v>
      </c>
      <c r="O20" s="12">
        <v>5329</v>
      </c>
      <c r="P20" s="12">
        <v>1263</v>
      </c>
      <c r="Q20" s="12">
        <v>-3028</v>
      </c>
      <c r="R20" s="12">
        <v>-1343</v>
      </c>
      <c r="S20" s="12">
        <v>-3280</v>
      </c>
      <c r="T20" s="12">
        <v>-5751</v>
      </c>
    </row>
    <row r="21" spans="1:20" ht="15" customHeight="1">
      <c r="A21" s="13" t="s">
        <v>142</v>
      </c>
      <c r="B21" s="12"/>
      <c r="C21" s="12">
        <v>-45438</v>
      </c>
      <c r="D21" s="12">
        <v>-52893</v>
      </c>
      <c r="E21" s="12">
        <v>-53796</v>
      </c>
      <c r="F21" s="12">
        <v>-61430</v>
      </c>
      <c r="G21" s="12">
        <v>-63168</v>
      </c>
      <c r="H21" s="12">
        <v>-69841</v>
      </c>
      <c r="I21" s="12">
        <v>-68811</v>
      </c>
      <c r="J21" s="12">
        <v>-65396</v>
      </c>
      <c r="K21" s="12">
        <v>-57562</v>
      </c>
      <c r="L21" s="12">
        <v>-63143</v>
      </c>
      <c r="M21" s="12">
        <v>-69479</v>
      </c>
      <c r="N21" s="12">
        <v>-68390</v>
      </c>
      <c r="O21" s="12">
        <v>-77034</v>
      </c>
      <c r="P21" s="12">
        <v>-66414</v>
      </c>
      <c r="Q21" s="12">
        <v>-61906</v>
      </c>
      <c r="R21" s="12">
        <v>-60328</v>
      </c>
      <c r="S21" s="12">
        <v>-63341</v>
      </c>
      <c r="T21" s="12">
        <v>-56813</v>
      </c>
    </row>
    <row r="22" spans="1:20" ht="15" customHeight="1">
      <c r="A22" s="13" t="s">
        <v>143</v>
      </c>
      <c r="B22" s="12"/>
      <c r="C22" s="12">
        <v>34655</v>
      </c>
      <c r="D22" s="12">
        <v>35082</v>
      </c>
      <c r="E22" s="12">
        <v>35300</v>
      </c>
      <c r="F22" s="12">
        <v>39432</v>
      </c>
      <c r="G22" s="12">
        <v>37599</v>
      </c>
      <c r="H22" s="12">
        <v>37427</v>
      </c>
      <c r="I22" s="12">
        <v>37389</v>
      </c>
      <c r="J22" s="12">
        <v>38832</v>
      </c>
      <c r="K22" s="12">
        <v>40732</v>
      </c>
      <c r="L22" s="12">
        <v>42010</v>
      </c>
      <c r="M22" s="12">
        <v>44347</v>
      </c>
      <c r="N22" s="12">
        <v>48378</v>
      </c>
      <c r="O22" s="12">
        <v>50597</v>
      </c>
      <c r="P22" s="12">
        <v>50968</v>
      </c>
      <c r="Q22" s="12">
        <v>45635</v>
      </c>
      <c r="R22" s="12">
        <v>49155</v>
      </c>
      <c r="S22" s="12">
        <v>44985</v>
      </c>
      <c r="T22" s="12">
        <v>46283</v>
      </c>
    </row>
    <row r="23" spans="1:20" ht="15" customHeight="1">
      <c r="A23" s="13" t="s">
        <v>144</v>
      </c>
      <c r="B23" s="12"/>
      <c r="C23" s="12">
        <v>0</v>
      </c>
      <c r="D23" s="12">
        <v>0</v>
      </c>
      <c r="E23" s="12">
        <v>0</v>
      </c>
      <c r="F23" s="12">
        <v>0</v>
      </c>
      <c r="G23" s="12">
        <v>0</v>
      </c>
      <c r="H23" s="12">
        <v>0</v>
      </c>
      <c r="I23" s="12">
        <v>0</v>
      </c>
      <c r="J23" s="12">
        <v>0</v>
      </c>
      <c r="K23" s="12">
        <v>0</v>
      </c>
      <c r="L23" s="12">
        <v>0</v>
      </c>
      <c r="M23" s="12">
        <v>0</v>
      </c>
      <c r="N23" s="12">
        <v>0</v>
      </c>
      <c r="O23" s="12">
        <v>0</v>
      </c>
      <c r="P23" s="12">
        <v>0</v>
      </c>
      <c r="Q23" s="12">
        <v>0</v>
      </c>
      <c r="R23" s="12">
        <v>0</v>
      </c>
      <c r="S23" s="12">
        <v>0</v>
      </c>
      <c r="T23" s="12">
        <v>0</v>
      </c>
    </row>
    <row r="24" spans="1:20" ht="15" customHeight="1">
      <c r="A24" s="13" t="s">
        <v>145</v>
      </c>
      <c r="B24" s="12"/>
      <c r="C24" s="12">
        <v>3584</v>
      </c>
      <c r="D24" s="12">
        <v>4225</v>
      </c>
      <c r="E24" s="12">
        <v>4078</v>
      </c>
      <c r="F24" s="12">
        <v>2502</v>
      </c>
      <c r="G24" s="12">
        <v>1818</v>
      </c>
      <c r="H24" s="12">
        <v>2256</v>
      </c>
      <c r="I24" s="12">
        <v>3227</v>
      </c>
      <c r="J24" s="12">
        <v>1823</v>
      </c>
      <c r="K24" s="12">
        <v>530</v>
      </c>
      <c r="L24" s="12">
        <v>1955</v>
      </c>
      <c r="M24" s="12">
        <v>1786</v>
      </c>
      <c r="N24" s="12">
        <v>1883</v>
      </c>
      <c r="O24" s="12">
        <v>2348</v>
      </c>
      <c r="P24" s="12">
        <v>2633</v>
      </c>
      <c r="Q24" s="12">
        <v>2097</v>
      </c>
      <c r="R24" s="12">
        <v>2148</v>
      </c>
      <c r="S24" s="12">
        <v>2508</v>
      </c>
      <c r="T24" s="12">
        <v>3000</v>
      </c>
    </row>
    <row r="25" spans="1:20" ht="15" customHeight="1">
      <c r="A25" s="13" t="s">
        <v>146</v>
      </c>
      <c r="B25" s="12"/>
      <c r="C25" s="12">
        <v>-11975</v>
      </c>
      <c r="D25" s="12">
        <v>-12749</v>
      </c>
      <c r="E25" s="12">
        <v>-5303</v>
      </c>
      <c r="F25" s="12">
        <v>-2731</v>
      </c>
      <c r="G25" s="12">
        <v>1099</v>
      </c>
      <c r="H25" s="12">
        <v>-2678</v>
      </c>
      <c r="I25" s="12">
        <v>-5159</v>
      </c>
      <c r="J25" s="12">
        <v>-3525</v>
      </c>
      <c r="K25" s="12">
        <v>-6082</v>
      </c>
      <c r="L25" s="12">
        <v>-2682</v>
      </c>
      <c r="M25" s="12">
        <v>-1336</v>
      </c>
      <c r="N25" s="12">
        <v>-3964</v>
      </c>
      <c r="O25" s="12">
        <v>-6486</v>
      </c>
      <c r="P25" s="12">
        <v>-7530</v>
      </c>
      <c r="Q25" s="12">
        <v>-7195</v>
      </c>
      <c r="R25" s="12">
        <v>-2966</v>
      </c>
      <c r="S25" s="12">
        <v>-428</v>
      </c>
      <c r="T25" s="12">
        <v>-1372</v>
      </c>
    </row>
    <row r="26" spans="1:20" ht="15" customHeight="1">
      <c r="A26" s="13" t="s">
        <v>147</v>
      </c>
      <c r="B26" s="12"/>
      <c r="C26" s="12">
        <v>3910</v>
      </c>
      <c r="D26" s="12">
        <v>3996</v>
      </c>
      <c r="E26" s="12">
        <v>3978</v>
      </c>
      <c r="F26" s="12">
        <v>4051</v>
      </c>
      <c r="G26" s="12">
        <v>4455</v>
      </c>
      <c r="H26" s="12">
        <v>5003</v>
      </c>
      <c r="I26" s="12">
        <v>4906</v>
      </c>
      <c r="J26" s="12">
        <v>5186</v>
      </c>
      <c r="K26" s="12">
        <v>5414</v>
      </c>
      <c r="L26" s="12">
        <v>5557</v>
      </c>
      <c r="M26" s="12">
        <v>5722</v>
      </c>
      <c r="N26" s="12">
        <v>5646</v>
      </c>
      <c r="O26" s="12">
        <v>3438</v>
      </c>
      <c r="P26" s="12">
        <v>3704</v>
      </c>
      <c r="Q26" s="12">
        <v>3374</v>
      </c>
      <c r="R26" s="12">
        <v>3261</v>
      </c>
      <c r="S26" s="12">
        <v>3557</v>
      </c>
      <c r="T26" s="12">
        <v>3960</v>
      </c>
    </row>
    <row r="27" spans="1:20" ht="15" customHeight="1">
      <c r="A27" s="13" t="s">
        <v>148</v>
      </c>
      <c r="B27" s="12"/>
      <c r="C27" s="12">
        <v>11147</v>
      </c>
      <c r="D27" s="12">
        <v>7351</v>
      </c>
      <c r="E27" s="12">
        <v>3467</v>
      </c>
      <c r="F27" s="12">
        <v>2474</v>
      </c>
      <c r="G27" s="12">
        <v>2034</v>
      </c>
      <c r="H27" s="12">
        <v>2405</v>
      </c>
      <c r="I27" s="12">
        <v>2197</v>
      </c>
      <c r="J27" s="12">
        <v>2149</v>
      </c>
      <c r="K27" s="12">
        <v>740</v>
      </c>
      <c r="L27" s="12">
        <v>1063</v>
      </c>
      <c r="M27" s="12">
        <v>3440</v>
      </c>
      <c r="N27" s="12">
        <v>3171</v>
      </c>
      <c r="O27" s="12">
        <v>4256</v>
      </c>
      <c r="P27" s="12">
        <v>6939</v>
      </c>
      <c r="Q27" s="12">
        <v>7468</v>
      </c>
      <c r="R27" s="12">
        <v>6227</v>
      </c>
      <c r="S27" s="12">
        <v>7207</v>
      </c>
      <c r="T27" s="12">
        <v>3986</v>
      </c>
    </row>
    <row r="28" spans="1:20" ht="15" customHeight="1">
      <c r="A28" s="13" t="s">
        <v>149</v>
      </c>
      <c r="B28" s="12"/>
      <c r="C28" s="12">
        <v>0</v>
      </c>
      <c r="D28" s="12">
        <v>0</v>
      </c>
      <c r="E28" s="12">
        <v>0</v>
      </c>
      <c r="F28" s="12">
        <v>0</v>
      </c>
      <c r="G28" s="12">
        <v>0</v>
      </c>
      <c r="H28" s="12">
        <v>0</v>
      </c>
      <c r="I28" s="12">
        <v>0</v>
      </c>
      <c r="J28" s="12">
        <v>0</v>
      </c>
      <c r="K28" s="12">
        <v>0</v>
      </c>
      <c r="L28" s="12">
        <v>0</v>
      </c>
      <c r="M28" s="12">
        <v>0</v>
      </c>
      <c r="N28" s="12">
        <v>0</v>
      </c>
      <c r="O28" s="12">
        <v>0</v>
      </c>
      <c r="P28" s="12">
        <v>0</v>
      </c>
      <c r="Q28" s="12">
        <v>0</v>
      </c>
      <c r="R28" s="12">
        <v>0</v>
      </c>
      <c r="S28" s="12">
        <v>0</v>
      </c>
      <c r="T28" s="12">
        <v>0</v>
      </c>
    </row>
    <row r="29" spans="1:20" ht="15" customHeight="1">
      <c r="A29" s="13" t="s">
        <v>150</v>
      </c>
      <c r="B29" s="12"/>
      <c r="C29" s="12">
        <v>9208</v>
      </c>
      <c r="D29" s="12">
        <v>9154</v>
      </c>
      <c r="E29" s="12">
        <v>8678</v>
      </c>
      <c r="F29" s="12">
        <v>10303</v>
      </c>
      <c r="G29" s="12">
        <v>10562</v>
      </c>
      <c r="H29" s="12">
        <v>11393</v>
      </c>
      <c r="I29" s="12">
        <v>10589</v>
      </c>
      <c r="J29" s="12">
        <v>12632</v>
      </c>
      <c r="K29" s="12">
        <v>11814</v>
      </c>
      <c r="L29" s="12">
        <v>18440</v>
      </c>
      <c r="M29" s="12">
        <v>18915</v>
      </c>
      <c r="N29" s="12">
        <v>17283</v>
      </c>
      <c r="O29" s="12">
        <v>16382</v>
      </c>
      <c r="P29" s="12">
        <v>16992</v>
      </c>
      <c r="Q29" s="12">
        <v>16217</v>
      </c>
      <c r="R29" s="12">
        <v>18293</v>
      </c>
      <c r="S29" s="12">
        <v>21459</v>
      </c>
      <c r="T29" s="12">
        <v>17574</v>
      </c>
    </row>
    <row r="30" spans="1:20" ht="15" customHeight="1">
      <c r="A30" s="13" t="s">
        <v>151</v>
      </c>
      <c r="B30" s="12"/>
      <c r="C30" s="12">
        <v>-460</v>
      </c>
      <c r="D30" s="12">
        <v>765</v>
      </c>
      <c r="E30" s="12">
        <v>555</v>
      </c>
      <c r="F30" s="12">
        <v>-734</v>
      </c>
      <c r="G30" s="12">
        <v>-823</v>
      </c>
      <c r="H30" s="12">
        <v>-2470</v>
      </c>
      <c r="I30" s="12">
        <v>952</v>
      </c>
      <c r="J30" s="12">
        <v>-768</v>
      </c>
      <c r="K30" s="12">
        <v>-163</v>
      </c>
      <c r="L30" s="12">
        <v>-1899</v>
      </c>
      <c r="M30" s="12">
        <v>-1368</v>
      </c>
      <c r="N30" s="12">
        <v>215</v>
      </c>
      <c r="O30" s="12">
        <v>699</v>
      </c>
      <c r="P30" s="12">
        <v>5613</v>
      </c>
      <c r="Q30" s="12">
        <v>3081</v>
      </c>
      <c r="R30" s="12">
        <v>2665</v>
      </c>
      <c r="S30" s="12">
        <v>6850</v>
      </c>
      <c r="T30" s="12">
        <v>6619</v>
      </c>
    </row>
    <row r="31" spans="1:20" ht="15" customHeight="1">
      <c r="A31" s="13" t="s">
        <v>152</v>
      </c>
      <c r="B31" s="12"/>
      <c r="C31" s="12">
        <v>-1041</v>
      </c>
      <c r="D31" s="12">
        <v>-2618</v>
      </c>
      <c r="E31" s="12">
        <v>-4032</v>
      </c>
      <c r="F31" s="12">
        <v>-2411</v>
      </c>
      <c r="G31" s="12">
        <v>-2679</v>
      </c>
      <c r="H31" s="12">
        <v>-2801</v>
      </c>
      <c r="I31" s="12">
        <v>-3124</v>
      </c>
      <c r="J31" s="12">
        <v>-2185</v>
      </c>
      <c r="K31" s="12">
        <v>-3474</v>
      </c>
      <c r="L31" s="12">
        <v>-4935</v>
      </c>
      <c r="M31" s="12">
        <v>-6373</v>
      </c>
      <c r="N31" s="12">
        <v>-6729</v>
      </c>
      <c r="O31" s="12">
        <v>-7068</v>
      </c>
      <c r="P31" s="12">
        <v>-10161</v>
      </c>
      <c r="Q31" s="12">
        <v>-9293</v>
      </c>
      <c r="R31" s="12">
        <v>-11186</v>
      </c>
      <c r="S31" s="12">
        <v>-10986</v>
      </c>
      <c r="T31" s="12">
        <v>-5348</v>
      </c>
    </row>
    <row r="32" spans="1:20" ht="15" customHeight="1">
      <c r="A32" s="13" t="s">
        <v>153</v>
      </c>
      <c r="B32" s="12"/>
      <c r="C32" s="12">
        <v>37</v>
      </c>
      <c r="D32" s="12">
        <v>92</v>
      </c>
      <c r="E32" s="12">
        <v>1341</v>
      </c>
      <c r="F32" s="12">
        <v>175</v>
      </c>
      <c r="G32" s="12">
        <v>888</v>
      </c>
      <c r="H32" s="12">
        <v>914</v>
      </c>
      <c r="I32" s="12">
        <v>1111</v>
      </c>
      <c r="J32" s="12">
        <v>2899</v>
      </c>
      <c r="K32" s="12">
        <v>274</v>
      </c>
      <c r="L32" s="12">
        <v>-860</v>
      </c>
      <c r="M32" s="12">
        <v>931</v>
      </c>
      <c r="N32" s="12">
        <v>239</v>
      </c>
      <c r="O32" s="12">
        <v>1899</v>
      </c>
      <c r="P32" s="12">
        <v>2794</v>
      </c>
      <c r="Q32" s="12">
        <v>6481</v>
      </c>
      <c r="R32" s="12">
        <v>6824</v>
      </c>
      <c r="S32" s="12">
        <v>5441</v>
      </c>
      <c r="T32" s="12">
        <v>7488</v>
      </c>
    </row>
    <row r="33" spans="1:20" ht="15" customHeight="1">
      <c r="A33" s="13" t="s">
        <v>154</v>
      </c>
      <c r="B33" s="12"/>
      <c r="C33" s="12">
        <v>9476</v>
      </c>
      <c r="D33" s="12">
        <v>7047</v>
      </c>
      <c r="E33" s="12">
        <v>4203</v>
      </c>
      <c r="F33" s="12">
        <v>1873</v>
      </c>
      <c r="G33" s="12">
        <v>725</v>
      </c>
      <c r="H33" s="12">
        <v>299</v>
      </c>
      <c r="I33" s="12">
        <v>807</v>
      </c>
      <c r="J33" s="12">
        <v>221</v>
      </c>
      <c r="K33" s="12">
        <v>466</v>
      </c>
      <c r="L33" s="12">
        <v>-827</v>
      </c>
      <c r="M33" s="12">
        <v>-696</v>
      </c>
      <c r="N33" s="12">
        <v>-1310</v>
      </c>
      <c r="O33" s="12">
        <v>-2854</v>
      </c>
      <c r="P33" s="12">
        <v>-2084</v>
      </c>
      <c r="Q33" s="12">
        <v>-1182</v>
      </c>
      <c r="R33" s="12">
        <v>-2903</v>
      </c>
      <c r="S33" s="12">
        <v>-4273</v>
      </c>
      <c r="T33" s="12">
        <v>-2090</v>
      </c>
    </row>
    <row r="34" spans="1:20" ht="15" customHeight="1">
      <c r="A34" s="13" t="s">
        <v>155</v>
      </c>
      <c r="B34" s="12"/>
      <c r="C34" s="12">
        <v>-988</v>
      </c>
      <c r="D34" s="12">
        <v>-2019</v>
      </c>
      <c r="E34" s="12">
        <v>-1813</v>
      </c>
      <c r="F34" s="12">
        <v>-1418</v>
      </c>
      <c r="G34" s="12">
        <v>-1934</v>
      </c>
      <c r="H34" s="12">
        <v>-1652</v>
      </c>
      <c r="I34" s="12">
        <v>-1661</v>
      </c>
      <c r="J34" s="12">
        <v>-1696</v>
      </c>
      <c r="K34" s="12">
        <v>-1919</v>
      </c>
      <c r="L34" s="12">
        <v>-1338</v>
      </c>
      <c r="M34" s="12">
        <v>-1321</v>
      </c>
      <c r="N34" s="12">
        <v>-1772</v>
      </c>
      <c r="O34" s="12">
        <v>-1134</v>
      </c>
      <c r="P34" s="12">
        <v>164</v>
      </c>
      <c r="Q34" s="12">
        <v>-780</v>
      </c>
      <c r="R34" s="12">
        <v>-324</v>
      </c>
      <c r="S34" s="12">
        <v>51</v>
      </c>
      <c r="T34" s="12">
        <v>229</v>
      </c>
    </row>
    <row r="35" spans="1:20" ht="15" customHeight="1">
      <c r="A35" s="13" t="s">
        <v>156</v>
      </c>
      <c r="B35" s="12"/>
      <c r="C35" s="12">
        <v>5196</v>
      </c>
      <c r="D35" s="12">
        <v>4338</v>
      </c>
      <c r="E35" s="12">
        <v>3468</v>
      </c>
      <c r="F35" s="12">
        <v>1113</v>
      </c>
      <c r="G35" s="12">
        <v>438</v>
      </c>
      <c r="H35" s="12">
        <v>1383</v>
      </c>
      <c r="I35" s="12">
        <v>3592</v>
      </c>
      <c r="J35" s="12">
        <v>4082</v>
      </c>
      <c r="K35" s="12">
        <v>2251</v>
      </c>
      <c r="L35" s="12">
        <v>138</v>
      </c>
      <c r="M35" s="12">
        <v>-2696</v>
      </c>
      <c r="N35" s="12">
        <v>-3678</v>
      </c>
      <c r="O35" s="12">
        <v>-4157</v>
      </c>
      <c r="P35" s="12">
        <v>-2255</v>
      </c>
      <c r="Q35" s="12">
        <v>-1862</v>
      </c>
      <c r="R35" s="12">
        <v>-3265</v>
      </c>
      <c r="S35" s="12">
        <v>-2331</v>
      </c>
      <c r="T35" s="12">
        <v>1725</v>
      </c>
    </row>
    <row r="36" spans="1:20" ht="15" customHeight="1">
      <c r="A36" s="13" t="s">
        <v>157</v>
      </c>
      <c r="B36" s="12"/>
      <c r="C36" s="12">
        <v>10643</v>
      </c>
      <c r="D36" s="12">
        <v>7290</v>
      </c>
      <c r="E36" s="12">
        <v>8394</v>
      </c>
      <c r="F36" s="12">
        <v>7584</v>
      </c>
      <c r="G36" s="12">
        <v>6541</v>
      </c>
      <c r="H36" s="12">
        <v>8405</v>
      </c>
      <c r="I36" s="12">
        <v>3661</v>
      </c>
      <c r="J36" s="12">
        <v>7653</v>
      </c>
      <c r="K36" s="12">
        <v>9306</v>
      </c>
      <c r="L36" s="12">
        <v>11124</v>
      </c>
      <c r="M36" s="12">
        <v>11880</v>
      </c>
      <c r="N36" s="12">
        <v>9959</v>
      </c>
      <c r="O36" s="12">
        <v>11925</v>
      </c>
      <c r="P36" s="12">
        <v>4852</v>
      </c>
      <c r="Q36" s="12">
        <v>4870</v>
      </c>
      <c r="R36" s="12">
        <v>17015</v>
      </c>
      <c r="S36" s="12">
        <v>11401</v>
      </c>
      <c r="T36" s="12">
        <v>12557</v>
      </c>
    </row>
    <row r="37" spans="1:20" ht="15" customHeight="1">
      <c r="A37" s="13" t="s">
        <v>158</v>
      </c>
      <c r="B37" s="12"/>
      <c r="C37" s="12">
        <v>-1768</v>
      </c>
      <c r="D37" s="12">
        <v>-1294</v>
      </c>
      <c r="E37" s="12">
        <v>-2150</v>
      </c>
      <c r="F37" s="12">
        <v>-586</v>
      </c>
      <c r="G37" s="12">
        <v>261</v>
      </c>
      <c r="H37" s="12">
        <v>-1681</v>
      </c>
      <c r="I37" s="12">
        <v>6139</v>
      </c>
      <c r="J37" s="12">
        <v>-2708</v>
      </c>
      <c r="K37" s="12">
        <v>-10697</v>
      </c>
      <c r="L37" s="12">
        <v>-7482</v>
      </c>
      <c r="M37" s="12">
        <v>4678</v>
      </c>
      <c r="N37" s="12">
        <v>-7290</v>
      </c>
      <c r="O37" s="12">
        <v>5356</v>
      </c>
      <c r="P37" s="12">
        <v>12830</v>
      </c>
      <c r="Q37" s="12">
        <v>-2104</v>
      </c>
      <c r="R37" s="12">
        <v>-7392</v>
      </c>
      <c r="S37" s="12">
        <v>6040</v>
      </c>
      <c r="T37" s="12">
        <v>1316</v>
      </c>
    </row>
    <row r="38" spans="1:20" ht="15" customHeight="1">
      <c r="A38" s="13" t="s">
        <v>159</v>
      </c>
      <c r="B38" s="12"/>
      <c r="C38" s="12">
        <v>11943</v>
      </c>
      <c r="D38" s="12">
        <v>16407</v>
      </c>
      <c r="E38" s="12">
        <v>16693</v>
      </c>
      <c r="F38" s="12">
        <v>16716</v>
      </c>
      <c r="G38" s="12">
        <v>16887</v>
      </c>
      <c r="H38" s="12">
        <v>16313</v>
      </c>
      <c r="I38" s="12">
        <v>16677</v>
      </c>
      <c r="J38" s="12">
        <v>16574</v>
      </c>
      <c r="K38" s="12">
        <v>12468</v>
      </c>
      <c r="L38" s="12">
        <v>14244</v>
      </c>
      <c r="M38" s="12">
        <v>14174</v>
      </c>
      <c r="N38" s="12">
        <v>10399</v>
      </c>
      <c r="O38" s="12">
        <v>8414</v>
      </c>
      <c r="P38" s="12">
        <v>2160</v>
      </c>
      <c r="Q38" s="12">
        <v>7490</v>
      </c>
      <c r="R38" s="12">
        <v>8321</v>
      </c>
      <c r="S38" s="12">
        <v>7517</v>
      </c>
      <c r="T38" s="12">
        <v>5215</v>
      </c>
    </row>
    <row r="39" spans="1:20" ht="15" customHeight="1">
      <c r="A39" s="13" t="s">
        <v>160</v>
      </c>
      <c r="B39" s="12"/>
      <c r="C39" s="12">
        <v>-731</v>
      </c>
      <c r="D39" s="12">
        <v>253</v>
      </c>
      <c r="E39" s="12">
        <v>-125</v>
      </c>
      <c r="F39" s="12">
        <v>-376</v>
      </c>
      <c r="G39" s="12">
        <v>-539</v>
      </c>
      <c r="H39" s="12">
        <v>-696</v>
      </c>
      <c r="I39" s="12">
        <v>-73</v>
      </c>
      <c r="J39" s="12">
        <v>2221</v>
      </c>
      <c r="K39" s="12">
        <v>3000</v>
      </c>
      <c r="L39" s="12">
        <v>2045</v>
      </c>
      <c r="M39" s="12">
        <v>3354</v>
      </c>
      <c r="N39" s="12">
        <v>4146</v>
      </c>
      <c r="O39" s="12">
        <v>3153</v>
      </c>
      <c r="P39" s="12">
        <v>570</v>
      </c>
      <c r="Q39" s="12">
        <v>-681</v>
      </c>
      <c r="R39" s="12">
        <v>-1162</v>
      </c>
      <c r="S39" s="12">
        <v>-1663</v>
      </c>
      <c r="T39" s="12">
        <v>-1558</v>
      </c>
    </row>
    <row r="40" spans="1:20" ht="15" customHeight="1">
      <c r="A40" s="13" t="s">
        <v>161</v>
      </c>
      <c r="B40" s="12"/>
      <c r="C40" s="12">
        <v>0</v>
      </c>
      <c r="D40" s="12">
        <v>0</v>
      </c>
      <c r="E40" s="12">
        <v>0</v>
      </c>
      <c r="F40" s="12">
        <v>0</v>
      </c>
      <c r="G40" s="12">
        <v>0</v>
      </c>
      <c r="H40" s="12">
        <v>0</v>
      </c>
      <c r="I40" s="12">
        <v>0</v>
      </c>
      <c r="J40" s="12">
        <v>0</v>
      </c>
      <c r="K40" s="12">
        <v>0</v>
      </c>
      <c r="L40" s="12">
        <v>0</v>
      </c>
      <c r="M40" s="12">
        <v>0</v>
      </c>
      <c r="N40" s="12">
        <v>0</v>
      </c>
      <c r="O40" s="12">
        <v>0</v>
      </c>
      <c r="P40" s="12">
        <v>0</v>
      </c>
      <c r="Q40" s="12">
        <v>0</v>
      </c>
      <c r="R40" s="12">
        <v>0</v>
      </c>
      <c r="S40" s="12">
        <v>0</v>
      </c>
      <c r="T40" s="12">
        <v>0</v>
      </c>
    </row>
    <row r="41" spans="1:20" ht="15" customHeight="1">
      <c r="A41" s="13" t="s">
        <v>162</v>
      </c>
      <c r="B41" s="12"/>
      <c r="C41" s="12">
        <v>-15907</v>
      </c>
      <c r="D41" s="12">
        <v>-2775</v>
      </c>
      <c r="E41" s="12">
        <v>-8730</v>
      </c>
      <c r="F41" s="12">
        <v>-7782</v>
      </c>
      <c r="G41" s="12">
        <v>-132</v>
      </c>
      <c r="H41" s="12">
        <v>-6666</v>
      </c>
      <c r="I41" s="12">
        <v>8976</v>
      </c>
      <c r="J41" s="12">
        <v>3818</v>
      </c>
      <c r="K41" s="12">
        <v>3634</v>
      </c>
      <c r="L41" s="12">
        <v>-1919</v>
      </c>
      <c r="M41" s="12">
        <v>-19055</v>
      </c>
      <c r="N41" s="12">
        <v>3571</v>
      </c>
      <c r="O41" s="12">
        <v>-9711</v>
      </c>
      <c r="P41" s="12">
        <v>7874</v>
      </c>
      <c r="Q41" s="12">
        <v>11455</v>
      </c>
      <c r="R41" s="12">
        <v>-12042</v>
      </c>
      <c r="S41" s="12">
        <v>854</v>
      </c>
      <c r="T41" s="12">
        <v>-10035</v>
      </c>
    </row>
    <row r="42" spans="1:20" ht="15" customHeight="1">
      <c r="A42" s="13" t="s">
        <v>163</v>
      </c>
      <c r="B42" s="12"/>
      <c r="C42" s="12">
        <v>-2108</v>
      </c>
      <c r="D42" s="12">
        <v>-2796</v>
      </c>
      <c r="E42" s="12">
        <v>-4289</v>
      </c>
      <c r="F42" s="12">
        <v>-7199</v>
      </c>
      <c r="G42" s="12">
        <v>-11843</v>
      </c>
      <c r="H42" s="12">
        <v>-7271</v>
      </c>
      <c r="I42" s="12">
        <v>-946</v>
      </c>
      <c r="J42" s="12">
        <v>-6754</v>
      </c>
      <c r="K42" s="12">
        <v>-5954</v>
      </c>
      <c r="L42" s="12">
        <v>-10229</v>
      </c>
      <c r="M42" s="12">
        <v>-7070</v>
      </c>
      <c r="N42" s="12">
        <v>-10444</v>
      </c>
      <c r="O42" s="12">
        <v>-4508</v>
      </c>
      <c r="P42" s="12">
        <v>-3112</v>
      </c>
      <c r="Q42" s="12">
        <v>-703</v>
      </c>
      <c r="R42" s="12">
        <v>6350</v>
      </c>
      <c r="S42" s="12">
        <v>2703</v>
      </c>
      <c r="T42" s="12">
        <v>-2062</v>
      </c>
    </row>
    <row r="43" spans="1:26" ht="12.75">
      <c r="A43" s="14" t="s">
        <v>27</v>
      </c>
      <c r="B43" s="12"/>
      <c r="C43" s="12">
        <f aca="true" t="shared" si="0" ref="C43:T43">SUM(C12:C42)</f>
        <v>19883</v>
      </c>
      <c r="D43" s="12">
        <f t="shared" si="0"/>
        <v>9250</v>
      </c>
      <c r="E43" s="12">
        <f t="shared" si="0"/>
        <v>6148</v>
      </c>
      <c r="F43" s="12">
        <f t="shared" si="0"/>
        <v>4327</v>
      </c>
      <c r="G43" s="12">
        <f t="shared" si="0"/>
        <v>4198</v>
      </c>
      <c r="H43" s="12">
        <f t="shared" si="0"/>
        <v>2910</v>
      </c>
      <c r="I43" s="12">
        <f t="shared" si="0"/>
        <v>4942</v>
      </c>
      <c r="J43" s="12">
        <f t="shared" si="0"/>
        <v>2224</v>
      </c>
      <c r="K43" s="12">
        <f t="shared" si="0"/>
        <v>-194</v>
      </c>
      <c r="L43" s="12">
        <f t="shared" si="0"/>
        <v>1137</v>
      </c>
      <c r="M43" s="12">
        <f t="shared" si="0"/>
        <v>-3157</v>
      </c>
      <c r="N43" s="12">
        <f t="shared" si="0"/>
        <v>2115</v>
      </c>
      <c r="O43" s="12">
        <f t="shared" si="0"/>
        <v>1386</v>
      </c>
      <c r="P43" s="12">
        <f t="shared" si="0"/>
        <v>3612</v>
      </c>
      <c r="Q43" s="12">
        <f t="shared" si="0"/>
        <v>2722</v>
      </c>
      <c r="R43" s="12">
        <f t="shared" si="0"/>
        <v>4456</v>
      </c>
      <c r="S43" s="12">
        <f t="shared" si="0"/>
        <v>5372</v>
      </c>
      <c r="T43" s="12">
        <f t="shared" si="0"/>
        <v>-3166</v>
      </c>
      <c r="U43" s="14"/>
      <c r="W43" s="15"/>
      <c r="Z43" s="16"/>
    </row>
    <row r="44" spans="1:26" ht="12.75">
      <c r="A44" s="14" t="s">
        <v>28</v>
      </c>
      <c r="B44" s="12"/>
      <c r="C44" s="12">
        <f aca="true" t="shared" si="1" ref="C44:T44">SUM(C12:C38)</f>
        <v>38629</v>
      </c>
      <c r="D44" s="12">
        <f t="shared" si="1"/>
        <v>14568</v>
      </c>
      <c r="E44" s="12">
        <f t="shared" si="1"/>
        <v>19292</v>
      </c>
      <c r="F44" s="12">
        <f t="shared" si="1"/>
        <v>19684</v>
      </c>
      <c r="G44" s="12">
        <f t="shared" si="1"/>
        <v>16712</v>
      </c>
      <c r="H44" s="12">
        <f t="shared" si="1"/>
        <v>17543</v>
      </c>
      <c r="I44" s="12">
        <f t="shared" si="1"/>
        <v>-3015</v>
      </c>
      <c r="J44" s="12">
        <f t="shared" si="1"/>
        <v>2939</v>
      </c>
      <c r="K44" s="12">
        <f t="shared" si="1"/>
        <v>-874</v>
      </c>
      <c r="L44" s="12">
        <f t="shared" si="1"/>
        <v>11240</v>
      </c>
      <c r="M44" s="12">
        <f t="shared" si="1"/>
        <v>19614</v>
      </c>
      <c r="N44" s="12">
        <f t="shared" si="1"/>
        <v>4842</v>
      </c>
      <c r="O44" s="12">
        <f t="shared" si="1"/>
        <v>12452</v>
      </c>
      <c r="P44" s="12">
        <f t="shared" si="1"/>
        <v>-1720</v>
      </c>
      <c r="Q44" s="12">
        <f t="shared" si="1"/>
        <v>-7349</v>
      </c>
      <c r="R44" s="12">
        <f t="shared" si="1"/>
        <v>11310</v>
      </c>
      <c r="S44" s="12">
        <f t="shared" si="1"/>
        <v>3478</v>
      </c>
      <c r="T44" s="12">
        <f t="shared" si="1"/>
        <v>10489</v>
      </c>
      <c r="U44" s="14"/>
      <c r="W44" s="15"/>
      <c r="Z44" s="16"/>
    </row>
    <row r="45" spans="1:19" ht="15" customHeight="1">
      <c r="A45" s="17"/>
      <c r="B45" s="17"/>
      <c r="C45" s="17"/>
      <c r="D45" s="17"/>
      <c r="E45" s="17"/>
      <c r="F45" s="17"/>
      <c r="G45" s="17"/>
      <c r="H45" s="17"/>
      <c r="I45" s="17"/>
      <c r="J45" s="17"/>
      <c r="K45" s="17"/>
      <c r="L45" s="17"/>
      <c r="M45" s="17"/>
      <c r="N45" s="17"/>
      <c r="O45" s="17"/>
      <c r="P45" s="17"/>
      <c r="Q45" s="17"/>
      <c r="R45" s="17"/>
      <c r="S45" s="17"/>
    </row>
    <row r="46" spans="1:19" ht="15" customHeight="1">
      <c r="A46" s="8"/>
      <c r="B46" s="8"/>
      <c r="C46" s="8"/>
      <c r="D46" s="8"/>
      <c r="E46" s="8"/>
      <c r="F46" s="8"/>
      <c r="G46" s="8"/>
      <c r="H46" s="8"/>
      <c r="I46" s="8"/>
      <c r="J46" s="8"/>
      <c r="K46" s="8"/>
      <c r="L46" s="8"/>
      <c r="M46" s="8"/>
      <c r="N46" s="8"/>
      <c r="O46" s="8"/>
      <c r="P46" s="8"/>
      <c r="Q46" s="8"/>
      <c r="R46" s="8"/>
      <c r="S46" s="8"/>
    </row>
    <row r="47" spans="1:19" ht="15" customHeight="1">
      <c r="A47" s="18"/>
      <c r="B47" s="6" t="s">
        <v>3</v>
      </c>
      <c r="C47" s="7" t="s">
        <v>164</v>
      </c>
      <c r="D47" s="17"/>
      <c r="E47" s="17"/>
      <c r="F47" s="17"/>
      <c r="G47" s="17"/>
      <c r="H47" s="17"/>
      <c r="I47" s="17"/>
      <c r="J47" s="17"/>
      <c r="K47" s="17"/>
      <c r="L47" s="17"/>
      <c r="M47" s="17"/>
      <c r="N47" s="17"/>
      <c r="O47" s="17"/>
      <c r="P47" s="17"/>
      <c r="Q47" s="17"/>
      <c r="R47" s="17"/>
      <c r="S47" s="17"/>
    </row>
    <row r="48" spans="1:19" ht="15" customHeight="1">
      <c r="A48" s="18"/>
      <c r="B48" s="6" t="s">
        <v>4</v>
      </c>
      <c r="C48" s="7" t="s">
        <v>131</v>
      </c>
      <c r="D48" s="17"/>
      <c r="E48" s="17"/>
      <c r="F48" s="17"/>
      <c r="G48" s="17"/>
      <c r="H48" s="17"/>
      <c r="I48" s="17"/>
      <c r="J48" s="17"/>
      <c r="K48" s="17"/>
      <c r="L48" s="17"/>
      <c r="M48" s="17"/>
      <c r="N48" s="17"/>
      <c r="O48" s="17"/>
      <c r="P48" s="17"/>
      <c r="Q48" s="17"/>
      <c r="R48" s="17"/>
      <c r="S48" s="17"/>
    </row>
    <row r="49" spans="1:19" ht="15" customHeight="1">
      <c r="A49" s="18"/>
      <c r="B49" s="6" t="s">
        <v>5</v>
      </c>
      <c r="C49" s="7" t="s">
        <v>132</v>
      </c>
      <c r="D49" s="17"/>
      <c r="E49" s="17"/>
      <c r="F49" s="17"/>
      <c r="G49" s="17"/>
      <c r="H49" s="17"/>
      <c r="I49" s="17"/>
      <c r="J49" s="17"/>
      <c r="K49" s="17"/>
      <c r="L49" s="17"/>
      <c r="M49" s="17"/>
      <c r="N49" s="17"/>
      <c r="O49" s="17"/>
      <c r="P49" s="17"/>
      <c r="Q49" s="17"/>
      <c r="R49" s="17"/>
      <c r="S49" s="17"/>
    </row>
    <row r="50" spans="1:19" ht="15" customHeight="1">
      <c r="A50" s="8"/>
      <c r="B50" s="8"/>
      <c r="C50" s="8"/>
      <c r="D50" s="8"/>
      <c r="E50" s="8"/>
      <c r="F50" s="8"/>
      <c r="G50" s="8"/>
      <c r="H50" s="8"/>
      <c r="I50" s="8"/>
      <c r="J50" s="8"/>
      <c r="K50" s="8"/>
      <c r="L50" s="8"/>
      <c r="M50" s="8"/>
      <c r="N50" s="8"/>
      <c r="O50" s="8"/>
      <c r="P50" s="8"/>
      <c r="Q50" s="8"/>
      <c r="R50" s="8"/>
      <c r="S50" s="8"/>
    </row>
    <row r="51" spans="1:20" ht="15" customHeight="1">
      <c r="A51" s="9" t="s">
        <v>6</v>
      </c>
      <c r="B51" s="9" t="s">
        <v>7</v>
      </c>
      <c r="C51" s="10" t="s">
        <v>8</v>
      </c>
      <c r="D51" s="10" t="s">
        <v>9</v>
      </c>
      <c r="E51" s="10" t="s">
        <v>10</v>
      </c>
      <c r="F51" s="10" t="s">
        <v>11</v>
      </c>
      <c r="G51" s="10" t="s">
        <v>12</v>
      </c>
      <c r="H51" s="10" t="s">
        <v>13</v>
      </c>
      <c r="I51" s="10" t="s">
        <v>14</v>
      </c>
      <c r="J51" s="10" t="s">
        <v>15</v>
      </c>
      <c r="K51" s="10" t="s">
        <v>16</v>
      </c>
      <c r="L51" s="10" t="s">
        <v>17</v>
      </c>
      <c r="M51" s="10" t="s">
        <v>18</v>
      </c>
      <c r="N51" s="10" t="s">
        <v>19</v>
      </c>
      <c r="O51" s="10" t="s">
        <v>20</v>
      </c>
      <c r="P51" s="10" t="s">
        <v>21</v>
      </c>
      <c r="Q51" s="10" t="s">
        <v>22</v>
      </c>
      <c r="R51" s="10" t="s">
        <v>23</v>
      </c>
      <c r="S51" s="10" t="s">
        <v>24</v>
      </c>
      <c r="T51" s="10" t="s">
        <v>25</v>
      </c>
    </row>
    <row r="52" spans="1:20" ht="15" customHeight="1">
      <c r="A52" s="11" t="s">
        <v>26</v>
      </c>
      <c r="B52" s="18"/>
      <c r="C52" s="12"/>
      <c r="D52" s="12"/>
      <c r="E52" s="12"/>
      <c r="F52" s="12"/>
      <c r="G52" s="12"/>
      <c r="H52" s="12"/>
      <c r="I52" s="12"/>
      <c r="J52" s="12"/>
      <c r="K52" s="12"/>
      <c r="L52" s="12"/>
      <c r="M52" s="12"/>
      <c r="N52" s="12"/>
      <c r="O52" s="12"/>
      <c r="P52" s="12"/>
      <c r="Q52" s="12"/>
      <c r="R52" s="12"/>
      <c r="S52" s="12"/>
      <c r="T52" s="12"/>
    </row>
    <row r="53" spans="1:20" ht="15" customHeight="1">
      <c r="A53" s="13" t="s">
        <v>133</v>
      </c>
      <c r="B53" s="19"/>
      <c r="C53" s="12">
        <v>70845</v>
      </c>
      <c r="D53" s="12">
        <v>71945</v>
      </c>
      <c r="E53" s="12">
        <v>72259</v>
      </c>
      <c r="F53" s="12">
        <v>70845</v>
      </c>
      <c r="G53" s="12">
        <v>72236</v>
      </c>
      <c r="H53" s="12">
        <v>74429</v>
      </c>
      <c r="I53" s="12">
        <v>76148</v>
      </c>
      <c r="J53" s="12">
        <v>78892</v>
      </c>
      <c r="K53" s="12">
        <v>83241</v>
      </c>
      <c r="L53" s="12">
        <v>84521</v>
      </c>
      <c r="M53" s="12">
        <v>83894</v>
      </c>
      <c r="N53" s="12">
        <v>79697</v>
      </c>
      <c r="O53" s="12">
        <v>82060</v>
      </c>
      <c r="P53" s="12">
        <v>84616</v>
      </c>
      <c r="Q53" s="12">
        <v>85441</v>
      </c>
      <c r="R53" s="12">
        <v>87025</v>
      </c>
      <c r="S53" s="12">
        <v>85535</v>
      </c>
      <c r="T53" s="12">
        <v>88820</v>
      </c>
    </row>
    <row r="54" spans="1:20" ht="15" customHeight="1">
      <c r="A54" s="13" t="s">
        <v>134</v>
      </c>
      <c r="B54" s="19"/>
      <c r="C54" s="12">
        <v>42141</v>
      </c>
      <c r="D54" s="12">
        <v>38917</v>
      </c>
      <c r="E54" s="12">
        <v>35610</v>
      </c>
      <c r="F54" s="12">
        <v>37997</v>
      </c>
      <c r="G54" s="12">
        <v>38133</v>
      </c>
      <c r="H54" s="12">
        <v>41789</v>
      </c>
      <c r="I54" s="12">
        <v>42716</v>
      </c>
      <c r="J54" s="12">
        <v>42803</v>
      </c>
      <c r="K54" s="12">
        <v>41711</v>
      </c>
      <c r="L54" s="12">
        <v>38248</v>
      </c>
      <c r="M54" s="12">
        <v>40924</v>
      </c>
      <c r="N54" s="12">
        <v>43968</v>
      </c>
      <c r="O54" s="12">
        <v>42679</v>
      </c>
      <c r="P54" s="12">
        <v>42600</v>
      </c>
      <c r="Q54" s="12">
        <v>41621</v>
      </c>
      <c r="R54" s="12">
        <v>44365</v>
      </c>
      <c r="S54" s="12">
        <v>45843</v>
      </c>
      <c r="T54" s="12">
        <v>43297</v>
      </c>
    </row>
    <row r="55" spans="1:20" ht="15" customHeight="1">
      <c r="A55" s="13" t="s">
        <v>135</v>
      </c>
      <c r="B55" s="19"/>
      <c r="C55" s="12">
        <v>62559</v>
      </c>
      <c r="D55" s="12">
        <v>60528</v>
      </c>
      <c r="E55" s="12">
        <v>59293</v>
      </c>
      <c r="F55" s="12">
        <v>58881</v>
      </c>
      <c r="G55" s="12">
        <v>58705</v>
      </c>
      <c r="H55" s="12">
        <v>60847</v>
      </c>
      <c r="I55" s="12">
        <v>64257</v>
      </c>
      <c r="J55" s="12">
        <v>64598</v>
      </c>
      <c r="K55" s="12">
        <v>65112</v>
      </c>
      <c r="L55" s="12">
        <v>64694</v>
      </c>
      <c r="M55" s="12">
        <v>73466</v>
      </c>
      <c r="N55" s="12">
        <v>74647</v>
      </c>
      <c r="O55" s="12">
        <v>76348</v>
      </c>
      <c r="P55" s="12">
        <v>83227</v>
      </c>
      <c r="Q55" s="12">
        <v>84333</v>
      </c>
      <c r="R55" s="12">
        <v>82578</v>
      </c>
      <c r="S55" s="12">
        <v>84361</v>
      </c>
      <c r="T55" s="12">
        <v>88198</v>
      </c>
    </row>
    <row r="56" spans="1:20" ht="15" customHeight="1">
      <c r="A56" s="13" t="s">
        <v>136</v>
      </c>
      <c r="B56" s="19"/>
      <c r="C56" s="12">
        <v>25977</v>
      </c>
      <c r="D56" s="12">
        <v>36543</v>
      </c>
      <c r="E56" s="12">
        <v>30733</v>
      </c>
      <c r="F56" s="12">
        <v>33969</v>
      </c>
      <c r="G56" s="12">
        <v>40190</v>
      </c>
      <c r="H56" s="12">
        <v>36654</v>
      </c>
      <c r="I56" s="12">
        <v>53576</v>
      </c>
      <c r="J56" s="12">
        <v>44310</v>
      </c>
      <c r="K56" s="12">
        <v>41110</v>
      </c>
      <c r="L56" s="12">
        <v>38916</v>
      </c>
      <c r="M56" s="12">
        <v>36049</v>
      </c>
      <c r="N56" s="12">
        <v>37726</v>
      </c>
      <c r="O56" s="12">
        <v>39283</v>
      </c>
      <c r="P56" s="12">
        <v>46181</v>
      </c>
      <c r="Q56" s="12">
        <v>40431</v>
      </c>
      <c r="R56" s="12">
        <v>36241</v>
      </c>
      <c r="S56" s="12">
        <v>45612</v>
      </c>
      <c r="T56" s="12">
        <v>39154</v>
      </c>
    </row>
    <row r="57" spans="1:20" ht="15" customHeight="1">
      <c r="A57" s="13" t="s">
        <v>137</v>
      </c>
      <c r="B57" s="19"/>
      <c r="C57" s="12">
        <v>549944</v>
      </c>
      <c r="D57" s="12">
        <v>539606</v>
      </c>
      <c r="E57" s="12">
        <v>537425</v>
      </c>
      <c r="F57" s="12">
        <v>526395</v>
      </c>
      <c r="G57" s="12">
        <v>528271</v>
      </c>
      <c r="H57" s="12">
        <v>536244</v>
      </c>
      <c r="I57" s="12">
        <v>555019</v>
      </c>
      <c r="J57" s="12">
        <v>551604</v>
      </c>
      <c r="K57" s="12">
        <v>556749</v>
      </c>
      <c r="L57" s="12">
        <v>555493</v>
      </c>
      <c r="M57" s="12">
        <v>571551</v>
      </c>
      <c r="N57" s="12">
        <v>586340</v>
      </c>
      <c r="O57" s="12">
        <v>571645</v>
      </c>
      <c r="P57" s="12">
        <v>599470</v>
      </c>
      <c r="Q57" s="12">
        <v>616785</v>
      </c>
      <c r="R57" s="12">
        <v>620300</v>
      </c>
      <c r="S57" s="12">
        <v>636600</v>
      </c>
      <c r="T57" s="12">
        <v>637101</v>
      </c>
    </row>
    <row r="58" spans="1:20" ht="15" customHeight="1">
      <c r="A58" s="13" t="s">
        <v>138</v>
      </c>
      <c r="B58" s="19"/>
      <c r="C58" s="12">
        <v>17181</v>
      </c>
      <c r="D58" s="12">
        <v>14627</v>
      </c>
      <c r="E58" s="12">
        <v>11832</v>
      </c>
      <c r="F58" s="12">
        <v>9118</v>
      </c>
      <c r="G58" s="12">
        <v>9151</v>
      </c>
      <c r="H58" s="12">
        <v>8693</v>
      </c>
      <c r="I58" s="12">
        <v>9103</v>
      </c>
      <c r="J58" s="12">
        <v>9218</v>
      </c>
      <c r="K58" s="12">
        <v>8521</v>
      </c>
      <c r="L58" s="12">
        <v>8268</v>
      </c>
      <c r="M58" s="12">
        <v>8513</v>
      </c>
      <c r="N58" s="12">
        <v>8484</v>
      </c>
      <c r="O58" s="12">
        <v>8527</v>
      </c>
      <c r="P58" s="12">
        <v>10159</v>
      </c>
      <c r="Q58" s="12">
        <v>10304</v>
      </c>
      <c r="R58" s="12">
        <v>10205</v>
      </c>
      <c r="S58" s="12">
        <v>9731</v>
      </c>
      <c r="T58" s="12">
        <v>12190</v>
      </c>
    </row>
    <row r="59" spans="1:20" ht="15" customHeight="1">
      <c r="A59" s="13" t="s">
        <v>139</v>
      </c>
      <c r="B59" s="19"/>
      <c r="C59" s="12">
        <v>14521</v>
      </c>
      <c r="D59" s="12">
        <v>15155</v>
      </c>
      <c r="E59" s="12">
        <v>16027</v>
      </c>
      <c r="F59" s="12">
        <v>16408</v>
      </c>
      <c r="G59" s="12">
        <v>17121</v>
      </c>
      <c r="H59" s="12">
        <v>17880</v>
      </c>
      <c r="I59" s="12">
        <v>19195</v>
      </c>
      <c r="J59" s="12">
        <v>19953</v>
      </c>
      <c r="K59" s="12">
        <v>21166</v>
      </c>
      <c r="L59" s="12">
        <v>22029</v>
      </c>
      <c r="M59" s="12">
        <v>24003</v>
      </c>
      <c r="N59" s="12">
        <v>24981</v>
      </c>
      <c r="O59" s="12">
        <v>25217</v>
      </c>
      <c r="P59" s="12">
        <v>25225</v>
      </c>
      <c r="Q59" s="12">
        <v>25575</v>
      </c>
      <c r="R59" s="12">
        <v>25357</v>
      </c>
      <c r="S59" s="12">
        <v>27480</v>
      </c>
      <c r="T59" s="12">
        <v>28226</v>
      </c>
    </row>
    <row r="60" spans="1:20" ht="15" customHeight="1">
      <c r="A60" s="13" t="s">
        <v>140</v>
      </c>
      <c r="B60" s="19"/>
      <c r="C60" s="12">
        <v>35002</v>
      </c>
      <c r="D60" s="12">
        <v>35815</v>
      </c>
      <c r="E60" s="12">
        <v>37410</v>
      </c>
      <c r="F60" s="12">
        <v>38395</v>
      </c>
      <c r="G60" s="12">
        <v>40623</v>
      </c>
      <c r="H60" s="12">
        <v>41551</v>
      </c>
      <c r="I60" s="12">
        <v>42555</v>
      </c>
      <c r="J60" s="12">
        <v>43507</v>
      </c>
      <c r="K60" s="12">
        <v>46332</v>
      </c>
      <c r="L60" s="12">
        <v>49860</v>
      </c>
      <c r="M60" s="12">
        <v>53843</v>
      </c>
      <c r="N60" s="12">
        <v>53704</v>
      </c>
      <c r="O60" s="12">
        <v>54608</v>
      </c>
      <c r="P60" s="12">
        <v>58471</v>
      </c>
      <c r="Q60" s="12">
        <v>59346</v>
      </c>
      <c r="R60" s="12">
        <v>60020</v>
      </c>
      <c r="S60" s="12">
        <v>60789</v>
      </c>
      <c r="T60" s="12">
        <v>63497</v>
      </c>
    </row>
    <row r="61" spans="1:20" ht="15" customHeight="1">
      <c r="A61" s="13" t="s">
        <v>141</v>
      </c>
      <c r="B61" s="19"/>
      <c r="C61" s="12">
        <v>151838</v>
      </c>
      <c r="D61" s="12">
        <v>155719</v>
      </c>
      <c r="E61" s="12">
        <v>158638</v>
      </c>
      <c r="F61" s="12">
        <v>157073</v>
      </c>
      <c r="G61" s="12">
        <v>161777</v>
      </c>
      <c r="H61" s="12">
        <v>167330</v>
      </c>
      <c r="I61" s="12">
        <v>174246</v>
      </c>
      <c r="J61" s="12">
        <v>190250</v>
      </c>
      <c r="K61" s="12">
        <v>195209</v>
      </c>
      <c r="L61" s="12">
        <v>209047</v>
      </c>
      <c r="M61" s="12">
        <v>225153</v>
      </c>
      <c r="N61" s="12">
        <v>238002</v>
      </c>
      <c r="O61" s="12">
        <v>246079</v>
      </c>
      <c r="P61" s="12">
        <v>262860</v>
      </c>
      <c r="Q61" s="12">
        <v>280007</v>
      </c>
      <c r="R61" s="12">
        <v>294040</v>
      </c>
      <c r="S61" s="12">
        <v>299460</v>
      </c>
      <c r="T61" s="12">
        <v>303293</v>
      </c>
    </row>
    <row r="62" spans="1:20" ht="15" customHeight="1">
      <c r="A62" s="13" t="s">
        <v>142</v>
      </c>
      <c r="B62" s="19"/>
      <c r="C62" s="12">
        <v>420744</v>
      </c>
      <c r="D62" s="12">
        <v>455320</v>
      </c>
      <c r="E62" s="12">
        <v>463440</v>
      </c>
      <c r="F62" s="12">
        <v>472650</v>
      </c>
      <c r="G62" s="12">
        <v>476904</v>
      </c>
      <c r="H62" s="12">
        <v>493897</v>
      </c>
      <c r="I62" s="12">
        <v>513113</v>
      </c>
      <c r="J62" s="12">
        <v>504500</v>
      </c>
      <c r="K62" s="12">
        <v>511027</v>
      </c>
      <c r="L62" s="12">
        <v>523985</v>
      </c>
      <c r="M62" s="12">
        <v>540734</v>
      </c>
      <c r="N62" s="12">
        <v>549836</v>
      </c>
      <c r="O62" s="12">
        <v>559197</v>
      </c>
      <c r="P62" s="12">
        <v>566944</v>
      </c>
      <c r="Q62" s="12">
        <v>574274</v>
      </c>
      <c r="R62" s="12">
        <v>576165</v>
      </c>
      <c r="S62" s="12">
        <v>574558</v>
      </c>
      <c r="T62" s="12">
        <v>569841</v>
      </c>
    </row>
    <row r="63" spans="1:20" ht="15" customHeight="1">
      <c r="A63" s="13" t="s">
        <v>143</v>
      </c>
      <c r="B63" s="19"/>
      <c r="C63" s="12">
        <v>216890</v>
      </c>
      <c r="D63" s="12">
        <v>222039</v>
      </c>
      <c r="E63" s="12">
        <v>226235</v>
      </c>
      <c r="F63" s="12">
        <v>222780</v>
      </c>
      <c r="G63" s="12">
        <v>231788</v>
      </c>
      <c r="H63" s="12">
        <v>241466</v>
      </c>
      <c r="I63" s="12">
        <v>244410</v>
      </c>
      <c r="J63" s="12">
        <v>251447</v>
      </c>
      <c r="K63" s="12">
        <v>259771</v>
      </c>
      <c r="L63" s="12">
        <v>265640</v>
      </c>
      <c r="M63" s="12">
        <v>276611</v>
      </c>
      <c r="N63" s="12">
        <v>278990</v>
      </c>
      <c r="O63" s="12">
        <v>284397</v>
      </c>
      <c r="P63" s="12">
        <v>293884</v>
      </c>
      <c r="Q63" s="12">
        <v>303322</v>
      </c>
      <c r="R63" s="12">
        <v>303699</v>
      </c>
      <c r="S63" s="12">
        <v>314122</v>
      </c>
      <c r="T63" s="12">
        <v>313887</v>
      </c>
    </row>
    <row r="64" spans="1:20" ht="15" customHeight="1">
      <c r="A64" s="13" t="s">
        <v>144</v>
      </c>
      <c r="B64" s="19"/>
      <c r="C64" s="12">
        <v>1974</v>
      </c>
      <c r="D64" s="12">
        <v>2077</v>
      </c>
      <c r="E64" s="12">
        <v>2404</v>
      </c>
      <c r="F64" s="12">
        <v>2581</v>
      </c>
      <c r="G64" s="12">
        <v>2681</v>
      </c>
      <c r="H64" s="12">
        <v>2473</v>
      </c>
      <c r="I64" s="12">
        <v>2592</v>
      </c>
      <c r="J64" s="12">
        <v>2711</v>
      </c>
      <c r="K64" s="12">
        <v>2954</v>
      </c>
      <c r="L64" s="12">
        <v>3139</v>
      </c>
      <c r="M64" s="12">
        <v>3370</v>
      </c>
      <c r="N64" s="12">
        <v>3551</v>
      </c>
      <c r="O64" s="12">
        <v>3785</v>
      </c>
      <c r="P64" s="12">
        <v>4053</v>
      </c>
      <c r="Q64" s="12">
        <v>4201</v>
      </c>
      <c r="R64" s="12">
        <v>4377</v>
      </c>
      <c r="S64" s="12">
        <v>4652</v>
      </c>
      <c r="T64" s="12">
        <v>4871</v>
      </c>
    </row>
    <row r="65" spans="1:20" ht="15" customHeight="1">
      <c r="A65" s="13" t="s">
        <v>145</v>
      </c>
      <c r="B65" s="19"/>
      <c r="C65" s="12">
        <v>6648</v>
      </c>
      <c r="D65" s="12">
        <v>5644</v>
      </c>
      <c r="E65" s="12">
        <v>3834</v>
      </c>
      <c r="F65" s="12">
        <v>3924</v>
      </c>
      <c r="G65" s="12">
        <v>4440</v>
      </c>
      <c r="H65" s="12">
        <v>3979</v>
      </c>
      <c r="I65" s="12">
        <v>3126</v>
      </c>
      <c r="J65" s="12">
        <v>4505</v>
      </c>
      <c r="K65" s="12">
        <v>5797</v>
      </c>
      <c r="L65" s="12">
        <v>4110</v>
      </c>
      <c r="M65" s="12">
        <v>4136</v>
      </c>
      <c r="N65" s="12">
        <v>4280</v>
      </c>
      <c r="O65" s="12">
        <v>3975</v>
      </c>
      <c r="P65" s="12">
        <v>3975</v>
      </c>
      <c r="Q65" s="12">
        <v>4689</v>
      </c>
      <c r="R65" s="12">
        <v>4905</v>
      </c>
      <c r="S65" s="12">
        <v>4891</v>
      </c>
      <c r="T65" s="12">
        <v>4771</v>
      </c>
    </row>
    <row r="66" spans="1:20" ht="15" customHeight="1">
      <c r="A66" s="13" t="s">
        <v>146</v>
      </c>
      <c r="B66" s="19"/>
      <c r="C66" s="12">
        <v>28405</v>
      </c>
      <c r="D66" s="12">
        <v>29363</v>
      </c>
      <c r="E66" s="12">
        <v>18707</v>
      </c>
      <c r="F66" s="12">
        <v>14121</v>
      </c>
      <c r="G66" s="12">
        <v>10021</v>
      </c>
      <c r="H66" s="12">
        <v>13898</v>
      </c>
      <c r="I66" s="12">
        <v>16789</v>
      </c>
      <c r="J66" s="12">
        <v>14861</v>
      </c>
      <c r="K66" s="12">
        <v>17631</v>
      </c>
      <c r="L66" s="12">
        <v>13535</v>
      </c>
      <c r="M66" s="12">
        <v>11424</v>
      </c>
      <c r="N66" s="12">
        <v>14737</v>
      </c>
      <c r="O66" s="12">
        <v>17721</v>
      </c>
      <c r="P66" s="12">
        <v>19488</v>
      </c>
      <c r="Q66" s="12">
        <v>19274</v>
      </c>
      <c r="R66" s="12">
        <v>14784</v>
      </c>
      <c r="S66" s="12">
        <v>12482</v>
      </c>
      <c r="T66" s="12">
        <v>14007</v>
      </c>
    </row>
    <row r="67" spans="1:20" ht="15" customHeight="1">
      <c r="A67" s="13" t="s">
        <v>165</v>
      </c>
      <c r="B67" s="19"/>
      <c r="C67" s="12">
        <v>1381</v>
      </c>
      <c r="D67" s="12">
        <v>1396</v>
      </c>
      <c r="E67" s="12">
        <v>1208</v>
      </c>
      <c r="F67" s="12">
        <v>1077</v>
      </c>
      <c r="G67" s="12">
        <v>1190</v>
      </c>
      <c r="H67" s="12">
        <v>1241</v>
      </c>
      <c r="I67" s="12">
        <v>1312</v>
      </c>
      <c r="J67" s="12">
        <v>1263</v>
      </c>
      <c r="K67" s="12">
        <v>1309</v>
      </c>
      <c r="L67" s="12">
        <v>1021</v>
      </c>
      <c r="M67" s="12">
        <v>1175</v>
      </c>
      <c r="N67" s="12">
        <v>1243</v>
      </c>
      <c r="O67" s="12">
        <v>3676</v>
      </c>
      <c r="P67" s="12">
        <v>3612</v>
      </c>
      <c r="Q67" s="12">
        <v>4145</v>
      </c>
      <c r="R67" s="12">
        <v>4129</v>
      </c>
      <c r="S67" s="12">
        <v>4333</v>
      </c>
      <c r="T67" s="12">
        <v>4001</v>
      </c>
    </row>
    <row r="68" spans="1:20" ht="15" customHeight="1">
      <c r="A68" s="13" t="s">
        <v>148</v>
      </c>
      <c r="B68" s="19"/>
      <c r="C68" s="12">
        <v>28470</v>
      </c>
      <c r="D68" s="12">
        <v>30011</v>
      </c>
      <c r="E68" s="12">
        <v>31776</v>
      </c>
      <c r="F68" s="12">
        <v>32992</v>
      </c>
      <c r="G68" s="12">
        <v>33605</v>
      </c>
      <c r="H68" s="12">
        <v>34112</v>
      </c>
      <c r="I68" s="12">
        <v>35172</v>
      </c>
      <c r="J68" s="12">
        <v>35396</v>
      </c>
      <c r="K68" s="12">
        <v>37188</v>
      </c>
      <c r="L68" s="12">
        <v>37719</v>
      </c>
      <c r="M68" s="12">
        <v>35191</v>
      </c>
      <c r="N68" s="12">
        <v>36418</v>
      </c>
      <c r="O68" s="12">
        <v>36161</v>
      </c>
      <c r="P68" s="12">
        <v>34145</v>
      </c>
      <c r="Q68" s="12">
        <v>33708</v>
      </c>
      <c r="R68" s="12">
        <v>35755</v>
      </c>
      <c r="S68" s="12">
        <v>35859</v>
      </c>
      <c r="T68" s="12">
        <v>39959</v>
      </c>
    </row>
    <row r="69" spans="1:20" ht="15" customHeight="1">
      <c r="A69" s="13" t="s">
        <v>149</v>
      </c>
      <c r="B69" s="19"/>
      <c r="C69" s="12">
        <v>1100</v>
      </c>
      <c r="D69" s="12">
        <v>1419</v>
      </c>
      <c r="E69" s="12">
        <v>1490</v>
      </c>
      <c r="F69" s="12">
        <v>1500</v>
      </c>
      <c r="G69" s="12">
        <v>1541</v>
      </c>
      <c r="H69" s="12">
        <v>1632</v>
      </c>
      <c r="I69" s="12">
        <v>1658</v>
      </c>
      <c r="J69" s="12">
        <v>1686</v>
      </c>
      <c r="K69" s="12">
        <v>1721</v>
      </c>
      <c r="L69" s="12">
        <v>1792</v>
      </c>
      <c r="M69" s="12">
        <v>1917</v>
      </c>
      <c r="N69" s="12">
        <v>1987</v>
      </c>
      <c r="O69" s="12">
        <v>2052</v>
      </c>
      <c r="P69" s="12">
        <v>2236</v>
      </c>
      <c r="Q69" s="12">
        <v>2216</v>
      </c>
      <c r="R69" s="12">
        <v>2240</v>
      </c>
      <c r="S69" s="12">
        <v>2296</v>
      </c>
      <c r="T69" s="12">
        <v>2296</v>
      </c>
    </row>
    <row r="70" spans="1:20" ht="15" customHeight="1">
      <c r="A70" s="13" t="s">
        <v>150</v>
      </c>
      <c r="B70" s="19"/>
      <c r="C70" s="12">
        <v>71970</v>
      </c>
      <c r="D70" s="12">
        <v>74392</v>
      </c>
      <c r="E70" s="12">
        <v>77194</v>
      </c>
      <c r="F70" s="12">
        <v>76988</v>
      </c>
      <c r="G70" s="12">
        <v>79646</v>
      </c>
      <c r="H70" s="12">
        <v>81071</v>
      </c>
      <c r="I70" s="12">
        <v>85325</v>
      </c>
      <c r="J70" s="12">
        <v>86661</v>
      </c>
      <c r="K70" s="12">
        <v>91115</v>
      </c>
      <c r="L70" s="12">
        <v>86680</v>
      </c>
      <c r="M70" s="12">
        <v>89615</v>
      </c>
      <c r="N70" s="12">
        <v>93747</v>
      </c>
      <c r="O70" s="12">
        <v>95965</v>
      </c>
      <c r="P70" s="12">
        <v>96775</v>
      </c>
      <c r="Q70" s="12">
        <v>100769</v>
      </c>
      <c r="R70" s="12">
        <v>100219</v>
      </c>
      <c r="S70" s="12">
        <v>98392</v>
      </c>
      <c r="T70" s="12">
        <v>103241</v>
      </c>
    </row>
    <row r="71" spans="1:20" ht="15" customHeight="1">
      <c r="A71" s="13" t="s">
        <v>151</v>
      </c>
      <c r="B71" s="19"/>
      <c r="C71" s="12">
        <v>50294</v>
      </c>
      <c r="D71" s="12">
        <v>51483</v>
      </c>
      <c r="E71" s="12">
        <v>51180</v>
      </c>
      <c r="F71" s="12">
        <v>52676</v>
      </c>
      <c r="G71" s="12">
        <v>53310</v>
      </c>
      <c r="H71" s="12">
        <v>56589</v>
      </c>
      <c r="I71" s="12">
        <v>54938</v>
      </c>
      <c r="J71" s="12">
        <v>56873</v>
      </c>
      <c r="K71" s="12">
        <v>57463</v>
      </c>
      <c r="L71" s="12">
        <v>60943</v>
      </c>
      <c r="M71" s="12">
        <v>61517</v>
      </c>
      <c r="N71" s="12">
        <v>62377</v>
      </c>
      <c r="O71" s="12">
        <v>62420</v>
      </c>
      <c r="P71" s="12">
        <v>60098</v>
      </c>
      <c r="Q71" s="12">
        <v>64127</v>
      </c>
      <c r="R71" s="12">
        <v>65699</v>
      </c>
      <c r="S71" s="12">
        <v>63537</v>
      </c>
      <c r="T71" s="12">
        <v>63430</v>
      </c>
    </row>
    <row r="72" spans="1:20" ht="15" customHeight="1">
      <c r="A72" s="13" t="s">
        <v>152</v>
      </c>
      <c r="B72" s="19"/>
      <c r="C72" s="12">
        <v>136311</v>
      </c>
      <c r="D72" s="12">
        <v>134714</v>
      </c>
      <c r="E72" s="12">
        <v>132750</v>
      </c>
      <c r="F72" s="12">
        <v>133867</v>
      </c>
      <c r="G72" s="12">
        <v>135347</v>
      </c>
      <c r="H72" s="12">
        <v>138993</v>
      </c>
      <c r="I72" s="12">
        <v>143173</v>
      </c>
      <c r="J72" s="12">
        <v>142790</v>
      </c>
      <c r="K72" s="12">
        <v>142789</v>
      </c>
      <c r="L72" s="12">
        <v>142128</v>
      </c>
      <c r="M72" s="12">
        <v>145184</v>
      </c>
      <c r="N72" s="12">
        <v>145616</v>
      </c>
      <c r="O72" s="12">
        <v>144126</v>
      </c>
      <c r="P72" s="12">
        <v>151631</v>
      </c>
      <c r="Q72" s="12">
        <v>154159</v>
      </c>
      <c r="R72" s="12">
        <v>156936</v>
      </c>
      <c r="S72" s="12">
        <v>161742</v>
      </c>
      <c r="T72" s="12">
        <v>159348</v>
      </c>
    </row>
    <row r="73" spans="1:20" ht="15" customHeight="1">
      <c r="A73" s="13" t="s">
        <v>153</v>
      </c>
      <c r="B73" s="19"/>
      <c r="C73" s="12">
        <v>28501</v>
      </c>
      <c r="D73" s="12">
        <v>29872</v>
      </c>
      <c r="E73" s="12">
        <v>30088</v>
      </c>
      <c r="F73" s="12">
        <v>31206</v>
      </c>
      <c r="G73" s="12">
        <v>31382</v>
      </c>
      <c r="H73" s="12">
        <v>33265</v>
      </c>
      <c r="I73" s="12">
        <v>34521</v>
      </c>
      <c r="J73" s="12">
        <v>34205</v>
      </c>
      <c r="K73" s="12">
        <v>38983</v>
      </c>
      <c r="L73" s="12">
        <v>43275</v>
      </c>
      <c r="M73" s="12">
        <v>43765</v>
      </c>
      <c r="N73" s="12">
        <v>46510</v>
      </c>
      <c r="O73" s="12">
        <v>46109</v>
      </c>
      <c r="P73" s="12">
        <v>46855</v>
      </c>
      <c r="Q73" s="12">
        <v>45108</v>
      </c>
      <c r="R73" s="12">
        <v>46578</v>
      </c>
      <c r="S73" s="12">
        <v>49041</v>
      </c>
      <c r="T73" s="12">
        <v>47253</v>
      </c>
    </row>
    <row r="74" spans="1:20" ht="15" customHeight="1">
      <c r="A74" s="13" t="s">
        <v>154</v>
      </c>
      <c r="B74" s="19"/>
      <c r="C74" s="12">
        <v>64309</v>
      </c>
      <c r="D74" s="12">
        <v>56912</v>
      </c>
      <c r="E74" s="12">
        <v>54195</v>
      </c>
      <c r="F74" s="12">
        <v>55476</v>
      </c>
      <c r="G74" s="12">
        <v>55136</v>
      </c>
      <c r="H74" s="12">
        <v>59266</v>
      </c>
      <c r="I74" s="12">
        <v>61350</v>
      </c>
      <c r="J74" s="12">
        <v>57148</v>
      </c>
      <c r="K74" s="12">
        <v>53496</v>
      </c>
      <c r="L74" s="12">
        <v>50710</v>
      </c>
      <c r="M74" s="12">
        <v>51934</v>
      </c>
      <c r="N74" s="12">
        <v>53866</v>
      </c>
      <c r="O74" s="12">
        <v>54935</v>
      </c>
      <c r="P74" s="12">
        <v>56645</v>
      </c>
      <c r="Q74" s="12">
        <v>56482</v>
      </c>
      <c r="R74" s="12">
        <v>59413</v>
      </c>
      <c r="S74" s="12">
        <v>62698</v>
      </c>
      <c r="T74" s="12">
        <v>61673</v>
      </c>
    </row>
    <row r="75" spans="1:20" ht="15" customHeight="1">
      <c r="A75" s="13" t="s">
        <v>155</v>
      </c>
      <c r="B75" s="19"/>
      <c r="C75" s="12">
        <v>12442</v>
      </c>
      <c r="D75" s="12">
        <v>12742</v>
      </c>
      <c r="E75" s="12">
        <v>12086</v>
      </c>
      <c r="F75" s="12">
        <v>11692</v>
      </c>
      <c r="G75" s="12">
        <v>12631</v>
      </c>
      <c r="H75" s="12">
        <v>12654</v>
      </c>
      <c r="I75" s="12">
        <v>12778</v>
      </c>
      <c r="J75" s="12">
        <v>13176</v>
      </c>
      <c r="K75" s="12">
        <v>13728</v>
      </c>
      <c r="L75" s="12">
        <v>13262</v>
      </c>
      <c r="M75" s="12">
        <v>13624</v>
      </c>
      <c r="N75" s="12">
        <v>14466</v>
      </c>
      <c r="O75" s="12">
        <v>14599</v>
      </c>
      <c r="P75" s="12">
        <v>13820</v>
      </c>
      <c r="Q75" s="12">
        <v>15271</v>
      </c>
      <c r="R75" s="12">
        <v>15117</v>
      </c>
      <c r="S75" s="12">
        <v>15115</v>
      </c>
      <c r="T75" s="12">
        <v>15043</v>
      </c>
    </row>
    <row r="76" spans="1:20" ht="15" customHeight="1">
      <c r="A76" s="13" t="s">
        <v>156</v>
      </c>
      <c r="B76" s="19"/>
      <c r="C76" s="12">
        <v>24067</v>
      </c>
      <c r="D76" s="12">
        <v>22746</v>
      </c>
      <c r="E76" s="12">
        <v>22347</v>
      </c>
      <c r="F76" s="12">
        <v>23417</v>
      </c>
      <c r="G76" s="12">
        <v>24795</v>
      </c>
      <c r="H76" s="12">
        <v>26306</v>
      </c>
      <c r="I76" s="12">
        <v>25290</v>
      </c>
      <c r="J76" s="12">
        <v>24547</v>
      </c>
      <c r="K76" s="12">
        <v>25466</v>
      </c>
      <c r="L76" s="12">
        <v>27743</v>
      </c>
      <c r="M76" s="12">
        <v>30685</v>
      </c>
      <c r="N76" s="12">
        <v>32046</v>
      </c>
      <c r="O76" s="12">
        <v>32427</v>
      </c>
      <c r="P76" s="12">
        <v>31178</v>
      </c>
      <c r="Q76" s="12">
        <v>30567</v>
      </c>
      <c r="R76" s="12">
        <v>31455</v>
      </c>
      <c r="S76" s="12">
        <v>31368</v>
      </c>
      <c r="T76" s="12">
        <v>28056</v>
      </c>
    </row>
    <row r="77" spans="1:20" ht="15" customHeight="1">
      <c r="A77" s="13" t="s">
        <v>157</v>
      </c>
      <c r="B77" s="19"/>
      <c r="C77" s="12">
        <v>54364</v>
      </c>
      <c r="D77" s="12">
        <v>57986</v>
      </c>
      <c r="E77" s="12">
        <v>57733</v>
      </c>
      <c r="F77" s="12">
        <v>61079</v>
      </c>
      <c r="G77" s="12">
        <v>65642</v>
      </c>
      <c r="H77" s="12">
        <v>64064</v>
      </c>
      <c r="I77" s="12">
        <v>69372</v>
      </c>
      <c r="J77" s="12">
        <v>69176</v>
      </c>
      <c r="K77" s="12">
        <v>70170</v>
      </c>
      <c r="L77" s="12">
        <v>69433</v>
      </c>
      <c r="M77" s="12">
        <v>69989</v>
      </c>
      <c r="N77" s="12">
        <v>74450</v>
      </c>
      <c r="O77" s="12">
        <v>74899</v>
      </c>
      <c r="P77" s="12">
        <v>84230</v>
      </c>
      <c r="Q77" s="12">
        <v>85817</v>
      </c>
      <c r="R77" s="12">
        <v>70550</v>
      </c>
      <c r="S77" s="12">
        <v>82304</v>
      </c>
      <c r="T77" s="12">
        <v>81249</v>
      </c>
    </row>
    <row r="78" spans="1:20" ht="15" customHeight="1">
      <c r="A78" s="13" t="s">
        <v>158</v>
      </c>
      <c r="B78" s="19"/>
      <c r="C78" s="12">
        <v>146917</v>
      </c>
      <c r="D78" s="12">
        <v>147825</v>
      </c>
      <c r="E78" s="12">
        <v>146774</v>
      </c>
      <c r="F78" s="12">
        <v>146241</v>
      </c>
      <c r="G78" s="12">
        <v>143571</v>
      </c>
      <c r="H78" s="12">
        <v>148379</v>
      </c>
      <c r="I78" s="12">
        <v>140633</v>
      </c>
      <c r="J78" s="12">
        <v>149422</v>
      </c>
      <c r="K78" s="12">
        <v>158275</v>
      </c>
      <c r="L78" s="12">
        <v>155158</v>
      </c>
      <c r="M78" s="12">
        <v>145585</v>
      </c>
      <c r="N78" s="12">
        <v>161617</v>
      </c>
      <c r="O78" s="12">
        <v>146733</v>
      </c>
      <c r="P78" s="12">
        <v>135435</v>
      </c>
      <c r="Q78" s="12">
        <v>151727</v>
      </c>
      <c r="R78" s="12">
        <v>158435</v>
      </c>
      <c r="S78" s="12">
        <v>143299</v>
      </c>
      <c r="T78" s="12">
        <v>148849</v>
      </c>
    </row>
    <row r="79" spans="1:20" ht="15" customHeight="1">
      <c r="A79" s="13" t="s">
        <v>159</v>
      </c>
      <c r="B79" s="19"/>
      <c r="C79" s="12">
        <v>318963</v>
      </c>
      <c r="D79" s="12">
        <v>322837</v>
      </c>
      <c r="E79" s="12">
        <v>323907</v>
      </c>
      <c r="F79" s="12">
        <v>323579</v>
      </c>
      <c r="G79" s="12">
        <v>325404</v>
      </c>
      <c r="H79" s="12">
        <v>334042</v>
      </c>
      <c r="I79" s="12">
        <v>347383</v>
      </c>
      <c r="J79" s="12">
        <v>345378</v>
      </c>
      <c r="K79" s="12">
        <v>362015</v>
      </c>
      <c r="L79" s="12">
        <v>368364</v>
      </c>
      <c r="M79" s="12">
        <v>377069</v>
      </c>
      <c r="N79" s="12">
        <v>384789</v>
      </c>
      <c r="O79" s="12">
        <v>387247</v>
      </c>
      <c r="P79" s="12">
        <v>398207</v>
      </c>
      <c r="Q79" s="12">
        <v>393867</v>
      </c>
      <c r="R79" s="12">
        <v>398360</v>
      </c>
      <c r="S79" s="12">
        <v>397854</v>
      </c>
      <c r="T79" s="12">
        <v>396143</v>
      </c>
    </row>
    <row r="80" spans="1:20" ht="15" customHeight="1">
      <c r="A80" s="13" t="s">
        <v>160</v>
      </c>
      <c r="B80" s="19"/>
      <c r="C80" s="12">
        <v>57543</v>
      </c>
      <c r="D80" s="12">
        <v>60246</v>
      </c>
      <c r="E80" s="12">
        <v>67342</v>
      </c>
      <c r="F80" s="12">
        <v>73808</v>
      </c>
      <c r="G80" s="12">
        <v>78321</v>
      </c>
      <c r="H80" s="12">
        <v>86247</v>
      </c>
      <c r="I80" s="12">
        <v>94862</v>
      </c>
      <c r="J80" s="12">
        <v>103296</v>
      </c>
      <c r="K80" s="12">
        <v>111022</v>
      </c>
      <c r="L80" s="12">
        <v>116440</v>
      </c>
      <c r="M80" s="12">
        <v>124922</v>
      </c>
      <c r="N80" s="12">
        <v>122725</v>
      </c>
      <c r="O80" s="12">
        <v>129400</v>
      </c>
      <c r="P80" s="12">
        <v>140581</v>
      </c>
      <c r="Q80" s="12">
        <v>150698</v>
      </c>
      <c r="R80" s="12">
        <v>161956</v>
      </c>
      <c r="S80" s="12">
        <v>176300</v>
      </c>
      <c r="T80" s="12">
        <v>191558</v>
      </c>
    </row>
    <row r="81" spans="1:20" ht="15" customHeight="1">
      <c r="A81" s="13" t="s">
        <v>161</v>
      </c>
      <c r="B81" s="19"/>
      <c r="C81" s="12">
        <v>4510</v>
      </c>
      <c r="D81" s="12">
        <v>4494</v>
      </c>
      <c r="E81" s="12">
        <v>4546</v>
      </c>
      <c r="F81" s="12">
        <v>4727</v>
      </c>
      <c r="G81" s="12">
        <v>4780</v>
      </c>
      <c r="H81" s="12">
        <v>4981</v>
      </c>
      <c r="I81" s="12">
        <v>5123</v>
      </c>
      <c r="J81" s="12">
        <v>5586</v>
      </c>
      <c r="K81" s="12">
        <v>6281</v>
      </c>
      <c r="L81" s="12">
        <v>7188</v>
      </c>
      <c r="M81" s="12">
        <v>7684</v>
      </c>
      <c r="N81" s="12">
        <v>8033</v>
      </c>
      <c r="O81" s="12">
        <v>8416</v>
      </c>
      <c r="P81" s="12">
        <v>8500</v>
      </c>
      <c r="Q81" s="12">
        <v>8623</v>
      </c>
      <c r="R81" s="12">
        <v>8686</v>
      </c>
      <c r="S81" s="12">
        <v>9930</v>
      </c>
      <c r="T81" s="12">
        <v>9930</v>
      </c>
    </row>
    <row r="82" spans="1:20" ht="15" customHeight="1">
      <c r="A82" s="13" t="s">
        <v>162</v>
      </c>
      <c r="B82" s="19"/>
      <c r="C82" s="12">
        <v>121848</v>
      </c>
      <c r="D82" s="12">
        <v>111009</v>
      </c>
      <c r="E82" s="12">
        <v>117506</v>
      </c>
      <c r="F82" s="12">
        <v>120096</v>
      </c>
      <c r="G82" s="12">
        <v>113213</v>
      </c>
      <c r="H82" s="12">
        <v>123011</v>
      </c>
      <c r="I82" s="12">
        <v>104712</v>
      </c>
      <c r="J82" s="12">
        <v>111656</v>
      </c>
      <c r="K82" s="12">
        <v>116986</v>
      </c>
      <c r="L82" s="12">
        <v>122722</v>
      </c>
      <c r="M82" s="12">
        <v>143028</v>
      </c>
      <c r="N82" s="12">
        <v>121890</v>
      </c>
      <c r="O82" s="12">
        <v>130705</v>
      </c>
      <c r="P82" s="12">
        <v>107405</v>
      </c>
      <c r="Q82" s="12">
        <v>110699</v>
      </c>
      <c r="R82" s="12">
        <v>138055</v>
      </c>
      <c r="S82" s="12">
        <v>121580</v>
      </c>
      <c r="T82" s="12">
        <v>137471</v>
      </c>
    </row>
    <row r="83" spans="1:20" ht="15" customHeight="1">
      <c r="A83" s="13" t="s">
        <v>163</v>
      </c>
      <c r="B83" s="19"/>
      <c r="C83" s="12">
        <v>56175</v>
      </c>
      <c r="D83" s="12">
        <v>58216</v>
      </c>
      <c r="E83" s="12">
        <v>59667</v>
      </c>
      <c r="F83" s="12">
        <v>61753</v>
      </c>
      <c r="G83" s="12">
        <v>66308</v>
      </c>
      <c r="H83" s="12">
        <v>63034</v>
      </c>
      <c r="I83" s="12">
        <v>57502</v>
      </c>
      <c r="J83" s="12">
        <v>63096</v>
      </c>
      <c r="K83" s="12">
        <v>63473</v>
      </c>
      <c r="L83" s="12">
        <v>69694</v>
      </c>
      <c r="M83" s="12">
        <v>67522</v>
      </c>
      <c r="N83" s="12">
        <v>72425</v>
      </c>
      <c r="O83" s="12">
        <v>67185</v>
      </c>
      <c r="P83" s="12">
        <v>67449</v>
      </c>
      <c r="Q83" s="12">
        <v>65596</v>
      </c>
      <c r="R83" s="12">
        <v>59612</v>
      </c>
      <c r="S83" s="12">
        <v>64038</v>
      </c>
      <c r="T83" s="12">
        <v>67950</v>
      </c>
    </row>
    <row r="84" spans="1:26" ht="12.75">
      <c r="A84" s="14" t="s">
        <v>27</v>
      </c>
      <c r="B84" s="20"/>
      <c r="C84" s="12">
        <f aca="true" t="shared" si="2" ref="C84:T84">SUM(C53:C83)</f>
        <v>2823834</v>
      </c>
      <c r="D84" s="12">
        <f t="shared" si="2"/>
        <v>2861598</v>
      </c>
      <c r="E84" s="12">
        <f t="shared" si="2"/>
        <v>2865636</v>
      </c>
      <c r="F84" s="12">
        <f t="shared" si="2"/>
        <v>2877311</v>
      </c>
      <c r="G84" s="12">
        <f t="shared" si="2"/>
        <v>2917863</v>
      </c>
      <c r="H84" s="12">
        <f t="shared" si="2"/>
        <v>3010017</v>
      </c>
      <c r="I84" s="12">
        <f t="shared" si="2"/>
        <v>3091949</v>
      </c>
      <c r="J84" s="12">
        <f t="shared" si="2"/>
        <v>3124514</v>
      </c>
      <c r="K84" s="12">
        <f t="shared" si="2"/>
        <v>3207811</v>
      </c>
      <c r="L84" s="12">
        <f t="shared" si="2"/>
        <v>3255757</v>
      </c>
      <c r="M84" s="12">
        <f t="shared" si="2"/>
        <v>3364077</v>
      </c>
      <c r="N84" s="12">
        <f t="shared" si="2"/>
        <v>3433148</v>
      </c>
      <c r="O84" s="12">
        <f t="shared" si="2"/>
        <v>3452576</v>
      </c>
      <c r="P84" s="12">
        <f t="shared" si="2"/>
        <v>3539955</v>
      </c>
      <c r="Q84" s="12">
        <f t="shared" si="2"/>
        <v>3623182</v>
      </c>
      <c r="R84" s="12">
        <f t="shared" si="2"/>
        <v>3677256</v>
      </c>
      <c r="S84" s="12">
        <f t="shared" si="2"/>
        <v>3725802</v>
      </c>
      <c r="T84" s="12">
        <f t="shared" si="2"/>
        <v>3768603</v>
      </c>
      <c r="U84" s="14"/>
      <c r="W84" s="15"/>
      <c r="Z84" s="16"/>
    </row>
    <row r="85" spans="1:26" ht="12.75">
      <c r="A85" s="14" t="s">
        <v>28</v>
      </c>
      <c r="B85" s="20"/>
      <c r="C85" s="12">
        <f aca="true" t="shared" si="3" ref="C85:T85">SUM(C53:C79)</f>
        <v>2583758</v>
      </c>
      <c r="D85" s="12">
        <f t="shared" si="3"/>
        <v>2627633</v>
      </c>
      <c r="E85" s="12">
        <f t="shared" si="3"/>
        <v>2616575</v>
      </c>
      <c r="F85" s="12">
        <f t="shared" si="3"/>
        <v>2616927</v>
      </c>
      <c r="G85" s="12">
        <f t="shared" si="3"/>
        <v>2655241</v>
      </c>
      <c r="H85" s="12">
        <f t="shared" si="3"/>
        <v>2732744</v>
      </c>
      <c r="I85" s="12">
        <f t="shared" si="3"/>
        <v>2829750</v>
      </c>
      <c r="J85" s="12">
        <f t="shared" si="3"/>
        <v>2840880</v>
      </c>
      <c r="K85" s="12">
        <f t="shared" si="3"/>
        <v>2910049</v>
      </c>
      <c r="L85" s="12">
        <f t="shared" si="3"/>
        <v>2939713</v>
      </c>
      <c r="M85" s="12">
        <f t="shared" si="3"/>
        <v>3020921</v>
      </c>
      <c r="N85" s="12">
        <f t="shared" si="3"/>
        <v>3108075</v>
      </c>
      <c r="O85" s="12">
        <f t="shared" si="3"/>
        <v>3116870</v>
      </c>
      <c r="P85" s="12">
        <f t="shared" si="3"/>
        <v>3216020</v>
      </c>
      <c r="Q85" s="12">
        <f t="shared" si="3"/>
        <v>3287566</v>
      </c>
      <c r="R85" s="12">
        <f t="shared" si="3"/>
        <v>3308947</v>
      </c>
      <c r="S85" s="12">
        <f t="shared" si="3"/>
        <v>3353954</v>
      </c>
      <c r="T85" s="12">
        <f t="shared" si="3"/>
        <v>3361694</v>
      </c>
      <c r="U85" s="14"/>
      <c r="W85" s="15"/>
      <c r="Z85" s="16"/>
    </row>
    <row r="86" spans="1:19" ht="15" customHeight="1">
      <c r="A86" s="17"/>
      <c r="B86" s="17"/>
      <c r="C86" s="17"/>
      <c r="D86" s="17"/>
      <c r="E86" s="17"/>
      <c r="F86" s="17"/>
      <c r="G86" s="17"/>
      <c r="H86" s="17"/>
      <c r="I86" s="17"/>
      <c r="J86" s="17"/>
      <c r="K86" s="17"/>
      <c r="L86" s="17"/>
      <c r="M86" s="17"/>
      <c r="N86" s="17"/>
      <c r="O86" s="17"/>
      <c r="P86" s="17"/>
      <c r="Q86" s="17"/>
      <c r="R86" s="17"/>
      <c r="S86" s="17"/>
    </row>
    <row r="87" spans="1:19" ht="15" customHeight="1">
      <c r="A87" s="8"/>
      <c r="B87" s="8"/>
      <c r="C87" s="8"/>
      <c r="D87" s="8"/>
      <c r="E87" s="8"/>
      <c r="F87" s="8"/>
      <c r="G87" s="8"/>
      <c r="H87" s="8"/>
      <c r="I87" s="8"/>
      <c r="J87" s="8"/>
      <c r="K87" s="8"/>
      <c r="L87" s="8"/>
      <c r="M87" s="8"/>
      <c r="N87" s="8"/>
      <c r="O87" s="8"/>
      <c r="P87" s="8"/>
      <c r="Q87" s="8"/>
      <c r="R87" s="8"/>
      <c r="S87" s="8"/>
    </row>
    <row r="88" spans="1:19" ht="15" customHeight="1">
      <c r="A88" s="18"/>
      <c r="B88" s="6" t="s">
        <v>3</v>
      </c>
      <c r="C88" s="7" t="s">
        <v>166</v>
      </c>
      <c r="D88" s="17"/>
      <c r="E88" s="17"/>
      <c r="F88" s="17"/>
      <c r="G88" s="17"/>
      <c r="H88" s="17"/>
      <c r="I88" s="17"/>
      <c r="J88" s="17"/>
      <c r="K88" s="17"/>
      <c r="L88" s="17"/>
      <c r="M88" s="17"/>
      <c r="N88" s="17"/>
      <c r="O88" s="17"/>
      <c r="P88" s="17"/>
      <c r="Q88" s="17"/>
      <c r="R88" s="17"/>
      <c r="S88" s="17"/>
    </row>
    <row r="89" spans="1:19" ht="15" customHeight="1">
      <c r="A89" s="18"/>
      <c r="B89" s="6" t="s">
        <v>4</v>
      </c>
      <c r="C89" s="7" t="s">
        <v>131</v>
      </c>
      <c r="D89" s="17"/>
      <c r="E89" s="17"/>
      <c r="F89" s="17"/>
      <c r="G89" s="17"/>
      <c r="H89" s="17"/>
      <c r="I89" s="17"/>
      <c r="J89" s="17"/>
      <c r="K89" s="17"/>
      <c r="L89" s="17"/>
      <c r="M89" s="17"/>
      <c r="N89" s="17"/>
      <c r="O89" s="17"/>
      <c r="P89" s="17"/>
      <c r="Q89" s="17"/>
      <c r="R89" s="17"/>
      <c r="S89" s="17"/>
    </row>
    <row r="90" spans="1:19" ht="15" customHeight="1">
      <c r="A90" s="18"/>
      <c r="B90" s="6" t="s">
        <v>5</v>
      </c>
      <c r="C90" s="7" t="s">
        <v>132</v>
      </c>
      <c r="D90" s="17"/>
      <c r="E90" s="17"/>
      <c r="F90" s="17"/>
      <c r="G90" s="17"/>
      <c r="H90" s="17"/>
      <c r="I90" s="17"/>
      <c r="J90" s="17"/>
      <c r="K90" s="17"/>
      <c r="L90" s="17"/>
      <c r="M90" s="17"/>
      <c r="N90" s="17"/>
      <c r="O90" s="17"/>
      <c r="P90" s="17"/>
      <c r="Q90" s="17"/>
      <c r="R90" s="17"/>
      <c r="S90" s="17"/>
    </row>
    <row r="91" spans="1:19" ht="15" customHeight="1">
      <c r="A91" s="8"/>
      <c r="B91" s="8"/>
      <c r="C91" s="8"/>
      <c r="D91" s="8"/>
      <c r="E91" s="8"/>
      <c r="F91" s="8"/>
      <c r="G91" s="8"/>
      <c r="H91" s="8"/>
      <c r="I91" s="8"/>
      <c r="J91" s="8"/>
      <c r="K91" s="8"/>
      <c r="L91" s="8"/>
      <c r="M91" s="8"/>
      <c r="N91" s="8"/>
      <c r="O91" s="8"/>
      <c r="P91" s="8"/>
      <c r="Q91" s="8"/>
      <c r="R91" s="8"/>
      <c r="S91" s="8"/>
    </row>
    <row r="92" spans="1:20" ht="15" customHeight="1">
      <c r="A92" s="9" t="s">
        <v>6</v>
      </c>
      <c r="B92" s="9" t="s">
        <v>7</v>
      </c>
      <c r="C92" s="10" t="s">
        <v>8</v>
      </c>
      <c r="D92" s="10" t="s">
        <v>9</v>
      </c>
      <c r="E92" s="10" t="s">
        <v>10</v>
      </c>
      <c r="F92" s="10" t="s">
        <v>11</v>
      </c>
      <c r="G92" s="10" t="s">
        <v>12</v>
      </c>
      <c r="H92" s="10" t="s">
        <v>13</v>
      </c>
      <c r="I92" s="10" t="s">
        <v>14</v>
      </c>
      <c r="J92" s="10" t="s">
        <v>15</v>
      </c>
      <c r="K92" s="10" t="s">
        <v>16</v>
      </c>
      <c r="L92" s="10" t="s">
        <v>17</v>
      </c>
      <c r="M92" s="10" t="s">
        <v>18</v>
      </c>
      <c r="N92" s="10" t="s">
        <v>19</v>
      </c>
      <c r="O92" s="10" t="s">
        <v>20</v>
      </c>
      <c r="P92" s="10" t="s">
        <v>21</v>
      </c>
      <c r="Q92" s="10" t="s">
        <v>22</v>
      </c>
      <c r="R92" s="10" t="s">
        <v>23</v>
      </c>
      <c r="S92" s="10" t="s">
        <v>24</v>
      </c>
      <c r="T92" s="10" t="s">
        <v>25</v>
      </c>
    </row>
    <row r="93" spans="1:20" ht="15" customHeight="1">
      <c r="A93" s="11" t="s">
        <v>26</v>
      </c>
      <c r="B93" s="18"/>
      <c r="C93" s="12"/>
      <c r="D93" s="12"/>
      <c r="E93" s="12"/>
      <c r="F93" s="12"/>
      <c r="G93" s="12"/>
      <c r="H93" s="12"/>
      <c r="I93" s="12"/>
      <c r="J93" s="12"/>
      <c r="K93" s="12"/>
      <c r="L93" s="12"/>
      <c r="M93" s="12"/>
      <c r="N93" s="12"/>
      <c r="O93" s="12"/>
      <c r="P93" s="12"/>
      <c r="Q93" s="12"/>
      <c r="R93" s="12"/>
      <c r="S93" s="12"/>
      <c r="T93" s="12"/>
    </row>
    <row r="94" spans="1:20" ht="15" customHeight="1">
      <c r="A94" s="13" t="s">
        <v>133</v>
      </c>
      <c r="B94" s="19"/>
      <c r="C94" s="12">
        <v>900</v>
      </c>
      <c r="D94" s="12">
        <v>979</v>
      </c>
      <c r="E94" s="12">
        <v>1156</v>
      </c>
      <c r="F94" s="12">
        <v>1020</v>
      </c>
      <c r="G94" s="12">
        <v>1184</v>
      </c>
      <c r="H94" s="12">
        <v>1230</v>
      </c>
      <c r="I94" s="12">
        <v>1200</v>
      </c>
      <c r="J94" s="12">
        <v>1277</v>
      </c>
      <c r="K94" s="12">
        <v>1497</v>
      </c>
      <c r="L94" s="12">
        <v>1489</v>
      </c>
      <c r="M94" s="12">
        <v>1699</v>
      </c>
      <c r="N94" s="12">
        <v>1648</v>
      </c>
      <c r="O94" s="12">
        <v>1488</v>
      </c>
      <c r="P94" s="12">
        <v>1316</v>
      </c>
      <c r="Q94" s="12">
        <v>1607</v>
      </c>
      <c r="R94" s="12">
        <v>1604</v>
      </c>
      <c r="S94" s="12">
        <v>1628</v>
      </c>
      <c r="T94" s="12">
        <v>1683</v>
      </c>
    </row>
    <row r="95" spans="1:20" ht="15" customHeight="1">
      <c r="A95" s="13" t="s">
        <v>134</v>
      </c>
      <c r="B95" s="19"/>
      <c r="C95" s="12">
        <v>1878</v>
      </c>
      <c r="D95" s="12">
        <v>2441</v>
      </c>
      <c r="E95" s="12">
        <v>2063</v>
      </c>
      <c r="F95" s="12">
        <v>1942</v>
      </c>
      <c r="G95" s="12">
        <v>1468</v>
      </c>
      <c r="H95" s="12">
        <v>2314</v>
      </c>
      <c r="I95" s="12">
        <v>2919</v>
      </c>
      <c r="J95" s="12">
        <v>2936</v>
      </c>
      <c r="K95" s="12">
        <v>3325</v>
      </c>
      <c r="L95" s="12">
        <v>2982</v>
      </c>
      <c r="M95" s="12">
        <v>2951</v>
      </c>
      <c r="N95" s="12">
        <v>2171</v>
      </c>
      <c r="O95" s="12">
        <v>2704</v>
      </c>
      <c r="P95" s="12">
        <v>3301</v>
      </c>
      <c r="Q95" s="12">
        <v>3363</v>
      </c>
      <c r="R95" s="12">
        <v>4730</v>
      </c>
      <c r="S95" s="12">
        <v>4579</v>
      </c>
      <c r="T95" s="12">
        <v>3234</v>
      </c>
    </row>
    <row r="96" spans="1:20" ht="15" customHeight="1">
      <c r="A96" s="13" t="s">
        <v>135</v>
      </c>
      <c r="B96" s="19"/>
      <c r="C96" s="12">
        <v>1449</v>
      </c>
      <c r="D96" s="12">
        <v>1319</v>
      </c>
      <c r="E96" s="12">
        <v>1638</v>
      </c>
      <c r="F96" s="12">
        <v>1596</v>
      </c>
      <c r="G96" s="12">
        <v>1776</v>
      </c>
      <c r="H96" s="12">
        <v>2274</v>
      </c>
      <c r="I96" s="12">
        <v>2403</v>
      </c>
      <c r="J96" s="12">
        <v>2080</v>
      </c>
      <c r="K96" s="12">
        <v>1884</v>
      </c>
      <c r="L96" s="12">
        <v>2216</v>
      </c>
      <c r="M96" s="12">
        <v>2313</v>
      </c>
      <c r="N96" s="12">
        <v>2467</v>
      </c>
      <c r="O96" s="12">
        <v>2845</v>
      </c>
      <c r="P96" s="12">
        <v>1794</v>
      </c>
      <c r="Q96" s="12">
        <v>2562</v>
      </c>
      <c r="R96" s="12">
        <v>3027</v>
      </c>
      <c r="S96" s="12">
        <v>3257</v>
      </c>
      <c r="T96" s="12">
        <v>2523</v>
      </c>
    </row>
    <row r="97" spans="1:20" ht="15" customHeight="1">
      <c r="A97" s="13" t="s">
        <v>136</v>
      </c>
      <c r="B97" s="19"/>
      <c r="C97" s="12">
        <v>28</v>
      </c>
      <c r="D97" s="12">
        <v>25</v>
      </c>
      <c r="E97" s="12">
        <v>28</v>
      </c>
      <c r="F97" s="12">
        <v>28</v>
      </c>
      <c r="G97" s="12">
        <v>33</v>
      </c>
      <c r="H97" s="12">
        <v>30</v>
      </c>
      <c r="I97" s="12">
        <v>19</v>
      </c>
      <c r="J97" s="12">
        <v>19</v>
      </c>
      <c r="K97" s="12">
        <v>27</v>
      </c>
      <c r="L97" s="12">
        <v>30</v>
      </c>
      <c r="M97" s="12">
        <v>30</v>
      </c>
      <c r="N97" s="12">
        <v>28</v>
      </c>
      <c r="O97" s="12">
        <v>32</v>
      </c>
      <c r="P97" s="12">
        <v>21</v>
      </c>
      <c r="Q97" s="12">
        <v>26</v>
      </c>
      <c r="R97" s="12">
        <v>22</v>
      </c>
      <c r="S97" s="12">
        <v>23</v>
      </c>
      <c r="T97" s="12">
        <v>28</v>
      </c>
    </row>
    <row r="98" spans="1:20" ht="15" customHeight="1">
      <c r="A98" s="13" t="s">
        <v>137</v>
      </c>
      <c r="B98" s="19"/>
      <c r="C98" s="12">
        <v>19720</v>
      </c>
      <c r="D98" s="12">
        <v>18460</v>
      </c>
      <c r="E98" s="12">
        <v>21115</v>
      </c>
      <c r="F98" s="12">
        <v>21465</v>
      </c>
      <c r="G98" s="12">
        <v>22461</v>
      </c>
      <c r="H98" s="12">
        <v>24217</v>
      </c>
      <c r="I98" s="12">
        <v>24683</v>
      </c>
      <c r="J98" s="12">
        <v>20934</v>
      </c>
      <c r="K98" s="12">
        <v>21590</v>
      </c>
      <c r="L98" s="12">
        <v>23613</v>
      </c>
      <c r="M98" s="12">
        <v>25962</v>
      </c>
      <c r="N98" s="12">
        <v>27253</v>
      </c>
      <c r="O98" s="12">
        <v>27864</v>
      </c>
      <c r="P98" s="12">
        <v>24440</v>
      </c>
      <c r="Q98" s="12">
        <v>27874</v>
      </c>
      <c r="R98" s="12">
        <v>26717</v>
      </c>
      <c r="S98" s="12">
        <v>27304</v>
      </c>
      <c r="T98" s="12">
        <v>28458</v>
      </c>
    </row>
    <row r="99" spans="1:20" ht="15" customHeight="1">
      <c r="A99" s="13" t="s">
        <v>138</v>
      </c>
      <c r="B99" s="19"/>
      <c r="C99" s="12">
        <v>0</v>
      </c>
      <c r="D99" s="12">
        <v>0</v>
      </c>
      <c r="E99" s="12">
        <v>1</v>
      </c>
      <c r="F99" s="12">
        <v>1</v>
      </c>
      <c r="G99" s="12">
        <v>3</v>
      </c>
      <c r="H99" s="12">
        <v>2</v>
      </c>
      <c r="I99" s="12">
        <v>2</v>
      </c>
      <c r="J99" s="12">
        <v>3</v>
      </c>
      <c r="K99" s="12">
        <v>4</v>
      </c>
      <c r="L99" s="12">
        <v>4</v>
      </c>
      <c r="M99" s="12">
        <v>5</v>
      </c>
      <c r="N99" s="12">
        <v>7</v>
      </c>
      <c r="O99" s="12">
        <v>6</v>
      </c>
      <c r="P99" s="12">
        <v>13</v>
      </c>
      <c r="Q99" s="12">
        <v>22</v>
      </c>
      <c r="R99" s="12">
        <v>22</v>
      </c>
      <c r="S99" s="12">
        <v>13</v>
      </c>
      <c r="T99" s="12">
        <v>21</v>
      </c>
    </row>
    <row r="100" spans="1:20" ht="15" customHeight="1">
      <c r="A100" s="13" t="s">
        <v>139</v>
      </c>
      <c r="B100" s="19"/>
      <c r="C100" s="12">
        <v>983</v>
      </c>
      <c r="D100" s="12">
        <v>964</v>
      </c>
      <c r="E100" s="12">
        <v>1050</v>
      </c>
      <c r="F100" s="12">
        <v>1012</v>
      </c>
      <c r="G100" s="12">
        <v>1198</v>
      </c>
      <c r="H100" s="12">
        <v>968</v>
      </c>
      <c r="I100" s="12">
        <v>982</v>
      </c>
      <c r="J100" s="12">
        <v>942</v>
      </c>
      <c r="K100" s="12">
        <v>1189</v>
      </c>
      <c r="L100" s="12">
        <v>1090</v>
      </c>
      <c r="M100" s="12">
        <v>1150</v>
      </c>
      <c r="N100" s="12">
        <v>920</v>
      </c>
      <c r="O100" s="12">
        <v>1264</v>
      </c>
      <c r="P100" s="12">
        <v>956</v>
      </c>
      <c r="Q100" s="12">
        <v>984</v>
      </c>
      <c r="R100" s="12">
        <v>975</v>
      </c>
      <c r="S100" s="12">
        <v>1088</v>
      </c>
      <c r="T100" s="12">
        <v>1016</v>
      </c>
    </row>
    <row r="101" spans="1:20" ht="15" customHeight="1">
      <c r="A101" s="13" t="s">
        <v>140</v>
      </c>
      <c r="B101" s="19"/>
      <c r="C101" s="12">
        <v>2000</v>
      </c>
      <c r="D101" s="12">
        <v>3171</v>
      </c>
      <c r="E101" s="12">
        <v>2389</v>
      </c>
      <c r="F101" s="12">
        <v>2541</v>
      </c>
      <c r="G101" s="12">
        <v>2842</v>
      </c>
      <c r="H101" s="12">
        <v>3782</v>
      </c>
      <c r="I101" s="12">
        <v>4504</v>
      </c>
      <c r="J101" s="12">
        <v>4096</v>
      </c>
      <c r="K101" s="12">
        <v>3866</v>
      </c>
      <c r="L101" s="12">
        <v>5058</v>
      </c>
      <c r="M101" s="12">
        <v>4111</v>
      </c>
      <c r="N101" s="12">
        <v>2725</v>
      </c>
      <c r="O101" s="12">
        <v>3463</v>
      </c>
      <c r="P101" s="12">
        <v>5332</v>
      </c>
      <c r="Q101" s="12">
        <v>5205</v>
      </c>
      <c r="R101" s="12">
        <v>5610</v>
      </c>
      <c r="S101" s="12">
        <v>6475</v>
      </c>
      <c r="T101" s="12">
        <v>3376</v>
      </c>
    </row>
    <row r="102" spans="1:20" ht="15" customHeight="1">
      <c r="A102" s="13" t="s">
        <v>141</v>
      </c>
      <c r="B102" s="19"/>
      <c r="C102" s="12">
        <v>26180</v>
      </c>
      <c r="D102" s="12">
        <v>28293</v>
      </c>
      <c r="E102" s="12">
        <v>20934</v>
      </c>
      <c r="F102" s="12">
        <v>25779</v>
      </c>
      <c r="G102" s="12">
        <v>29182</v>
      </c>
      <c r="H102" s="12">
        <v>24569</v>
      </c>
      <c r="I102" s="12">
        <v>40874</v>
      </c>
      <c r="J102" s="12">
        <v>36002</v>
      </c>
      <c r="K102" s="12">
        <v>35806</v>
      </c>
      <c r="L102" s="12">
        <v>25437</v>
      </c>
      <c r="M102" s="12">
        <v>31807</v>
      </c>
      <c r="N102" s="12">
        <v>43858</v>
      </c>
      <c r="O102" s="12">
        <v>26388</v>
      </c>
      <c r="P102" s="12">
        <v>43897</v>
      </c>
      <c r="Q102" s="12">
        <v>34439</v>
      </c>
      <c r="R102" s="12">
        <v>23023</v>
      </c>
      <c r="S102" s="12">
        <v>29831</v>
      </c>
      <c r="T102" s="12">
        <v>30807</v>
      </c>
    </row>
    <row r="103" spans="1:20" ht="15" customHeight="1">
      <c r="A103" s="13" t="s">
        <v>142</v>
      </c>
      <c r="B103" s="19"/>
      <c r="C103" s="12">
        <v>57902</v>
      </c>
      <c r="D103" s="12">
        <v>62039</v>
      </c>
      <c r="E103" s="12">
        <v>73085</v>
      </c>
      <c r="F103" s="12">
        <v>68436</v>
      </c>
      <c r="G103" s="12">
        <v>81578</v>
      </c>
      <c r="H103" s="12">
        <v>76490</v>
      </c>
      <c r="I103" s="12">
        <v>70773</v>
      </c>
      <c r="J103" s="12">
        <v>68070</v>
      </c>
      <c r="K103" s="12">
        <v>66627</v>
      </c>
      <c r="L103" s="12">
        <v>77601</v>
      </c>
      <c r="M103" s="12">
        <v>72390</v>
      </c>
      <c r="N103" s="12">
        <v>79302</v>
      </c>
      <c r="O103" s="12">
        <v>66454</v>
      </c>
      <c r="P103" s="12">
        <v>64872</v>
      </c>
      <c r="Q103" s="12">
        <v>65588</v>
      </c>
      <c r="R103" s="12">
        <v>56991</v>
      </c>
      <c r="S103" s="12">
        <v>61940</v>
      </c>
      <c r="T103" s="12">
        <v>64181</v>
      </c>
    </row>
    <row r="104" spans="1:20" ht="15" customHeight="1">
      <c r="A104" s="13" t="s">
        <v>143</v>
      </c>
      <c r="B104" s="19"/>
      <c r="C104" s="12">
        <v>35080</v>
      </c>
      <c r="D104" s="12">
        <v>45606</v>
      </c>
      <c r="E104" s="12">
        <v>45786</v>
      </c>
      <c r="F104" s="12">
        <v>44482</v>
      </c>
      <c r="G104" s="12">
        <v>47731</v>
      </c>
      <c r="H104" s="12">
        <v>41907</v>
      </c>
      <c r="I104" s="12">
        <v>47072</v>
      </c>
      <c r="J104" s="12">
        <v>46552</v>
      </c>
      <c r="K104" s="12">
        <v>47365</v>
      </c>
      <c r="L104" s="12">
        <v>51777</v>
      </c>
      <c r="M104" s="12">
        <v>50900</v>
      </c>
      <c r="N104" s="12">
        <v>53926</v>
      </c>
      <c r="O104" s="12">
        <v>47262</v>
      </c>
      <c r="P104" s="12">
        <v>44277</v>
      </c>
      <c r="Q104" s="12">
        <v>49908</v>
      </c>
      <c r="R104" s="12">
        <v>42927</v>
      </c>
      <c r="S104" s="12">
        <v>43425</v>
      </c>
      <c r="T104" s="12">
        <v>38482</v>
      </c>
    </row>
    <row r="105" spans="1:20" ht="15" customHeight="1">
      <c r="A105" s="13" t="s">
        <v>144</v>
      </c>
      <c r="B105" s="19"/>
      <c r="C105" s="12">
        <v>0</v>
      </c>
      <c r="D105" s="12">
        <v>0</v>
      </c>
      <c r="E105" s="12">
        <v>0</v>
      </c>
      <c r="F105" s="12">
        <v>0</v>
      </c>
      <c r="G105" s="12">
        <v>0</v>
      </c>
      <c r="H105" s="12">
        <v>0</v>
      </c>
      <c r="I105" s="12">
        <v>0</v>
      </c>
      <c r="J105" s="12">
        <v>0</v>
      </c>
      <c r="K105" s="12">
        <v>0</v>
      </c>
      <c r="L105" s="12">
        <v>0</v>
      </c>
      <c r="M105" s="12">
        <v>0</v>
      </c>
      <c r="N105" s="12">
        <v>0</v>
      </c>
      <c r="O105" s="12">
        <v>0</v>
      </c>
      <c r="P105" s="12">
        <v>0</v>
      </c>
      <c r="Q105" s="12">
        <v>0</v>
      </c>
      <c r="R105" s="12">
        <v>0</v>
      </c>
      <c r="S105" s="12">
        <v>0</v>
      </c>
      <c r="T105" s="12">
        <v>0</v>
      </c>
    </row>
    <row r="106" spans="1:20" ht="15" customHeight="1">
      <c r="A106" s="13" t="s">
        <v>145</v>
      </c>
      <c r="B106" s="19"/>
      <c r="C106" s="12">
        <v>4496</v>
      </c>
      <c r="D106" s="12">
        <v>3275</v>
      </c>
      <c r="E106" s="12">
        <v>2521</v>
      </c>
      <c r="F106" s="12">
        <v>2875</v>
      </c>
      <c r="G106" s="12">
        <v>3305</v>
      </c>
      <c r="H106" s="12">
        <v>2937</v>
      </c>
      <c r="I106" s="12">
        <v>1860</v>
      </c>
      <c r="J106" s="12">
        <v>2953</v>
      </c>
      <c r="K106" s="12">
        <v>4316</v>
      </c>
      <c r="L106" s="12">
        <v>2757</v>
      </c>
      <c r="M106" s="12">
        <v>2819</v>
      </c>
      <c r="N106" s="12">
        <v>2833</v>
      </c>
      <c r="O106" s="12">
        <v>2463</v>
      </c>
      <c r="P106" s="12">
        <v>2266</v>
      </c>
      <c r="Q106" s="12">
        <v>3109</v>
      </c>
      <c r="R106" s="12">
        <v>3325</v>
      </c>
      <c r="S106" s="12">
        <v>2698</v>
      </c>
      <c r="T106" s="12">
        <v>2733</v>
      </c>
    </row>
    <row r="107" spans="1:20" ht="15" customHeight="1">
      <c r="A107" s="13" t="s">
        <v>146</v>
      </c>
      <c r="B107" s="19"/>
      <c r="C107" s="12">
        <v>414</v>
      </c>
      <c r="D107" s="12">
        <v>338</v>
      </c>
      <c r="E107" s="12">
        <v>470</v>
      </c>
      <c r="F107" s="12">
        <v>580</v>
      </c>
      <c r="G107" s="12">
        <v>718</v>
      </c>
      <c r="H107" s="12">
        <v>751</v>
      </c>
      <c r="I107" s="12">
        <v>874</v>
      </c>
      <c r="J107" s="12">
        <v>769</v>
      </c>
      <c r="K107" s="12">
        <v>895</v>
      </c>
      <c r="L107" s="12">
        <v>861</v>
      </c>
      <c r="M107" s="12">
        <v>643</v>
      </c>
      <c r="N107" s="12">
        <v>701</v>
      </c>
      <c r="O107" s="12">
        <v>781</v>
      </c>
      <c r="P107" s="12">
        <v>985</v>
      </c>
      <c r="Q107" s="12">
        <v>943</v>
      </c>
      <c r="R107" s="12">
        <v>820</v>
      </c>
      <c r="S107" s="12">
        <v>802</v>
      </c>
      <c r="T107" s="12">
        <v>958</v>
      </c>
    </row>
    <row r="108" spans="1:20" ht="15" customHeight="1">
      <c r="A108" s="13" t="s">
        <v>165</v>
      </c>
      <c r="B108" s="19"/>
      <c r="C108" s="12">
        <v>820</v>
      </c>
      <c r="D108" s="12">
        <v>767</v>
      </c>
      <c r="E108" s="12">
        <v>608</v>
      </c>
      <c r="F108" s="12">
        <v>463</v>
      </c>
      <c r="G108" s="12">
        <v>688</v>
      </c>
      <c r="H108" s="12">
        <v>827</v>
      </c>
      <c r="I108" s="12">
        <v>876</v>
      </c>
      <c r="J108" s="12">
        <v>937</v>
      </c>
      <c r="K108" s="12">
        <v>1049</v>
      </c>
      <c r="L108" s="12">
        <v>747</v>
      </c>
      <c r="M108" s="12">
        <v>862</v>
      </c>
      <c r="N108" s="12">
        <v>877</v>
      </c>
      <c r="O108" s="12">
        <v>994</v>
      </c>
      <c r="P108" s="12">
        <v>917</v>
      </c>
      <c r="Q108" s="12">
        <v>859</v>
      </c>
      <c r="R108" s="12">
        <v>877</v>
      </c>
      <c r="S108" s="12">
        <v>917</v>
      </c>
      <c r="T108" s="12">
        <v>918</v>
      </c>
    </row>
    <row r="109" spans="1:20" ht="15" customHeight="1">
      <c r="A109" s="13" t="s">
        <v>148</v>
      </c>
      <c r="B109" s="19"/>
      <c r="C109" s="12">
        <v>178</v>
      </c>
      <c r="D109" s="12">
        <v>194</v>
      </c>
      <c r="E109" s="12">
        <v>158</v>
      </c>
      <c r="F109" s="12">
        <v>166</v>
      </c>
      <c r="G109" s="12">
        <v>161</v>
      </c>
      <c r="H109" s="12">
        <v>163</v>
      </c>
      <c r="I109" s="12">
        <v>207</v>
      </c>
      <c r="J109" s="12">
        <v>216</v>
      </c>
      <c r="K109" s="12">
        <v>155</v>
      </c>
      <c r="L109" s="12">
        <v>181</v>
      </c>
      <c r="M109" s="12">
        <v>178</v>
      </c>
      <c r="N109" s="12">
        <v>186</v>
      </c>
      <c r="O109" s="12">
        <v>194</v>
      </c>
      <c r="P109" s="12">
        <v>171</v>
      </c>
      <c r="Q109" s="12">
        <v>205</v>
      </c>
      <c r="R109" s="12">
        <v>203</v>
      </c>
      <c r="S109" s="12">
        <v>186</v>
      </c>
      <c r="T109" s="12">
        <v>210</v>
      </c>
    </row>
    <row r="110" spans="1:20" ht="15" customHeight="1">
      <c r="A110" s="13" t="s">
        <v>149</v>
      </c>
      <c r="B110" s="19"/>
      <c r="C110" s="12">
        <v>0</v>
      </c>
      <c r="D110" s="12">
        <v>0</v>
      </c>
      <c r="E110" s="12">
        <v>0</v>
      </c>
      <c r="F110" s="12">
        <v>0</v>
      </c>
      <c r="G110" s="12">
        <v>0</v>
      </c>
      <c r="H110" s="12">
        <v>0</v>
      </c>
      <c r="I110" s="12">
        <v>0</v>
      </c>
      <c r="J110" s="12">
        <v>0</v>
      </c>
      <c r="K110" s="12">
        <v>0</v>
      </c>
      <c r="L110" s="12">
        <v>0</v>
      </c>
      <c r="M110" s="12">
        <v>0</v>
      </c>
      <c r="N110" s="12">
        <v>0</v>
      </c>
      <c r="O110" s="12">
        <v>0</v>
      </c>
      <c r="P110" s="12">
        <v>0</v>
      </c>
      <c r="Q110" s="12">
        <v>0</v>
      </c>
      <c r="R110" s="12">
        <v>0</v>
      </c>
      <c r="S110" s="12">
        <v>0</v>
      </c>
      <c r="T110" s="12">
        <v>0</v>
      </c>
    </row>
    <row r="111" spans="1:20" ht="15" customHeight="1">
      <c r="A111" s="13" t="s">
        <v>150</v>
      </c>
      <c r="B111" s="19"/>
      <c r="C111" s="12">
        <v>120</v>
      </c>
      <c r="D111" s="12">
        <v>80</v>
      </c>
      <c r="E111" s="12">
        <v>120</v>
      </c>
      <c r="F111" s="12">
        <v>92</v>
      </c>
      <c r="G111" s="12">
        <v>101</v>
      </c>
      <c r="H111" s="12">
        <v>90</v>
      </c>
      <c r="I111" s="12">
        <v>82</v>
      </c>
      <c r="J111" s="12">
        <v>94</v>
      </c>
      <c r="K111" s="12">
        <v>106</v>
      </c>
      <c r="L111" s="12">
        <v>90</v>
      </c>
      <c r="M111" s="12">
        <v>142</v>
      </c>
      <c r="N111" s="12">
        <v>117</v>
      </c>
      <c r="O111" s="12">
        <v>108</v>
      </c>
      <c r="P111" s="12">
        <v>72</v>
      </c>
      <c r="Q111" s="12">
        <v>95</v>
      </c>
      <c r="R111" s="12">
        <v>88</v>
      </c>
      <c r="S111" s="12">
        <v>106</v>
      </c>
      <c r="T111" s="12">
        <v>107</v>
      </c>
    </row>
    <row r="112" spans="1:20" ht="15" customHeight="1">
      <c r="A112" s="13" t="s">
        <v>151</v>
      </c>
      <c r="B112" s="19"/>
      <c r="C112" s="12">
        <v>32507</v>
      </c>
      <c r="D112" s="12">
        <v>32745</v>
      </c>
      <c r="E112" s="12">
        <v>36099</v>
      </c>
      <c r="F112" s="12">
        <v>38020</v>
      </c>
      <c r="G112" s="12">
        <v>36894</v>
      </c>
      <c r="H112" s="12">
        <v>38477</v>
      </c>
      <c r="I112" s="12">
        <v>35580</v>
      </c>
      <c r="J112" s="12">
        <v>37293</v>
      </c>
      <c r="K112" s="12">
        <v>38716</v>
      </c>
      <c r="L112" s="12">
        <v>41727</v>
      </c>
      <c r="M112" s="12">
        <v>43498</v>
      </c>
      <c r="N112" s="12">
        <v>41837</v>
      </c>
      <c r="O112" s="12">
        <v>42004</v>
      </c>
      <c r="P112" s="12">
        <v>35292</v>
      </c>
      <c r="Q112" s="12">
        <v>38966</v>
      </c>
      <c r="R112" s="12">
        <v>38612</v>
      </c>
      <c r="S112" s="12">
        <v>37664</v>
      </c>
      <c r="T112" s="12">
        <v>38485</v>
      </c>
    </row>
    <row r="113" spans="1:20" ht="15" customHeight="1">
      <c r="A113" s="13" t="s">
        <v>152</v>
      </c>
      <c r="B113" s="19"/>
      <c r="C113" s="12">
        <v>3313</v>
      </c>
      <c r="D113" s="12">
        <v>3411</v>
      </c>
      <c r="E113" s="12">
        <v>3570</v>
      </c>
      <c r="F113" s="12">
        <v>3576</v>
      </c>
      <c r="G113" s="12">
        <v>3786</v>
      </c>
      <c r="H113" s="12">
        <v>3851</v>
      </c>
      <c r="I113" s="12">
        <v>3910</v>
      </c>
      <c r="J113" s="12">
        <v>3816</v>
      </c>
      <c r="K113" s="12">
        <v>4327</v>
      </c>
      <c r="L113" s="12">
        <v>4282</v>
      </c>
      <c r="M113" s="12">
        <v>4116</v>
      </c>
      <c r="N113" s="12">
        <v>4220</v>
      </c>
      <c r="O113" s="12">
        <v>3906</v>
      </c>
      <c r="P113" s="12">
        <v>3293</v>
      </c>
      <c r="Q113" s="12">
        <v>3691</v>
      </c>
      <c r="R113" s="12">
        <v>3778</v>
      </c>
      <c r="S113" s="12">
        <v>3020</v>
      </c>
      <c r="T113" s="12">
        <v>2939</v>
      </c>
    </row>
    <row r="114" spans="1:20" ht="15" customHeight="1">
      <c r="A114" s="13" t="s">
        <v>153</v>
      </c>
      <c r="B114" s="19"/>
      <c r="C114" s="12">
        <v>9303</v>
      </c>
      <c r="D114" s="12">
        <v>9176</v>
      </c>
      <c r="E114" s="12">
        <v>5074</v>
      </c>
      <c r="F114" s="12">
        <v>8737</v>
      </c>
      <c r="G114" s="12">
        <v>10702</v>
      </c>
      <c r="H114" s="12">
        <v>8454</v>
      </c>
      <c r="I114" s="12">
        <v>14857</v>
      </c>
      <c r="J114" s="12">
        <v>13175</v>
      </c>
      <c r="K114" s="12">
        <v>13054</v>
      </c>
      <c r="L114" s="12">
        <v>7619</v>
      </c>
      <c r="M114" s="12">
        <v>11715</v>
      </c>
      <c r="N114" s="12">
        <v>14375</v>
      </c>
      <c r="O114" s="12">
        <v>8257</v>
      </c>
      <c r="P114" s="12">
        <v>16054</v>
      </c>
      <c r="Q114" s="12">
        <v>10147</v>
      </c>
      <c r="R114" s="12">
        <v>5118</v>
      </c>
      <c r="S114" s="12">
        <v>11467</v>
      </c>
      <c r="T114" s="12">
        <v>10449</v>
      </c>
    </row>
    <row r="115" spans="1:20" ht="15" customHeight="1">
      <c r="A115" s="13" t="s">
        <v>154</v>
      </c>
      <c r="B115" s="19"/>
      <c r="C115" s="12">
        <v>13883</v>
      </c>
      <c r="D115" s="12">
        <v>12287</v>
      </c>
      <c r="E115" s="12">
        <v>11700</v>
      </c>
      <c r="F115" s="12">
        <v>12768</v>
      </c>
      <c r="G115" s="12">
        <v>13046</v>
      </c>
      <c r="H115" s="12">
        <v>16693</v>
      </c>
      <c r="I115" s="12">
        <v>15755</v>
      </c>
      <c r="J115" s="12">
        <v>17509</v>
      </c>
      <c r="K115" s="12">
        <v>18879</v>
      </c>
      <c r="L115" s="12">
        <v>18290</v>
      </c>
      <c r="M115" s="12">
        <v>14778</v>
      </c>
      <c r="N115" s="12">
        <v>14923</v>
      </c>
      <c r="O115" s="12">
        <v>16046</v>
      </c>
      <c r="P115" s="12">
        <v>13259</v>
      </c>
      <c r="Q115" s="12">
        <v>16513</v>
      </c>
      <c r="R115" s="12">
        <v>20207</v>
      </c>
      <c r="S115" s="12">
        <v>18356</v>
      </c>
      <c r="T115" s="12">
        <v>15966</v>
      </c>
    </row>
    <row r="116" spans="1:20" ht="15" customHeight="1">
      <c r="A116" s="13" t="s">
        <v>155</v>
      </c>
      <c r="B116" s="19"/>
      <c r="C116" s="12">
        <v>2950</v>
      </c>
      <c r="D116" s="12">
        <v>3608</v>
      </c>
      <c r="E116" s="12">
        <v>3413</v>
      </c>
      <c r="F116" s="12">
        <v>3022</v>
      </c>
      <c r="G116" s="12">
        <v>3399</v>
      </c>
      <c r="H116" s="12">
        <v>3241</v>
      </c>
      <c r="I116" s="12">
        <v>3673</v>
      </c>
      <c r="J116" s="12">
        <v>3092</v>
      </c>
      <c r="K116" s="12">
        <v>3449</v>
      </c>
      <c r="L116" s="12">
        <v>3741</v>
      </c>
      <c r="M116" s="12">
        <v>3834</v>
      </c>
      <c r="N116" s="12">
        <v>3796</v>
      </c>
      <c r="O116" s="12">
        <v>3313</v>
      </c>
      <c r="P116" s="12">
        <v>2957</v>
      </c>
      <c r="Q116" s="12">
        <v>4094</v>
      </c>
      <c r="R116" s="12">
        <v>3461</v>
      </c>
      <c r="S116" s="12">
        <v>3591</v>
      </c>
      <c r="T116" s="12">
        <v>3266</v>
      </c>
    </row>
    <row r="117" spans="1:20" ht="15" customHeight="1">
      <c r="A117" s="13" t="s">
        <v>156</v>
      </c>
      <c r="B117" s="19"/>
      <c r="C117" s="12">
        <v>2515</v>
      </c>
      <c r="D117" s="12">
        <v>1894</v>
      </c>
      <c r="E117" s="12">
        <v>2332</v>
      </c>
      <c r="F117" s="12">
        <v>3865</v>
      </c>
      <c r="G117" s="12">
        <v>4609</v>
      </c>
      <c r="H117" s="12">
        <v>5226</v>
      </c>
      <c r="I117" s="12">
        <v>4533</v>
      </c>
      <c r="J117" s="12">
        <v>4358</v>
      </c>
      <c r="K117" s="12">
        <v>4567</v>
      </c>
      <c r="L117" s="12">
        <v>4776</v>
      </c>
      <c r="M117" s="12">
        <v>4975</v>
      </c>
      <c r="N117" s="12">
        <v>5117</v>
      </c>
      <c r="O117" s="12">
        <v>5483</v>
      </c>
      <c r="P117" s="12">
        <v>3672</v>
      </c>
      <c r="Q117" s="12">
        <v>4207</v>
      </c>
      <c r="R117" s="12">
        <v>4741</v>
      </c>
      <c r="S117" s="12">
        <v>4566</v>
      </c>
      <c r="T117" s="12">
        <v>4615</v>
      </c>
    </row>
    <row r="118" spans="1:20" ht="15" customHeight="1">
      <c r="A118" s="13" t="s">
        <v>157</v>
      </c>
      <c r="B118" s="19"/>
      <c r="C118" s="12">
        <v>10860</v>
      </c>
      <c r="D118" s="12">
        <v>13197</v>
      </c>
      <c r="E118" s="12">
        <v>15110</v>
      </c>
      <c r="F118" s="12">
        <v>13476</v>
      </c>
      <c r="G118" s="12">
        <v>11787</v>
      </c>
      <c r="H118" s="12">
        <v>12925</v>
      </c>
      <c r="I118" s="12">
        <v>11860</v>
      </c>
      <c r="J118" s="12">
        <v>12242</v>
      </c>
      <c r="K118" s="12">
        <v>15051</v>
      </c>
      <c r="L118" s="12">
        <v>12780</v>
      </c>
      <c r="M118" s="12">
        <v>14660</v>
      </c>
      <c r="N118" s="12">
        <v>13204</v>
      </c>
      <c r="O118" s="12">
        <v>10776</v>
      </c>
      <c r="P118" s="12">
        <v>9591</v>
      </c>
      <c r="Q118" s="12">
        <v>15070</v>
      </c>
      <c r="R118" s="12">
        <v>13784</v>
      </c>
      <c r="S118" s="12">
        <v>11494</v>
      </c>
      <c r="T118" s="12">
        <v>14177</v>
      </c>
    </row>
    <row r="119" spans="1:20" ht="15" customHeight="1">
      <c r="A119" s="13" t="s">
        <v>158</v>
      </c>
      <c r="B119" s="19"/>
      <c r="C119" s="12">
        <v>73030</v>
      </c>
      <c r="D119" s="12">
        <v>63660</v>
      </c>
      <c r="E119" s="12">
        <v>74860</v>
      </c>
      <c r="F119" s="12">
        <v>75216</v>
      </c>
      <c r="G119" s="12">
        <v>59453</v>
      </c>
      <c r="H119" s="12">
        <v>68160</v>
      </c>
      <c r="I119" s="12">
        <v>51775</v>
      </c>
      <c r="J119" s="12">
        <v>69056</v>
      </c>
      <c r="K119" s="12">
        <v>74378</v>
      </c>
      <c r="L119" s="12">
        <v>71713</v>
      </c>
      <c r="M119" s="12">
        <v>78619</v>
      </c>
      <c r="N119" s="12">
        <v>79082</v>
      </c>
      <c r="O119" s="12">
        <v>66395</v>
      </c>
      <c r="P119" s="12">
        <v>53598</v>
      </c>
      <c r="Q119" s="12">
        <v>60178</v>
      </c>
      <c r="R119" s="12">
        <v>72874</v>
      </c>
      <c r="S119" s="12">
        <v>61738</v>
      </c>
      <c r="T119" s="12">
        <v>66188</v>
      </c>
    </row>
    <row r="120" spans="1:20" ht="15" customHeight="1">
      <c r="A120" s="13" t="s">
        <v>159</v>
      </c>
      <c r="B120" s="19"/>
      <c r="C120" s="12">
        <v>7145</v>
      </c>
      <c r="D120" s="12">
        <v>6862</v>
      </c>
      <c r="E120" s="12">
        <v>8236</v>
      </c>
      <c r="F120" s="12">
        <v>5903</v>
      </c>
      <c r="G120" s="12">
        <v>6557</v>
      </c>
      <c r="H120" s="12">
        <v>6390</v>
      </c>
      <c r="I120" s="12">
        <v>4917</v>
      </c>
      <c r="J120" s="12">
        <v>5613</v>
      </c>
      <c r="K120" s="12">
        <v>6861</v>
      </c>
      <c r="L120" s="12">
        <v>8263</v>
      </c>
      <c r="M120" s="12">
        <v>7780</v>
      </c>
      <c r="N120" s="12">
        <v>6478</v>
      </c>
      <c r="O120" s="12">
        <v>7439</v>
      </c>
      <c r="P120" s="12">
        <v>5961</v>
      </c>
      <c r="Q120" s="12">
        <v>7492</v>
      </c>
      <c r="R120" s="12">
        <v>7852</v>
      </c>
      <c r="S120" s="12">
        <v>8446</v>
      </c>
      <c r="T120" s="12">
        <v>8948</v>
      </c>
    </row>
    <row r="121" spans="1:20" ht="15" customHeight="1">
      <c r="A121" s="13" t="s">
        <v>160</v>
      </c>
      <c r="B121" s="19"/>
      <c r="C121" s="12">
        <v>23148</v>
      </c>
      <c r="D121" s="12">
        <v>22683</v>
      </c>
      <c r="E121" s="12">
        <v>26568</v>
      </c>
      <c r="F121" s="12">
        <v>33951</v>
      </c>
      <c r="G121" s="12">
        <v>30586</v>
      </c>
      <c r="H121" s="12">
        <v>35541</v>
      </c>
      <c r="I121" s="12">
        <v>40475</v>
      </c>
      <c r="J121" s="12">
        <v>39816</v>
      </c>
      <c r="K121" s="12">
        <v>42229</v>
      </c>
      <c r="L121" s="12">
        <v>34677</v>
      </c>
      <c r="M121" s="12">
        <v>30879</v>
      </c>
      <c r="N121" s="12">
        <v>24010</v>
      </c>
      <c r="O121" s="12">
        <v>33683</v>
      </c>
      <c r="P121" s="12">
        <v>35330</v>
      </c>
      <c r="Q121" s="12">
        <v>46084</v>
      </c>
      <c r="R121" s="12">
        <v>39561</v>
      </c>
      <c r="S121" s="12">
        <v>44244</v>
      </c>
      <c r="T121" s="12">
        <v>35851</v>
      </c>
    </row>
    <row r="122" spans="1:20" ht="15" customHeight="1">
      <c r="A122" s="13" t="s">
        <v>161</v>
      </c>
      <c r="B122" s="19"/>
      <c r="C122" s="12">
        <v>4204</v>
      </c>
      <c r="D122" s="12">
        <v>4204</v>
      </c>
      <c r="E122" s="12">
        <v>4310</v>
      </c>
      <c r="F122" s="12">
        <v>4466</v>
      </c>
      <c r="G122" s="12">
        <v>4515</v>
      </c>
      <c r="H122" s="12">
        <v>4682</v>
      </c>
      <c r="I122" s="12">
        <v>4772</v>
      </c>
      <c r="J122" s="12">
        <v>5207</v>
      </c>
      <c r="K122" s="12">
        <v>5621</v>
      </c>
      <c r="L122" s="12">
        <v>6047</v>
      </c>
      <c r="M122" s="12">
        <v>6356</v>
      </c>
      <c r="N122" s="12">
        <v>6578</v>
      </c>
      <c r="O122" s="12">
        <v>6977</v>
      </c>
      <c r="P122" s="12">
        <v>7088</v>
      </c>
      <c r="Q122" s="12">
        <v>7134</v>
      </c>
      <c r="R122" s="12">
        <v>7019</v>
      </c>
      <c r="S122" s="12">
        <v>7293</v>
      </c>
      <c r="T122" s="12">
        <v>7293</v>
      </c>
    </row>
    <row r="123" spans="1:20" ht="15" customHeight="1">
      <c r="A123" s="13" t="s">
        <v>162</v>
      </c>
      <c r="B123" s="19"/>
      <c r="C123" s="12">
        <v>121382</v>
      </c>
      <c r="D123" s="12">
        <v>110580</v>
      </c>
      <c r="E123" s="12">
        <v>117062</v>
      </c>
      <c r="F123" s="12">
        <v>119622</v>
      </c>
      <c r="G123" s="12">
        <v>112676</v>
      </c>
      <c r="H123" s="12">
        <v>122299</v>
      </c>
      <c r="I123" s="12">
        <v>103876</v>
      </c>
      <c r="J123" s="12">
        <v>110938</v>
      </c>
      <c r="K123" s="12">
        <v>116259</v>
      </c>
      <c r="L123" s="12">
        <v>121887</v>
      </c>
      <c r="M123" s="12">
        <v>142266</v>
      </c>
      <c r="N123" s="12">
        <v>121026</v>
      </c>
      <c r="O123" s="12">
        <v>129837</v>
      </c>
      <c r="P123" s="12">
        <v>106216</v>
      </c>
      <c r="Q123" s="12">
        <v>109373</v>
      </c>
      <c r="R123" s="12">
        <v>136441</v>
      </c>
      <c r="S123" s="12">
        <v>119726</v>
      </c>
      <c r="T123" s="12">
        <v>135052</v>
      </c>
    </row>
    <row r="124" spans="1:20" ht="15" customHeight="1">
      <c r="A124" s="13" t="s">
        <v>163</v>
      </c>
      <c r="B124" s="19"/>
      <c r="C124" s="12">
        <v>30982</v>
      </c>
      <c r="D124" s="12">
        <v>33413</v>
      </c>
      <c r="E124" s="12">
        <v>34062</v>
      </c>
      <c r="F124" s="12">
        <v>36612</v>
      </c>
      <c r="G124" s="12">
        <v>39952</v>
      </c>
      <c r="H124" s="12">
        <v>35954</v>
      </c>
      <c r="I124" s="12">
        <v>29995</v>
      </c>
      <c r="J124" s="12">
        <v>35142</v>
      </c>
      <c r="K124" s="12">
        <v>34637</v>
      </c>
      <c r="L124" s="12">
        <v>41022</v>
      </c>
      <c r="M124" s="12">
        <v>38230</v>
      </c>
      <c r="N124" s="12">
        <v>42673</v>
      </c>
      <c r="O124" s="12">
        <v>36924</v>
      </c>
      <c r="P124" s="12">
        <v>36865</v>
      </c>
      <c r="Q124" s="12">
        <v>35468</v>
      </c>
      <c r="R124" s="12">
        <v>33086</v>
      </c>
      <c r="S124" s="12">
        <v>32883</v>
      </c>
      <c r="T124" s="12">
        <v>36737</v>
      </c>
    </row>
    <row r="125" spans="1:26" ht="12.75">
      <c r="A125" s="14" t="s">
        <v>27</v>
      </c>
      <c r="B125" s="20"/>
      <c r="C125" s="12">
        <f aca="true" t="shared" si="4" ref="C125:T125">SUM(C94:C124)</f>
        <v>487370</v>
      </c>
      <c r="D125" s="12">
        <f t="shared" si="4"/>
        <v>485671</v>
      </c>
      <c r="E125" s="12">
        <f t="shared" si="4"/>
        <v>515518</v>
      </c>
      <c r="F125" s="12">
        <f t="shared" si="4"/>
        <v>531712</v>
      </c>
      <c r="G125" s="12">
        <f t="shared" si="4"/>
        <v>532391</v>
      </c>
      <c r="H125" s="12">
        <f t="shared" si="4"/>
        <v>544444</v>
      </c>
      <c r="I125" s="12">
        <f t="shared" si="4"/>
        <v>525308</v>
      </c>
      <c r="J125" s="12">
        <f t="shared" si="4"/>
        <v>545137</v>
      </c>
      <c r="K125" s="12">
        <f t="shared" si="4"/>
        <v>567729</v>
      </c>
      <c r="L125" s="12">
        <f t="shared" si="4"/>
        <v>572757</v>
      </c>
      <c r="M125" s="12">
        <f t="shared" si="4"/>
        <v>599668</v>
      </c>
      <c r="N125" s="12">
        <f t="shared" si="4"/>
        <v>596338</v>
      </c>
      <c r="O125" s="12">
        <f t="shared" si="4"/>
        <v>555350</v>
      </c>
      <c r="P125" s="12">
        <f t="shared" si="4"/>
        <v>523806</v>
      </c>
      <c r="Q125" s="12">
        <f t="shared" si="4"/>
        <v>555206</v>
      </c>
      <c r="R125" s="12">
        <f t="shared" si="4"/>
        <v>557495</v>
      </c>
      <c r="S125" s="12">
        <f t="shared" si="4"/>
        <v>548760</v>
      </c>
      <c r="T125" s="12">
        <f t="shared" si="4"/>
        <v>558701</v>
      </c>
      <c r="U125" s="14"/>
      <c r="W125" s="15"/>
      <c r="Z125" s="16"/>
    </row>
    <row r="126" spans="1:26" ht="12.75">
      <c r="A126" s="14" t="s">
        <v>28</v>
      </c>
      <c r="B126" s="20"/>
      <c r="C126" s="12">
        <f aca="true" t="shared" si="5" ref="C126:T126">SUM(C94:C120)</f>
        <v>307654</v>
      </c>
      <c r="D126" s="12">
        <f t="shared" si="5"/>
        <v>314791</v>
      </c>
      <c r="E126" s="12">
        <f t="shared" si="5"/>
        <v>333516</v>
      </c>
      <c r="F126" s="12">
        <f t="shared" si="5"/>
        <v>337061</v>
      </c>
      <c r="G126" s="12">
        <f t="shared" si="5"/>
        <v>344662</v>
      </c>
      <c r="H126" s="12">
        <f t="shared" si="5"/>
        <v>345968</v>
      </c>
      <c r="I126" s="12">
        <f t="shared" si="5"/>
        <v>346190</v>
      </c>
      <c r="J126" s="12">
        <f t="shared" si="5"/>
        <v>354034</v>
      </c>
      <c r="K126" s="12">
        <f t="shared" si="5"/>
        <v>368983</v>
      </c>
      <c r="L126" s="12">
        <f t="shared" si="5"/>
        <v>369124</v>
      </c>
      <c r="M126" s="12">
        <f t="shared" si="5"/>
        <v>381937</v>
      </c>
      <c r="N126" s="12">
        <f t="shared" si="5"/>
        <v>402051</v>
      </c>
      <c r="O126" s="12">
        <f t="shared" si="5"/>
        <v>347929</v>
      </c>
      <c r="P126" s="12">
        <f t="shared" si="5"/>
        <v>338307</v>
      </c>
      <c r="Q126" s="12">
        <f t="shared" si="5"/>
        <v>357147</v>
      </c>
      <c r="R126" s="12">
        <f t="shared" si="5"/>
        <v>341388</v>
      </c>
      <c r="S126" s="12">
        <f t="shared" si="5"/>
        <v>344614</v>
      </c>
      <c r="T126" s="12">
        <f t="shared" si="5"/>
        <v>343768</v>
      </c>
      <c r="U126" s="14"/>
      <c r="W126" s="15"/>
      <c r="Z126" s="16"/>
    </row>
    <row r="127" spans="1:19" ht="15" customHeight="1">
      <c r="A127" s="17"/>
      <c r="B127" s="17"/>
      <c r="C127" s="17"/>
      <c r="D127" s="17"/>
      <c r="E127" s="17"/>
      <c r="F127" s="17"/>
      <c r="G127" s="17"/>
      <c r="H127" s="17"/>
      <c r="I127" s="17"/>
      <c r="J127" s="17"/>
      <c r="K127" s="17"/>
      <c r="L127" s="17"/>
      <c r="M127" s="17"/>
      <c r="N127" s="17"/>
      <c r="O127" s="17"/>
      <c r="P127" s="17"/>
      <c r="Q127" s="17"/>
      <c r="R127" s="17"/>
      <c r="S127" s="17"/>
    </row>
    <row r="128" spans="1:19" ht="15" customHeight="1">
      <c r="A128" s="8"/>
      <c r="B128" s="8"/>
      <c r="C128" s="8"/>
      <c r="D128" s="8"/>
      <c r="E128" s="8"/>
      <c r="F128" s="8"/>
      <c r="G128" s="8"/>
      <c r="H128" s="8"/>
      <c r="I128" s="8"/>
      <c r="J128" s="8"/>
      <c r="K128" s="8"/>
      <c r="L128" s="8"/>
      <c r="M128" s="8"/>
      <c r="N128" s="8"/>
      <c r="O128" s="8"/>
      <c r="P128" s="8"/>
      <c r="Q128" s="8"/>
      <c r="R128" s="8"/>
      <c r="S128" s="8"/>
    </row>
    <row r="129" spans="1:19" ht="15" customHeight="1">
      <c r="A129" s="18"/>
      <c r="B129" s="6" t="s">
        <v>3</v>
      </c>
      <c r="C129" s="7" t="s">
        <v>167</v>
      </c>
      <c r="D129" s="17"/>
      <c r="E129" s="17"/>
      <c r="F129" s="17"/>
      <c r="G129" s="17"/>
      <c r="H129" s="17"/>
      <c r="I129" s="17"/>
      <c r="J129" s="17"/>
      <c r="K129" s="17"/>
      <c r="L129" s="17"/>
      <c r="M129" s="17"/>
      <c r="N129" s="17"/>
      <c r="O129" s="17"/>
      <c r="P129" s="17"/>
      <c r="Q129" s="17"/>
      <c r="R129" s="17"/>
      <c r="S129" s="17"/>
    </row>
    <row r="130" spans="1:19" ht="15" customHeight="1">
      <c r="A130" s="18"/>
      <c r="B130" s="6" t="s">
        <v>4</v>
      </c>
      <c r="C130" s="7" t="s">
        <v>131</v>
      </c>
      <c r="D130" s="17"/>
      <c r="E130" s="17"/>
      <c r="F130" s="17"/>
      <c r="G130" s="17"/>
      <c r="H130" s="17"/>
      <c r="I130" s="17"/>
      <c r="J130" s="17"/>
      <c r="K130" s="17"/>
      <c r="L130" s="17"/>
      <c r="M130" s="17"/>
      <c r="N130" s="17"/>
      <c r="O130" s="17"/>
      <c r="P130" s="17"/>
      <c r="Q130" s="17"/>
      <c r="R130" s="17"/>
      <c r="S130" s="17"/>
    </row>
    <row r="131" spans="1:19" ht="15" customHeight="1">
      <c r="A131" s="18"/>
      <c r="B131" s="6" t="s">
        <v>5</v>
      </c>
      <c r="C131" s="7" t="s">
        <v>132</v>
      </c>
      <c r="D131" s="17"/>
      <c r="E131" s="17"/>
      <c r="F131" s="17"/>
      <c r="G131" s="17"/>
      <c r="H131" s="17"/>
      <c r="I131" s="17"/>
      <c r="J131" s="17"/>
      <c r="K131" s="17"/>
      <c r="L131" s="17"/>
      <c r="M131" s="17"/>
      <c r="N131" s="17"/>
      <c r="O131" s="17"/>
      <c r="P131" s="17"/>
      <c r="Q131" s="17"/>
      <c r="R131" s="17"/>
      <c r="S131" s="17"/>
    </row>
    <row r="132" spans="1:19" ht="15" customHeight="1">
      <c r="A132" s="8"/>
      <c r="B132" s="8"/>
      <c r="C132" s="8"/>
      <c r="D132" s="8"/>
      <c r="E132" s="8"/>
      <c r="F132" s="8"/>
      <c r="G132" s="8"/>
      <c r="H132" s="8"/>
      <c r="I132" s="8"/>
      <c r="J132" s="8"/>
      <c r="K132" s="8"/>
      <c r="L132" s="8"/>
      <c r="M132" s="8"/>
      <c r="N132" s="8"/>
      <c r="O132" s="8"/>
      <c r="P132" s="8"/>
      <c r="Q132" s="8"/>
      <c r="R132" s="8"/>
      <c r="S132" s="8"/>
    </row>
    <row r="133" spans="1:20" ht="15" customHeight="1">
      <c r="A133" s="9" t="s">
        <v>6</v>
      </c>
      <c r="B133" s="9" t="s">
        <v>7</v>
      </c>
      <c r="C133" s="10" t="s">
        <v>8</v>
      </c>
      <c r="D133" s="10" t="s">
        <v>9</v>
      </c>
      <c r="E133" s="10" t="s">
        <v>10</v>
      </c>
      <c r="F133" s="10" t="s">
        <v>11</v>
      </c>
      <c r="G133" s="10" t="s">
        <v>12</v>
      </c>
      <c r="H133" s="10" t="s">
        <v>13</v>
      </c>
      <c r="I133" s="10" t="s">
        <v>14</v>
      </c>
      <c r="J133" s="10" t="s">
        <v>15</v>
      </c>
      <c r="K133" s="10" t="s">
        <v>16</v>
      </c>
      <c r="L133" s="10" t="s">
        <v>17</v>
      </c>
      <c r="M133" s="10" t="s">
        <v>18</v>
      </c>
      <c r="N133" s="10" t="s">
        <v>19</v>
      </c>
      <c r="O133" s="10" t="s">
        <v>20</v>
      </c>
      <c r="P133" s="10" t="s">
        <v>21</v>
      </c>
      <c r="Q133" s="10" t="s">
        <v>22</v>
      </c>
      <c r="R133" s="10" t="s">
        <v>23</v>
      </c>
      <c r="S133" s="10" t="s">
        <v>24</v>
      </c>
      <c r="T133" s="10" t="s">
        <v>25</v>
      </c>
    </row>
    <row r="134" spans="1:20" ht="15" customHeight="1">
      <c r="A134" s="11" t="s">
        <v>26</v>
      </c>
      <c r="B134" s="18"/>
      <c r="C134" s="12"/>
      <c r="D134" s="12"/>
      <c r="E134" s="12"/>
      <c r="F134" s="12"/>
      <c r="G134" s="12"/>
      <c r="H134" s="12"/>
      <c r="I134" s="12"/>
      <c r="J134" s="12"/>
      <c r="K134" s="12"/>
      <c r="L134" s="12"/>
      <c r="M134" s="12"/>
      <c r="N134" s="12"/>
      <c r="O134" s="12"/>
      <c r="P134" s="12"/>
      <c r="Q134" s="12"/>
      <c r="R134" s="12"/>
      <c r="S134" s="12"/>
      <c r="T134" s="12"/>
    </row>
    <row r="135" spans="1:20" ht="15" customHeight="1">
      <c r="A135" s="13" t="s">
        <v>133</v>
      </c>
      <c r="B135" s="19"/>
      <c r="C135" s="12">
        <v>0</v>
      </c>
      <c r="D135" s="12">
        <v>0</v>
      </c>
      <c r="E135" s="12">
        <v>0</v>
      </c>
      <c r="F135" s="12">
        <v>0</v>
      </c>
      <c r="G135" s="12">
        <v>0</v>
      </c>
      <c r="H135" s="12">
        <v>0</v>
      </c>
      <c r="I135" s="12">
        <v>0</v>
      </c>
      <c r="J135" s="12">
        <v>0</v>
      </c>
      <c r="K135" s="12">
        <v>0</v>
      </c>
      <c r="L135" s="12">
        <v>0</v>
      </c>
      <c r="M135" s="12">
        <v>0</v>
      </c>
      <c r="N135" s="12">
        <v>0</v>
      </c>
      <c r="O135" s="12">
        <v>0</v>
      </c>
      <c r="P135" s="12">
        <v>0</v>
      </c>
      <c r="Q135" s="12">
        <v>0</v>
      </c>
      <c r="R135" s="12">
        <v>0</v>
      </c>
      <c r="S135" s="12">
        <v>0</v>
      </c>
      <c r="T135" s="12">
        <v>0</v>
      </c>
    </row>
    <row r="136" spans="1:20" ht="15" customHeight="1">
      <c r="A136" s="13" t="s">
        <v>134</v>
      </c>
      <c r="B136" s="19"/>
      <c r="C136" s="12">
        <v>0</v>
      </c>
      <c r="D136" s="12">
        <v>0</v>
      </c>
      <c r="E136" s="12">
        <v>0</v>
      </c>
      <c r="F136" s="12">
        <v>0</v>
      </c>
      <c r="G136" s="12">
        <v>0</v>
      </c>
      <c r="H136" s="12">
        <v>0</v>
      </c>
      <c r="I136" s="12">
        <v>0</v>
      </c>
      <c r="J136" s="12">
        <v>0</v>
      </c>
      <c r="K136" s="12">
        <v>0</v>
      </c>
      <c r="L136" s="12">
        <v>0</v>
      </c>
      <c r="M136" s="12">
        <v>0</v>
      </c>
      <c r="N136" s="12">
        <v>0</v>
      </c>
      <c r="O136" s="12">
        <v>0</v>
      </c>
      <c r="P136" s="12">
        <v>0</v>
      </c>
      <c r="Q136" s="12">
        <v>0</v>
      </c>
      <c r="R136" s="12">
        <v>0</v>
      </c>
      <c r="S136" s="12">
        <v>0</v>
      </c>
      <c r="T136" s="12">
        <v>0</v>
      </c>
    </row>
    <row r="137" spans="1:20" ht="15" customHeight="1">
      <c r="A137" s="13" t="s">
        <v>135</v>
      </c>
      <c r="B137" s="19"/>
      <c r="C137" s="12">
        <v>0</v>
      </c>
      <c r="D137" s="12">
        <v>0</v>
      </c>
      <c r="E137" s="12">
        <v>0</v>
      </c>
      <c r="F137" s="12">
        <v>0</v>
      </c>
      <c r="G137" s="12">
        <v>0</v>
      </c>
      <c r="H137" s="12">
        <v>0</v>
      </c>
      <c r="I137" s="12">
        <v>0</v>
      </c>
      <c r="J137" s="12">
        <v>0</v>
      </c>
      <c r="K137" s="12">
        <v>0</v>
      </c>
      <c r="L137" s="12">
        <v>0</v>
      </c>
      <c r="M137" s="12">
        <v>0</v>
      </c>
      <c r="N137" s="12">
        <v>0</v>
      </c>
      <c r="O137" s="12">
        <v>0</v>
      </c>
      <c r="P137" s="12">
        <v>0</v>
      </c>
      <c r="Q137" s="12">
        <v>0</v>
      </c>
      <c r="R137" s="12">
        <v>0</v>
      </c>
      <c r="S137" s="12">
        <v>0</v>
      </c>
      <c r="T137" s="12">
        <v>0</v>
      </c>
    </row>
    <row r="138" spans="1:20" ht="15" customHeight="1">
      <c r="A138" s="13" t="s">
        <v>136</v>
      </c>
      <c r="B138" s="19"/>
      <c r="C138" s="12">
        <v>0</v>
      </c>
      <c r="D138" s="12">
        <v>0</v>
      </c>
      <c r="E138" s="12">
        <v>0</v>
      </c>
      <c r="F138" s="12">
        <v>0</v>
      </c>
      <c r="G138" s="12">
        <v>0</v>
      </c>
      <c r="H138" s="12">
        <v>0</v>
      </c>
      <c r="I138" s="12">
        <v>0</v>
      </c>
      <c r="J138" s="12">
        <v>0</v>
      </c>
      <c r="K138" s="12">
        <v>0</v>
      </c>
      <c r="L138" s="12">
        <v>0</v>
      </c>
      <c r="M138" s="12">
        <v>0</v>
      </c>
      <c r="N138" s="12">
        <v>0</v>
      </c>
      <c r="O138" s="12">
        <v>0</v>
      </c>
      <c r="P138" s="12">
        <v>0</v>
      </c>
      <c r="Q138" s="12">
        <v>0</v>
      </c>
      <c r="R138" s="12">
        <v>0</v>
      </c>
      <c r="S138" s="12">
        <v>0</v>
      </c>
      <c r="T138" s="12">
        <v>0</v>
      </c>
    </row>
    <row r="139" spans="1:20" ht="15" customHeight="1">
      <c r="A139" s="13" t="s">
        <v>168</v>
      </c>
      <c r="B139" s="19"/>
      <c r="C139" s="12">
        <v>0</v>
      </c>
      <c r="D139" s="12">
        <v>0</v>
      </c>
      <c r="E139" s="12">
        <v>0</v>
      </c>
      <c r="F139" s="12">
        <v>0</v>
      </c>
      <c r="G139" s="12">
        <v>0</v>
      </c>
      <c r="H139" s="12">
        <v>0</v>
      </c>
      <c r="I139" s="12">
        <v>0</v>
      </c>
      <c r="J139" s="12">
        <v>0</v>
      </c>
      <c r="K139" s="12">
        <v>0</v>
      </c>
      <c r="L139" s="12">
        <v>0</v>
      </c>
      <c r="M139" s="12">
        <v>0</v>
      </c>
      <c r="N139" s="12">
        <v>0</v>
      </c>
      <c r="O139" s="12">
        <v>0</v>
      </c>
      <c r="P139" s="12">
        <v>0</v>
      </c>
      <c r="Q139" s="12">
        <v>0</v>
      </c>
      <c r="R139" s="12">
        <v>0</v>
      </c>
      <c r="S139" s="12">
        <v>0</v>
      </c>
      <c r="T139" s="12">
        <v>0</v>
      </c>
    </row>
    <row r="140" spans="1:20" ht="15" customHeight="1">
      <c r="A140" s="13" t="s">
        <v>138</v>
      </c>
      <c r="B140" s="19"/>
      <c r="C140" s="12">
        <v>0</v>
      </c>
      <c r="D140" s="12">
        <v>0</v>
      </c>
      <c r="E140" s="12">
        <v>0</v>
      </c>
      <c r="F140" s="12">
        <v>0</v>
      </c>
      <c r="G140" s="12">
        <v>0</v>
      </c>
      <c r="H140" s="12">
        <v>0</v>
      </c>
      <c r="I140" s="12">
        <v>0</v>
      </c>
      <c r="J140" s="12">
        <v>0</v>
      </c>
      <c r="K140" s="12">
        <v>0</v>
      </c>
      <c r="L140" s="12">
        <v>0</v>
      </c>
      <c r="M140" s="12">
        <v>0</v>
      </c>
      <c r="N140" s="12">
        <v>0</v>
      </c>
      <c r="O140" s="12">
        <v>0</v>
      </c>
      <c r="P140" s="12">
        <v>0</v>
      </c>
      <c r="Q140" s="12">
        <v>0</v>
      </c>
      <c r="R140" s="12">
        <v>0</v>
      </c>
      <c r="S140" s="12">
        <v>0</v>
      </c>
      <c r="T140" s="12">
        <v>0</v>
      </c>
    </row>
    <row r="141" spans="1:20" ht="15" customHeight="1">
      <c r="A141" s="13" t="s">
        <v>139</v>
      </c>
      <c r="B141" s="19"/>
      <c r="C141" s="12">
        <v>0</v>
      </c>
      <c r="D141" s="12">
        <v>0</v>
      </c>
      <c r="E141" s="12">
        <v>0</v>
      </c>
      <c r="F141" s="12">
        <v>0</v>
      </c>
      <c r="G141" s="12">
        <v>0</v>
      </c>
      <c r="H141" s="12">
        <v>0</v>
      </c>
      <c r="I141" s="12">
        <v>0</v>
      </c>
      <c r="J141" s="12">
        <v>0</v>
      </c>
      <c r="K141" s="12">
        <v>0</v>
      </c>
      <c r="L141" s="12">
        <v>0</v>
      </c>
      <c r="M141" s="12">
        <v>0</v>
      </c>
      <c r="N141" s="12">
        <v>0</v>
      </c>
      <c r="O141" s="12">
        <v>0</v>
      </c>
      <c r="P141" s="12">
        <v>0</v>
      </c>
      <c r="Q141" s="12">
        <v>0</v>
      </c>
      <c r="R141" s="12">
        <v>0</v>
      </c>
      <c r="S141" s="12">
        <v>0</v>
      </c>
      <c r="T141" s="12">
        <v>0</v>
      </c>
    </row>
    <row r="142" spans="1:20" ht="15" customHeight="1">
      <c r="A142" s="13" t="s">
        <v>140</v>
      </c>
      <c r="B142" s="19"/>
      <c r="C142" s="12">
        <v>0</v>
      </c>
      <c r="D142" s="12">
        <v>0</v>
      </c>
      <c r="E142" s="12">
        <v>0</v>
      </c>
      <c r="F142" s="12">
        <v>0</v>
      </c>
      <c r="G142" s="12">
        <v>0</v>
      </c>
      <c r="H142" s="12">
        <v>0</v>
      </c>
      <c r="I142" s="12">
        <v>0</v>
      </c>
      <c r="J142" s="12">
        <v>0</v>
      </c>
      <c r="K142" s="12">
        <v>0</v>
      </c>
      <c r="L142" s="12">
        <v>0</v>
      </c>
      <c r="M142" s="12">
        <v>0</v>
      </c>
      <c r="N142" s="12">
        <v>0</v>
      </c>
      <c r="O142" s="12">
        <v>0</v>
      </c>
      <c r="P142" s="12">
        <v>0</v>
      </c>
      <c r="Q142" s="12">
        <v>0</v>
      </c>
      <c r="R142" s="12">
        <v>0</v>
      </c>
      <c r="S142" s="12">
        <v>0</v>
      </c>
      <c r="T142" s="12">
        <v>0</v>
      </c>
    </row>
    <row r="143" spans="1:20" ht="15" customHeight="1">
      <c r="A143" s="13" t="s">
        <v>141</v>
      </c>
      <c r="B143" s="19"/>
      <c r="C143" s="12">
        <v>0</v>
      </c>
      <c r="D143" s="12">
        <v>0</v>
      </c>
      <c r="E143" s="12">
        <v>0</v>
      </c>
      <c r="F143" s="12">
        <v>0</v>
      </c>
      <c r="G143" s="12">
        <v>0</v>
      </c>
      <c r="H143" s="12">
        <v>0</v>
      </c>
      <c r="I143" s="12">
        <v>0</v>
      </c>
      <c r="J143" s="12">
        <v>0</v>
      </c>
      <c r="K143" s="12">
        <v>0</v>
      </c>
      <c r="L143" s="12">
        <v>0</v>
      </c>
      <c r="M143" s="12">
        <v>0</v>
      </c>
      <c r="N143" s="12">
        <v>0</v>
      </c>
      <c r="O143" s="12">
        <v>0</v>
      </c>
      <c r="P143" s="12">
        <v>0</v>
      </c>
      <c r="Q143" s="12">
        <v>0</v>
      </c>
      <c r="R143" s="12">
        <v>0</v>
      </c>
      <c r="S143" s="12">
        <v>0</v>
      </c>
      <c r="T143" s="12">
        <v>0</v>
      </c>
    </row>
    <row r="144" spans="1:20" ht="15" customHeight="1">
      <c r="A144" s="13" t="s">
        <v>142</v>
      </c>
      <c r="B144" s="19"/>
      <c r="C144" s="12">
        <v>0</v>
      </c>
      <c r="D144" s="12">
        <v>0</v>
      </c>
      <c r="E144" s="12">
        <v>0</v>
      </c>
      <c r="F144" s="12">
        <v>0</v>
      </c>
      <c r="G144" s="12">
        <v>0</v>
      </c>
      <c r="H144" s="12">
        <v>0</v>
      </c>
      <c r="I144" s="12">
        <v>0</v>
      </c>
      <c r="J144" s="12">
        <v>0</v>
      </c>
      <c r="K144" s="12">
        <v>0</v>
      </c>
      <c r="L144" s="12">
        <v>0</v>
      </c>
      <c r="M144" s="12">
        <v>0</v>
      </c>
      <c r="N144" s="12">
        <v>0</v>
      </c>
      <c r="O144" s="12">
        <v>0</v>
      </c>
      <c r="P144" s="12">
        <v>0</v>
      </c>
      <c r="Q144" s="12">
        <v>0</v>
      </c>
      <c r="R144" s="12">
        <v>0</v>
      </c>
      <c r="S144" s="12">
        <v>0</v>
      </c>
      <c r="T144" s="12">
        <v>0</v>
      </c>
    </row>
    <row r="145" spans="1:20" ht="15" customHeight="1">
      <c r="A145" s="13" t="s">
        <v>143</v>
      </c>
      <c r="B145" s="19"/>
      <c r="C145" s="12">
        <v>3220</v>
      </c>
      <c r="D145" s="12">
        <v>3182</v>
      </c>
      <c r="E145" s="12">
        <v>3459</v>
      </c>
      <c r="F145" s="12">
        <v>3667</v>
      </c>
      <c r="G145" s="12">
        <v>3417</v>
      </c>
      <c r="H145" s="12">
        <v>3436</v>
      </c>
      <c r="I145" s="12">
        <v>3762</v>
      </c>
      <c r="J145" s="12">
        <v>3905</v>
      </c>
      <c r="K145" s="12">
        <v>4214</v>
      </c>
      <c r="L145" s="12">
        <v>4403</v>
      </c>
      <c r="M145" s="12">
        <v>4705</v>
      </c>
      <c r="N145" s="12">
        <v>4507</v>
      </c>
      <c r="O145" s="12">
        <v>4662</v>
      </c>
      <c r="P145" s="12">
        <v>5341</v>
      </c>
      <c r="Q145" s="12">
        <v>5437</v>
      </c>
      <c r="R145" s="12">
        <v>5324</v>
      </c>
      <c r="S145" s="12">
        <v>5527</v>
      </c>
      <c r="T145" s="12">
        <v>5569</v>
      </c>
    </row>
    <row r="146" spans="1:20" ht="15" customHeight="1">
      <c r="A146" s="13" t="s">
        <v>144</v>
      </c>
      <c r="B146" s="19"/>
      <c r="C146" s="12">
        <v>0</v>
      </c>
      <c r="D146" s="12">
        <v>0</v>
      </c>
      <c r="E146" s="12">
        <v>0</v>
      </c>
      <c r="F146" s="12">
        <v>0</v>
      </c>
      <c r="G146" s="12">
        <v>0</v>
      </c>
      <c r="H146" s="12">
        <v>0</v>
      </c>
      <c r="I146" s="12">
        <v>0</v>
      </c>
      <c r="J146" s="12">
        <v>0</v>
      </c>
      <c r="K146" s="12">
        <v>0</v>
      </c>
      <c r="L146" s="12">
        <v>0</v>
      </c>
      <c r="M146" s="12">
        <v>0</v>
      </c>
      <c r="N146" s="12">
        <v>0</v>
      </c>
      <c r="O146" s="12">
        <v>0</v>
      </c>
      <c r="P146" s="12">
        <v>0</v>
      </c>
      <c r="Q146" s="12">
        <v>0</v>
      </c>
      <c r="R146" s="12">
        <v>0</v>
      </c>
      <c r="S146" s="12">
        <v>0</v>
      </c>
      <c r="T146" s="12">
        <v>0</v>
      </c>
    </row>
    <row r="147" spans="1:20" ht="15" customHeight="1">
      <c r="A147" s="13" t="s">
        <v>145</v>
      </c>
      <c r="B147" s="19"/>
      <c r="C147" s="12">
        <v>0</v>
      </c>
      <c r="D147" s="12">
        <v>0</v>
      </c>
      <c r="E147" s="12">
        <v>0</v>
      </c>
      <c r="F147" s="12">
        <v>0</v>
      </c>
      <c r="G147" s="12">
        <v>0</v>
      </c>
      <c r="H147" s="12">
        <v>0</v>
      </c>
      <c r="I147" s="12">
        <v>0</v>
      </c>
      <c r="J147" s="12">
        <v>0</v>
      </c>
      <c r="K147" s="12">
        <v>0</v>
      </c>
      <c r="L147" s="12">
        <v>0</v>
      </c>
      <c r="M147" s="12">
        <v>0</v>
      </c>
      <c r="N147" s="12">
        <v>0</v>
      </c>
      <c r="O147" s="12">
        <v>0</v>
      </c>
      <c r="P147" s="12">
        <v>0</v>
      </c>
      <c r="Q147" s="12">
        <v>0</v>
      </c>
      <c r="R147" s="12">
        <v>0</v>
      </c>
      <c r="S147" s="12">
        <v>0</v>
      </c>
      <c r="T147" s="12">
        <v>0</v>
      </c>
    </row>
    <row r="148" spans="1:20" ht="15" customHeight="1">
      <c r="A148" s="13" t="s">
        <v>146</v>
      </c>
      <c r="B148" s="19"/>
      <c r="C148" s="12">
        <v>0</v>
      </c>
      <c r="D148" s="12">
        <v>0</v>
      </c>
      <c r="E148" s="12">
        <v>0</v>
      </c>
      <c r="F148" s="12">
        <v>0</v>
      </c>
      <c r="G148" s="12">
        <v>0</v>
      </c>
      <c r="H148" s="12">
        <v>0</v>
      </c>
      <c r="I148" s="12">
        <v>0</v>
      </c>
      <c r="J148" s="12">
        <v>0</v>
      </c>
      <c r="K148" s="12">
        <v>0</v>
      </c>
      <c r="L148" s="12">
        <v>0</v>
      </c>
      <c r="M148" s="12">
        <v>0</v>
      </c>
      <c r="N148" s="12">
        <v>0</v>
      </c>
      <c r="O148" s="12">
        <v>0</v>
      </c>
      <c r="P148" s="12">
        <v>0</v>
      </c>
      <c r="Q148" s="12">
        <v>0</v>
      </c>
      <c r="R148" s="12">
        <v>0</v>
      </c>
      <c r="S148" s="12">
        <v>0</v>
      </c>
      <c r="T148" s="12">
        <v>0</v>
      </c>
    </row>
    <row r="149" spans="1:20" ht="15" customHeight="1">
      <c r="A149" s="13" t="s">
        <v>165</v>
      </c>
      <c r="B149" s="19"/>
      <c r="C149" s="12">
        <v>0</v>
      </c>
      <c r="D149" s="12">
        <v>0</v>
      </c>
      <c r="E149" s="12">
        <v>0</v>
      </c>
      <c r="F149" s="12">
        <v>0</v>
      </c>
      <c r="G149" s="12">
        <v>0</v>
      </c>
      <c r="H149" s="12">
        <v>0</v>
      </c>
      <c r="I149" s="12">
        <v>0</v>
      </c>
      <c r="J149" s="12">
        <v>0</v>
      </c>
      <c r="K149" s="12">
        <v>0</v>
      </c>
      <c r="L149" s="12">
        <v>0</v>
      </c>
      <c r="M149" s="12">
        <v>0</v>
      </c>
      <c r="N149" s="12">
        <v>0</v>
      </c>
      <c r="O149" s="12">
        <v>0</v>
      </c>
      <c r="P149" s="12">
        <v>0</v>
      </c>
      <c r="Q149" s="12">
        <v>0</v>
      </c>
      <c r="R149" s="12">
        <v>0</v>
      </c>
      <c r="S149" s="12">
        <v>0</v>
      </c>
      <c r="T149" s="12">
        <v>0</v>
      </c>
    </row>
    <row r="150" spans="1:20" ht="15" customHeight="1">
      <c r="A150" s="13" t="s">
        <v>148</v>
      </c>
      <c r="B150" s="19"/>
      <c r="C150" s="12">
        <v>0</v>
      </c>
      <c r="D150" s="12">
        <v>0</v>
      </c>
      <c r="E150" s="12">
        <v>0</v>
      </c>
      <c r="F150" s="12">
        <v>0</v>
      </c>
      <c r="G150" s="12">
        <v>0</v>
      </c>
      <c r="H150" s="12">
        <v>0</v>
      </c>
      <c r="I150" s="12">
        <v>0</v>
      </c>
      <c r="J150" s="12">
        <v>0</v>
      </c>
      <c r="K150" s="12">
        <v>0</v>
      </c>
      <c r="L150" s="12">
        <v>0</v>
      </c>
      <c r="M150" s="12">
        <v>0</v>
      </c>
      <c r="N150" s="12">
        <v>0</v>
      </c>
      <c r="O150" s="12">
        <v>0</v>
      </c>
      <c r="P150" s="12">
        <v>0</v>
      </c>
      <c r="Q150" s="12">
        <v>0</v>
      </c>
      <c r="R150" s="12">
        <v>0</v>
      </c>
      <c r="S150" s="12">
        <v>0</v>
      </c>
      <c r="T150" s="12">
        <v>0</v>
      </c>
    </row>
    <row r="151" spans="1:20" ht="15" customHeight="1">
      <c r="A151" s="13" t="s">
        <v>149</v>
      </c>
      <c r="B151" s="19"/>
      <c r="C151" s="12">
        <v>0</v>
      </c>
      <c r="D151" s="12">
        <v>0</v>
      </c>
      <c r="E151" s="12">
        <v>0</v>
      </c>
      <c r="F151" s="12">
        <v>0</v>
      </c>
      <c r="G151" s="12">
        <v>0</v>
      </c>
      <c r="H151" s="12">
        <v>0</v>
      </c>
      <c r="I151" s="12">
        <v>0</v>
      </c>
      <c r="J151" s="12">
        <v>0</v>
      </c>
      <c r="K151" s="12">
        <v>0</v>
      </c>
      <c r="L151" s="12">
        <v>0</v>
      </c>
      <c r="M151" s="12">
        <v>0</v>
      </c>
      <c r="N151" s="12">
        <v>0</v>
      </c>
      <c r="O151" s="12">
        <v>0</v>
      </c>
      <c r="P151" s="12">
        <v>0</v>
      </c>
      <c r="Q151" s="12">
        <v>0</v>
      </c>
      <c r="R151" s="12">
        <v>0</v>
      </c>
      <c r="S151" s="12">
        <v>0</v>
      </c>
      <c r="T151" s="12">
        <v>0</v>
      </c>
    </row>
    <row r="152" spans="1:20" ht="15" customHeight="1">
      <c r="A152" s="13" t="s">
        <v>150</v>
      </c>
      <c r="B152" s="19"/>
      <c r="C152" s="12">
        <v>0</v>
      </c>
      <c r="D152" s="12">
        <v>0</v>
      </c>
      <c r="E152" s="12">
        <v>0</v>
      </c>
      <c r="F152" s="12">
        <v>0</v>
      </c>
      <c r="G152" s="12">
        <v>0</v>
      </c>
      <c r="H152" s="12">
        <v>0</v>
      </c>
      <c r="I152" s="12">
        <v>0</v>
      </c>
      <c r="J152" s="12">
        <v>0</v>
      </c>
      <c r="K152" s="12">
        <v>0</v>
      </c>
      <c r="L152" s="12">
        <v>0</v>
      </c>
      <c r="M152" s="12">
        <v>0</v>
      </c>
      <c r="N152" s="12">
        <v>0</v>
      </c>
      <c r="O152" s="12">
        <v>0</v>
      </c>
      <c r="P152" s="12">
        <v>0</v>
      </c>
      <c r="Q152" s="12">
        <v>0</v>
      </c>
      <c r="R152" s="12">
        <v>0</v>
      </c>
      <c r="S152" s="12">
        <v>0</v>
      </c>
      <c r="T152" s="12">
        <v>0</v>
      </c>
    </row>
    <row r="153" spans="1:20" ht="15" customHeight="1">
      <c r="A153" s="13" t="s">
        <v>151</v>
      </c>
      <c r="B153" s="19"/>
      <c r="C153" s="12">
        <v>0</v>
      </c>
      <c r="D153" s="12">
        <v>0</v>
      </c>
      <c r="E153" s="12">
        <v>0</v>
      </c>
      <c r="F153" s="12">
        <v>0</v>
      </c>
      <c r="G153" s="12">
        <v>0</v>
      </c>
      <c r="H153" s="12">
        <v>0</v>
      </c>
      <c r="I153" s="12">
        <v>0</v>
      </c>
      <c r="J153" s="12">
        <v>0</v>
      </c>
      <c r="K153" s="12">
        <v>0</v>
      </c>
      <c r="L153" s="12">
        <v>0</v>
      </c>
      <c r="M153" s="12">
        <v>0</v>
      </c>
      <c r="N153" s="12">
        <v>0</v>
      </c>
      <c r="O153" s="12">
        <v>3</v>
      </c>
      <c r="P153" s="12">
        <v>3</v>
      </c>
      <c r="Q153" s="12">
        <v>2</v>
      </c>
      <c r="R153" s="12">
        <v>2</v>
      </c>
      <c r="S153" s="12">
        <v>3</v>
      </c>
      <c r="T153" s="12">
        <v>3</v>
      </c>
    </row>
    <row r="154" spans="1:20" ht="15" customHeight="1">
      <c r="A154" s="13" t="s">
        <v>152</v>
      </c>
      <c r="B154" s="19"/>
      <c r="C154" s="12">
        <v>0</v>
      </c>
      <c r="D154" s="12">
        <v>0</v>
      </c>
      <c r="E154" s="12">
        <v>0</v>
      </c>
      <c r="F154" s="12">
        <v>0</v>
      </c>
      <c r="G154" s="12">
        <v>0</v>
      </c>
      <c r="H154" s="12">
        <v>0</v>
      </c>
      <c r="I154" s="12">
        <v>0</v>
      </c>
      <c r="J154" s="12">
        <v>0</v>
      </c>
      <c r="K154" s="12">
        <v>0</v>
      </c>
      <c r="L154" s="12">
        <v>0</v>
      </c>
      <c r="M154" s="12">
        <v>0</v>
      </c>
      <c r="N154" s="12">
        <v>0</v>
      </c>
      <c r="O154" s="12">
        <v>0</v>
      </c>
      <c r="P154" s="12">
        <v>0</v>
      </c>
      <c r="Q154" s="12">
        <v>0</v>
      </c>
      <c r="R154" s="12">
        <v>0</v>
      </c>
      <c r="S154" s="12">
        <v>0</v>
      </c>
      <c r="T154" s="12">
        <v>0</v>
      </c>
    </row>
    <row r="155" spans="1:20" ht="15" customHeight="1">
      <c r="A155" s="13" t="s">
        <v>153</v>
      </c>
      <c r="B155" s="19"/>
      <c r="C155" s="12">
        <v>4</v>
      </c>
      <c r="D155" s="12">
        <v>5</v>
      </c>
      <c r="E155" s="12">
        <v>5</v>
      </c>
      <c r="F155" s="12">
        <v>4</v>
      </c>
      <c r="G155" s="12">
        <v>33</v>
      </c>
      <c r="H155" s="12">
        <v>42</v>
      </c>
      <c r="I155" s="12">
        <v>50</v>
      </c>
      <c r="J155" s="12">
        <v>51</v>
      </c>
      <c r="K155" s="12">
        <v>58</v>
      </c>
      <c r="L155" s="12">
        <v>80</v>
      </c>
      <c r="M155" s="12">
        <v>80</v>
      </c>
      <c r="N155" s="12">
        <v>105</v>
      </c>
      <c r="O155" s="12">
        <v>96</v>
      </c>
      <c r="P155" s="12">
        <v>90</v>
      </c>
      <c r="Q155" s="12">
        <v>84</v>
      </c>
      <c r="R155" s="12">
        <v>71</v>
      </c>
      <c r="S155" s="12">
        <v>85</v>
      </c>
      <c r="T155" s="12">
        <v>201</v>
      </c>
    </row>
    <row r="156" spans="1:20" ht="15" customHeight="1">
      <c r="A156" s="13" t="s">
        <v>154</v>
      </c>
      <c r="B156" s="19"/>
      <c r="C156" s="12">
        <v>0</v>
      </c>
      <c r="D156" s="12">
        <v>0</v>
      </c>
      <c r="E156" s="12">
        <v>0</v>
      </c>
      <c r="F156" s="12">
        <v>0</v>
      </c>
      <c r="G156" s="12">
        <v>0</v>
      </c>
      <c r="H156" s="12">
        <v>0</v>
      </c>
      <c r="I156" s="12">
        <v>0</v>
      </c>
      <c r="J156" s="12">
        <v>0</v>
      </c>
      <c r="K156" s="12">
        <v>0</v>
      </c>
      <c r="L156" s="12">
        <v>0</v>
      </c>
      <c r="M156" s="12">
        <v>0</v>
      </c>
      <c r="N156" s="12">
        <v>0</v>
      </c>
      <c r="O156" s="12">
        <v>0</v>
      </c>
      <c r="P156" s="12">
        <v>0</v>
      </c>
      <c r="Q156" s="12">
        <v>0</v>
      </c>
      <c r="R156" s="12">
        <v>0</v>
      </c>
      <c r="S156" s="12">
        <v>0</v>
      </c>
      <c r="T156" s="12">
        <v>0</v>
      </c>
    </row>
    <row r="157" spans="1:20" ht="15" customHeight="1">
      <c r="A157" s="13" t="s">
        <v>155</v>
      </c>
      <c r="B157" s="19"/>
      <c r="C157" s="12">
        <v>0</v>
      </c>
      <c r="D157" s="12">
        <v>0</v>
      </c>
      <c r="E157" s="12">
        <v>0</v>
      </c>
      <c r="F157" s="12">
        <v>0</v>
      </c>
      <c r="G157" s="12">
        <v>0</v>
      </c>
      <c r="H157" s="12">
        <v>0</v>
      </c>
      <c r="I157" s="12">
        <v>0</v>
      </c>
      <c r="J157" s="12">
        <v>0</v>
      </c>
      <c r="K157" s="12">
        <v>0</v>
      </c>
      <c r="L157" s="12">
        <v>0</v>
      </c>
      <c r="M157" s="12">
        <v>0</v>
      </c>
      <c r="N157" s="12">
        <v>0</v>
      </c>
      <c r="O157" s="12">
        <v>0</v>
      </c>
      <c r="P157" s="12">
        <v>0</v>
      </c>
      <c r="Q157" s="12">
        <v>0</v>
      </c>
      <c r="R157" s="12">
        <v>0</v>
      </c>
      <c r="S157" s="12">
        <v>0</v>
      </c>
      <c r="T157" s="12">
        <v>0</v>
      </c>
    </row>
    <row r="158" spans="1:20" ht="15" customHeight="1">
      <c r="A158" s="13" t="s">
        <v>156</v>
      </c>
      <c r="B158" s="19"/>
      <c r="C158" s="12">
        <v>0</v>
      </c>
      <c r="D158" s="12">
        <v>0</v>
      </c>
      <c r="E158" s="12">
        <v>0</v>
      </c>
      <c r="F158" s="12">
        <v>0</v>
      </c>
      <c r="G158" s="12">
        <v>0</v>
      </c>
      <c r="H158" s="12">
        <v>0</v>
      </c>
      <c r="I158" s="12">
        <v>0</v>
      </c>
      <c r="J158" s="12">
        <v>0</v>
      </c>
      <c r="K158" s="12">
        <v>0</v>
      </c>
      <c r="L158" s="12">
        <v>0</v>
      </c>
      <c r="M158" s="12">
        <v>0</v>
      </c>
      <c r="N158" s="12">
        <v>0</v>
      </c>
      <c r="O158" s="12">
        <v>0</v>
      </c>
      <c r="P158" s="12">
        <v>0</v>
      </c>
      <c r="Q158" s="12">
        <v>0</v>
      </c>
      <c r="R158" s="12">
        <v>0</v>
      </c>
      <c r="S158" s="12">
        <v>0</v>
      </c>
      <c r="T158" s="12">
        <v>0</v>
      </c>
    </row>
    <row r="159" spans="1:20" ht="15" customHeight="1">
      <c r="A159" s="13" t="s">
        <v>157</v>
      </c>
      <c r="B159" s="19"/>
      <c r="C159" s="12">
        <v>0</v>
      </c>
      <c r="D159" s="12">
        <v>0</v>
      </c>
      <c r="E159" s="12">
        <v>0</v>
      </c>
      <c r="F159" s="12">
        <v>0</v>
      </c>
      <c r="G159" s="12">
        <v>0</v>
      </c>
      <c r="H159" s="12">
        <v>0</v>
      </c>
      <c r="I159" s="12">
        <v>0</v>
      </c>
      <c r="J159" s="12">
        <v>0</v>
      </c>
      <c r="K159" s="12">
        <v>0</v>
      </c>
      <c r="L159" s="12">
        <v>0</v>
      </c>
      <c r="M159" s="12">
        <v>0</v>
      </c>
      <c r="N159" s="12">
        <v>0</v>
      </c>
      <c r="O159" s="12">
        <v>0</v>
      </c>
      <c r="P159" s="12">
        <v>0</v>
      </c>
      <c r="Q159" s="12">
        <v>0</v>
      </c>
      <c r="R159" s="12">
        <v>0</v>
      </c>
      <c r="S159" s="12">
        <v>0</v>
      </c>
      <c r="T159" s="12">
        <v>0</v>
      </c>
    </row>
    <row r="160" spans="1:20" ht="15" customHeight="1">
      <c r="A160" s="13" t="s">
        <v>158</v>
      </c>
      <c r="B160" s="19"/>
      <c r="C160" s="12">
        <v>0</v>
      </c>
      <c r="D160" s="12">
        <v>0</v>
      </c>
      <c r="E160" s="12">
        <v>0</v>
      </c>
      <c r="F160" s="12">
        <v>0</v>
      </c>
      <c r="G160" s="12">
        <v>0</v>
      </c>
      <c r="H160" s="12">
        <v>0</v>
      </c>
      <c r="I160" s="12">
        <v>0</v>
      </c>
      <c r="J160" s="12">
        <v>0</v>
      </c>
      <c r="K160" s="12">
        <v>0</v>
      </c>
      <c r="L160" s="12">
        <v>0</v>
      </c>
      <c r="M160" s="12">
        <v>0</v>
      </c>
      <c r="N160" s="12">
        <v>0</v>
      </c>
      <c r="O160" s="12">
        <v>0</v>
      </c>
      <c r="P160" s="12">
        <v>0</v>
      </c>
      <c r="Q160" s="12">
        <v>0</v>
      </c>
      <c r="R160" s="12">
        <v>0</v>
      </c>
      <c r="S160" s="12">
        <v>0</v>
      </c>
      <c r="T160" s="12">
        <v>0</v>
      </c>
    </row>
    <row r="161" spans="1:20" ht="15" customHeight="1">
      <c r="A161" s="13" t="s">
        <v>159</v>
      </c>
      <c r="B161" s="19"/>
      <c r="C161" s="12">
        <v>0</v>
      </c>
      <c r="D161" s="12">
        <v>0</v>
      </c>
      <c r="E161" s="12">
        <v>0</v>
      </c>
      <c r="F161" s="12">
        <v>0</v>
      </c>
      <c r="G161" s="12">
        <v>0</v>
      </c>
      <c r="H161" s="12">
        <v>0</v>
      </c>
      <c r="I161" s="12">
        <v>0</v>
      </c>
      <c r="J161" s="12">
        <v>0</v>
      </c>
      <c r="K161" s="12">
        <v>0</v>
      </c>
      <c r="L161" s="12">
        <v>0</v>
      </c>
      <c r="M161" s="12">
        <v>0</v>
      </c>
      <c r="N161" s="12">
        <v>0</v>
      </c>
      <c r="O161" s="12">
        <v>0</v>
      </c>
      <c r="P161" s="12">
        <v>0</v>
      </c>
      <c r="Q161" s="12">
        <v>0</v>
      </c>
      <c r="R161" s="12">
        <v>0</v>
      </c>
      <c r="S161" s="12">
        <v>0</v>
      </c>
      <c r="T161" s="12">
        <v>0</v>
      </c>
    </row>
    <row r="162" spans="1:20" ht="15" customHeight="1">
      <c r="A162" s="13" t="s">
        <v>160</v>
      </c>
      <c r="B162" s="19"/>
      <c r="C162" s="12">
        <v>80</v>
      </c>
      <c r="D162" s="12">
        <v>81</v>
      </c>
      <c r="E162" s="12">
        <v>70</v>
      </c>
      <c r="F162" s="12">
        <v>78</v>
      </c>
      <c r="G162" s="12">
        <v>79</v>
      </c>
      <c r="H162" s="12">
        <v>86</v>
      </c>
      <c r="I162" s="12">
        <v>84</v>
      </c>
      <c r="J162" s="12">
        <v>83</v>
      </c>
      <c r="K162" s="12">
        <v>85</v>
      </c>
      <c r="L162" s="12">
        <v>81</v>
      </c>
      <c r="M162" s="12">
        <v>76</v>
      </c>
      <c r="N162" s="12">
        <v>90</v>
      </c>
      <c r="O162" s="12">
        <v>105</v>
      </c>
      <c r="P162" s="12">
        <v>89</v>
      </c>
      <c r="Q162" s="12">
        <v>93</v>
      </c>
      <c r="R162" s="12">
        <v>94</v>
      </c>
      <c r="S162" s="12">
        <v>94</v>
      </c>
      <c r="T162" s="12">
        <v>156</v>
      </c>
    </row>
    <row r="163" spans="1:20" ht="15" customHeight="1">
      <c r="A163" s="13" t="s">
        <v>161</v>
      </c>
      <c r="B163" s="19"/>
      <c r="C163" s="12">
        <v>300</v>
      </c>
      <c r="D163" s="12">
        <v>283</v>
      </c>
      <c r="E163" s="12">
        <v>230</v>
      </c>
      <c r="F163" s="12">
        <v>256</v>
      </c>
      <c r="G163" s="12">
        <v>260</v>
      </c>
      <c r="H163" s="12">
        <v>290</v>
      </c>
      <c r="I163" s="12">
        <v>346</v>
      </c>
      <c r="J163" s="12">
        <v>375</v>
      </c>
      <c r="K163" s="12">
        <v>655</v>
      </c>
      <c r="L163" s="12">
        <v>1136</v>
      </c>
      <c r="M163" s="12">
        <v>1323</v>
      </c>
      <c r="N163" s="12">
        <v>1451</v>
      </c>
      <c r="O163" s="12">
        <v>1433</v>
      </c>
      <c r="P163" s="12">
        <v>1406</v>
      </c>
      <c r="Q163" s="12">
        <v>1483</v>
      </c>
      <c r="R163" s="12">
        <v>1658</v>
      </c>
      <c r="S163" s="12">
        <v>2631</v>
      </c>
      <c r="T163" s="12">
        <v>2631</v>
      </c>
    </row>
    <row r="164" spans="1:20" ht="15" customHeight="1">
      <c r="A164" s="13" t="s">
        <v>162</v>
      </c>
      <c r="B164" s="19"/>
      <c r="C164" s="12">
        <v>0</v>
      </c>
      <c r="D164" s="12">
        <v>0</v>
      </c>
      <c r="E164" s="12">
        <v>0</v>
      </c>
      <c r="F164" s="12">
        <v>0</v>
      </c>
      <c r="G164" s="12">
        <v>0</v>
      </c>
      <c r="H164" s="12">
        <v>0</v>
      </c>
      <c r="I164" s="12">
        <v>0</v>
      </c>
      <c r="J164" s="12">
        <v>0</v>
      </c>
      <c r="K164" s="12">
        <v>0</v>
      </c>
      <c r="L164" s="12">
        <v>0</v>
      </c>
      <c r="M164" s="12">
        <v>0</v>
      </c>
      <c r="N164" s="12">
        <v>0</v>
      </c>
      <c r="O164" s="12">
        <v>0</v>
      </c>
      <c r="P164" s="12">
        <v>0</v>
      </c>
      <c r="Q164" s="12">
        <v>0</v>
      </c>
      <c r="R164" s="12">
        <v>0</v>
      </c>
      <c r="S164" s="12">
        <v>0</v>
      </c>
      <c r="T164" s="12">
        <v>0</v>
      </c>
    </row>
    <row r="165" spans="1:20" ht="15" customHeight="1">
      <c r="A165" s="13" t="s">
        <v>163</v>
      </c>
      <c r="B165" s="19"/>
      <c r="C165" s="12">
        <v>0</v>
      </c>
      <c r="D165" s="12">
        <v>0</v>
      </c>
      <c r="E165" s="12">
        <v>0</v>
      </c>
      <c r="F165" s="12">
        <v>0</v>
      </c>
      <c r="G165" s="12">
        <v>0</v>
      </c>
      <c r="H165" s="12">
        <v>0</v>
      </c>
      <c r="I165" s="12">
        <v>0</v>
      </c>
      <c r="J165" s="12">
        <v>0</v>
      </c>
      <c r="K165" s="12">
        <v>0</v>
      </c>
      <c r="L165" s="12">
        <v>0</v>
      </c>
      <c r="M165" s="12">
        <v>0</v>
      </c>
      <c r="N165" s="12">
        <v>0</v>
      </c>
      <c r="O165" s="12">
        <v>0</v>
      </c>
      <c r="P165" s="12">
        <v>0</v>
      </c>
      <c r="Q165" s="12">
        <v>0</v>
      </c>
      <c r="R165" s="12">
        <v>0</v>
      </c>
      <c r="S165" s="12">
        <v>0</v>
      </c>
      <c r="T165" s="12">
        <v>0</v>
      </c>
    </row>
    <row r="166" spans="1:26" ht="12.75">
      <c r="A166" s="14" t="s">
        <v>27</v>
      </c>
      <c r="B166" s="20"/>
      <c r="C166" s="12">
        <f aca="true" t="shared" si="6" ref="C166:T166">SUM(C135:C165)</f>
        <v>3604</v>
      </c>
      <c r="D166" s="12">
        <f t="shared" si="6"/>
        <v>3551</v>
      </c>
      <c r="E166" s="12">
        <f t="shared" si="6"/>
        <v>3764</v>
      </c>
      <c r="F166" s="12">
        <f t="shared" si="6"/>
        <v>4005</v>
      </c>
      <c r="G166" s="12">
        <f t="shared" si="6"/>
        <v>3789</v>
      </c>
      <c r="H166" s="12">
        <f t="shared" si="6"/>
        <v>3854</v>
      </c>
      <c r="I166" s="12">
        <f t="shared" si="6"/>
        <v>4242</v>
      </c>
      <c r="J166" s="12">
        <f t="shared" si="6"/>
        <v>4414</v>
      </c>
      <c r="K166" s="12">
        <f t="shared" si="6"/>
        <v>5012</v>
      </c>
      <c r="L166" s="12">
        <f t="shared" si="6"/>
        <v>5700</v>
      </c>
      <c r="M166" s="12">
        <f t="shared" si="6"/>
        <v>6184</v>
      </c>
      <c r="N166" s="12">
        <f t="shared" si="6"/>
        <v>6153</v>
      </c>
      <c r="O166" s="12">
        <f t="shared" si="6"/>
        <v>6299</v>
      </c>
      <c r="P166" s="12">
        <f t="shared" si="6"/>
        <v>6929</v>
      </c>
      <c r="Q166" s="12">
        <f t="shared" si="6"/>
        <v>7099</v>
      </c>
      <c r="R166" s="12">
        <f t="shared" si="6"/>
        <v>7149</v>
      </c>
      <c r="S166" s="12">
        <f t="shared" si="6"/>
        <v>8340</v>
      </c>
      <c r="T166" s="12">
        <f t="shared" si="6"/>
        <v>8560</v>
      </c>
      <c r="U166" s="14"/>
      <c r="W166" s="15"/>
      <c r="Z166" s="16"/>
    </row>
    <row r="167" spans="1:26" ht="12.75">
      <c r="A167" s="14" t="s">
        <v>28</v>
      </c>
      <c r="B167" s="20"/>
      <c r="C167" s="12">
        <f aca="true" t="shared" si="7" ref="C167:T167">SUM(C135:C161)</f>
        <v>3224</v>
      </c>
      <c r="D167" s="12">
        <f t="shared" si="7"/>
        <v>3187</v>
      </c>
      <c r="E167" s="12">
        <f t="shared" si="7"/>
        <v>3464</v>
      </c>
      <c r="F167" s="12">
        <f t="shared" si="7"/>
        <v>3671</v>
      </c>
      <c r="G167" s="12">
        <f t="shared" si="7"/>
        <v>3450</v>
      </c>
      <c r="H167" s="12">
        <f t="shared" si="7"/>
        <v>3478</v>
      </c>
      <c r="I167" s="12">
        <f t="shared" si="7"/>
        <v>3812</v>
      </c>
      <c r="J167" s="12">
        <f t="shared" si="7"/>
        <v>3956</v>
      </c>
      <c r="K167" s="12">
        <f t="shared" si="7"/>
        <v>4272</v>
      </c>
      <c r="L167" s="12">
        <f t="shared" si="7"/>
        <v>4483</v>
      </c>
      <c r="M167" s="12">
        <f t="shared" si="7"/>
        <v>4785</v>
      </c>
      <c r="N167" s="12">
        <f t="shared" si="7"/>
        <v>4612</v>
      </c>
      <c r="O167" s="12">
        <f t="shared" si="7"/>
        <v>4761</v>
      </c>
      <c r="P167" s="12">
        <f t="shared" si="7"/>
        <v>5434</v>
      </c>
      <c r="Q167" s="12">
        <f t="shared" si="7"/>
        <v>5523</v>
      </c>
      <c r="R167" s="12">
        <f t="shared" si="7"/>
        <v>5397</v>
      </c>
      <c r="S167" s="12">
        <f t="shared" si="7"/>
        <v>5615</v>
      </c>
      <c r="T167" s="12">
        <f t="shared" si="7"/>
        <v>5773</v>
      </c>
      <c r="U167" s="14"/>
      <c r="W167" s="15"/>
      <c r="Z167" s="16"/>
    </row>
    <row r="168" spans="1:19" ht="15" customHeight="1">
      <c r="A168" s="17"/>
      <c r="B168" s="17"/>
      <c r="C168" s="17"/>
      <c r="D168" s="17"/>
      <c r="E168" s="17"/>
      <c r="F168" s="17"/>
      <c r="G168" s="17"/>
      <c r="H168" s="17"/>
      <c r="I168" s="17"/>
      <c r="J168" s="17"/>
      <c r="K168" s="17"/>
      <c r="L168" s="17"/>
      <c r="M168" s="17"/>
      <c r="N168" s="17"/>
      <c r="O168" s="17"/>
      <c r="P168" s="17"/>
      <c r="Q168" s="17"/>
      <c r="R168" s="17"/>
      <c r="S168" s="17"/>
    </row>
    <row r="169" spans="1:19" ht="15" customHeight="1">
      <c r="A169" s="8"/>
      <c r="B169" s="8"/>
      <c r="C169" s="8"/>
      <c r="D169" s="8"/>
      <c r="E169" s="8"/>
      <c r="F169" s="8"/>
      <c r="G169" s="8"/>
      <c r="H169" s="8"/>
      <c r="I169" s="8"/>
      <c r="J169" s="8"/>
      <c r="K169" s="8"/>
      <c r="L169" s="8"/>
      <c r="M169" s="8"/>
      <c r="N169" s="8"/>
      <c r="O169" s="8"/>
      <c r="P169" s="8"/>
      <c r="Q169" s="8"/>
      <c r="R169" s="8"/>
      <c r="S169" s="8"/>
    </row>
    <row r="170" spans="1:19" ht="15" customHeight="1">
      <c r="A170" s="18"/>
      <c r="B170" s="6" t="s">
        <v>3</v>
      </c>
      <c r="C170" s="7" t="s">
        <v>169</v>
      </c>
      <c r="D170" s="17"/>
      <c r="E170" s="17"/>
      <c r="F170" s="17"/>
      <c r="G170" s="17"/>
      <c r="H170" s="17"/>
      <c r="I170" s="17"/>
      <c r="J170" s="17"/>
      <c r="K170" s="17"/>
      <c r="L170" s="17"/>
      <c r="M170" s="17"/>
      <c r="N170" s="17"/>
      <c r="O170" s="17"/>
      <c r="P170" s="17"/>
      <c r="Q170" s="17"/>
      <c r="R170" s="17"/>
      <c r="S170" s="17"/>
    </row>
    <row r="171" spans="1:19" ht="15" customHeight="1">
      <c r="A171" s="18"/>
      <c r="B171" s="6" t="s">
        <v>4</v>
      </c>
      <c r="C171" s="7" t="s">
        <v>131</v>
      </c>
      <c r="D171" s="17"/>
      <c r="E171" s="17"/>
      <c r="F171" s="17"/>
      <c r="G171" s="17"/>
      <c r="H171" s="17"/>
      <c r="I171" s="17"/>
      <c r="J171" s="17"/>
      <c r="K171" s="17"/>
      <c r="L171" s="17"/>
      <c r="M171" s="17"/>
      <c r="N171" s="17"/>
      <c r="O171" s="17"/>
      <c r="P171" s="17"/>
      <c r="Q171" s="17"/>
      <c r="R171" s="17"/>
      <c r="S171" s="17"/>
    </row>
    <row r="172" spans="1:19" ht="15" customHeight="1">
      <c r="A172" s="18"/>
      <c r="B172" s="6" t="s">
        <v>5</v>
      </c>
      <c r="C172" s="7" t="s">
        <v>132</v>
      </c>
      <c r="D172" s="17"/>
      <c r="E172" s="17"/>
      <c r="F172" s="17"/>
      <c r="G172" s="17"/>
      <c r="H172" s="17"/>
      <c r="I172" s="17"/>
      <c r="J172" s="17"/>
      <c r="K172" s="17"/>
      <c r="L172" s="17"/>
      <c r="M172" s="17"/>
      <c r="N172" s="17"/>
      <c r="O172" s="17"/>
      <c r="P172" s="17"/>
      <c r="Q172" s="17"/>
      <c r="R172" s="17"/>
      <c r="S172" s="17"/>
    </row>
    <row r="173" spans="1:19" ht="15" customHeight="1">
      <c r="A173" s="8"/>
      <c r="B173" s="8"/>
      <c r="C173" s="8"/>
      <c r="D173" s="8"/>
      <c r="E173" s="8"/>
      <c r="F173" s="8"/>
      <c r="G173" s="8"/>
      <c r="H173" s="8"/>
      <c r="I173" s="8"/>
      <c r="J173" s="8"/>
      <c r="K173" s="8"/>
      <c r="L173" s="8"/>
      <c r="M173" s="8"/>
      <c r="N173" s="8"/>
      <c r="O173" s="8"/>
      <c r="P173" s="8"/>
      <c r="Q173" s="8"/>
      <c r="R173" s="8"/>
      <c r="S173" s="8"/>
    </row>
    <row r="174" spans="1:20" ht="15" customHeight="1">
      <c r="A174" s="9" t="s">
        <v>6</v>
      </c>
      <c r="B174" s="9" t="s">
        <v>7</v>
      </c>
      <c r="C174" s="10" t="s">
        <v>8</v>
      </c>
      <c r="D174" s="10" t="s">
        <v>9</v>
      </c>
      <c r="E174" s="10" t="s">
        <v>10</v>
      </c>
      <c r="F174" s="10" t="s">
        <v>11</v>
      </c>
      <c r="G174" s="10" t="s">
        <v>12</v>
      </c>
      <c r="H174" s="10" t="s">
        <v>13</v>
      </c>
      <c r="I174" s="10" t="s">
        <v>14</v>
      </c>
      <c r="J174" s="10" t="s">
        <v>15</v>
      </c>
      <c r="K174" s="10" t="s">
        <v>16</v>
      </c>
      <c r="L174" s="10" t="s">
        <v>17</v>
      </c>
      <c r="M174" s="10" t="s">
        <v>18</v>
      </c>
      <c r="N174" s="10" t="s">
        <v>19</v>
      </c>
      <c r="O174" s="10" t="s">
        <v>20</v>
      </c>
      <c r="P174" s="10" t="s">
        <v>21</v>
      </c>
      <c r="Q174" s="10" t="s">
        <v>22</v>
      </c>
      <c r="R174" s="10" t="s">
        <v>23</v>
      </c>
      <c r="S174" s="10" t="s">
        <v>24</v>
      </c>
      <c r="T174" s="10" t="s">
        <v>25</v>
      </c>
    </row>
    <row r="175" spans="1:20" ht="15" customHeight="1">
      <c r="A175" s="11" t="s">
        <v>26</v>
      </c>
      <c r="B175" s="18"/>
      <c r="C175" s="12"/>
      <c r="D175" s="12"/>
      <c r="E175" s="12"/>
      <c r="F175" s="12"/>
      <c r="G175" s="12"/>
      <c r="H175" s="12"/>
      <c r="I175" s="12"/>
      <c r="J175" s="12"/>
      <c r="K175" s="12"/>
      <c r="L175" s="12"/>
      <c r="M175" s="12"/>
      <c r="N175" s="12"/>
      <c r="O175" s="12"/>
      <c r="P175" s="12"/>
      <c r="Q175" s="12"/>
      <c r="R175" s="12"/>
      <c r="S175" s="12"/>
      <c r="T175" s="12"/>
    </row>
    <row r="176" spans="1:20" ht="15" customHeight="1">
      <c r="A176" s="13" t="s">
        <v>133</v>
      </c>
      <c r="B176" s="19"/>
      <c r="C176" s="12">
        <v>492</v>
      </c>
      <c r="D176" s="12">
        <v>535</v>
      </c>
      <c r="E176" s="12">
        <v>527</v>
      </c>
      <c r="F176" s="12">
        <v>522</v>
      </c>
      <c r="G176" s="12">
        <v>518</v>
      </c>
      <c r="H176" s="12">
        <v>601</v>
      </c>
      <c r="I176" s="12">
        <v>610</v>
      </c>
      <c r="J176" s="12">
        <v>549</v>
      </c>
      <c r="K176" s="12">
        <v>529</v>
      </c>
      <c r="L176" s="12">
        <v>828</v>
      </c>
      <c r="M176" s="12">
        <v>860</v>
      </c>
      <c r="N176" s="12">
        <v>945</v>
      </c>
      <c r="O176" s="12">
        <v>1169</v>
      </c>
      <c r="P176" s="12">
        <v>1339</v>
      </c>
      <c r="Q176" s="12">
        <v>1535</v>
      </c>
      <c r="R176" s="12">
        <v>2114</v>
      </c>
      <c r="S176" s="12">
        <v>3002</v>
      </c>
      <c r="T176" s="12">
        <v>3107</v>
      </c>
    </row>
    <row r="177" spans="1:20" ht="15" customHeight="1">
      <c r="A177" s="13" t="s">
        <v>134</v>
      </c>
      <c r="B177" s="19"/>
      <c r="C177" s="12">
        <v>0</v>
      </c>
      <c r="D177" s="12">
        <v>0</v>
      </c>
      <c r="E177" s="12">
        <v>0</v>
      </c>
      <c r="F177" s="12">
        <v>0</v>
      </c>
      <c r="G177" s="12">
        <v>0</v>
      </c>
      <c r="H177" s="12">
        <v>0</v>
      </c>
      <c r="I177" s="12">
        <v>0</v>
      </c>
      <c r="J177" s="12">
        <v>0</v>
      </c>
      <c r="K177" s="12">
        <v>2</v>
      </c>
      <c r="L177" s="12">
        <v>29</v>
      </c>
      <c r="M177" s="12">
        <v>15</v>
      </c>
      <c r="N177" s="12">
        <v>0</v>
      </c>
      <c r="O177" s="12">
        <v>0</v>
      </c>
      <c r="P177" s="12">
        <v>0</v>
      </c>
      <c r="Q177" s="12">
        <v>0</v>
      </c>
      <c r="R177" s="12">
        <v>0</v>
      </c>
      <c r="S177" s="12">
        <v>0</v>
      </c>
      <c r="T177" s="12">
        <v>0</v>
      </c>
    </row>
    <row r="178" spans="1:20" ht="15" customHeight="1">
      <c r="A178" s="13" t="s">
        <v>135</v>
      </c>
      <c r="B178" s="19"/>
      <c r="C178" s="12">
        <v>0</v>
      </c>
      <c r="D178" s="12">
        <v>0</v>
      </c>
      <c r="E178" s="12">
        <v>0</v>
      </c>
      <c r="F178" s="12">
        <v>221</v>
      </c>
      <c r="G178" s="12">
        <v>309</v>
      </c>
      <c r="H178" s="12">
        <v>405</v>
      </c>
      <c r="I178" s="12">
        <v>292</v>
      </c>
      <c r="J178" s="12">
        <v>494</v>
      </c>
      <c r="K178" s="12">
        <v>587</v>
      </c>
      <c r="L178" s="12">
        <v>683</v>
      </c>
      <c r="M178" s="12">
        <v>522</v>
      </c>
      <c r="N178" s="12">
        <v>518</v>
      </c>
      <c r="O178" s="12">
        <v>498</v>
      </c>
      <c r="P178" s="12">
        <v>497</v>
      </c>
      <c r="Q178" s="12">
        <v>721</v>
      </c>
      <c r="R178" s="12">
        <v>739</v>
      </c>
      <c r="S178" s="12">
        <v>926</v>
      </c>
      <c r="T178" s="12">
        <v>1203</v>
      </c>
    </row>
    <row r="179" spans="1:20" ht="15" customHeight="1">
      <c r="A179" s="13" t="s">
        <v>136</v>
      </c>
      <c r="B179" s="19"/>
      <c r="C179" s="12">
        <v>210</v>
      </c>
      <c r="D179" s="12">
        <v>355</v>
      </c>
      <c r="E179" s="12">
        <v>521</v>
      </c>
      <c r="F179" s="12">
        <v>728</v>
      </c>
      <c r="G179" s="12">
        <v>805</v>
      </c>
      <c r="H179" s="12">
        <v>912</v>
      </c>
      <c r="I179" s="12">
        <v>1172</v>
      </c>
      <c r="J179" s="12">
        <v>1359</v>
      </c>
      <c r="K179" s="12">
        <v>1470</v>
      </c>
      <c r="L179" s="12">
        <v>1801</v>
      </c>
      <c r="M179" s="12">
        <v>1859</v>
      </c>
      <c r="N179" s="12">
        <v>2102</v>
      </c>
      <c r="O179" s="12">
        <v>2502</v>
      </c>
      <c r="P179" s="12">
        <v>3162</v>
      </c>
      <c r="Q179" s="12">
        <v>3562</v>
      </c>
      <c r="R179" s="12">
        <v>3989</v>
      </c>
      <c r="S179" s="12">
        <v>3923</v>
      </c>
      <c r="T179" s="12">
        <v>3860</v>
      </c>
    </row>
    <row r="180" spans="1:20" ht="15" customHeight="1">
      <c r="A180" s="13" t="s">
        <v>137</v>
      </c>
      <c r="B180" s="19"/>
      <c r="C180" s="12">
        <v>3264</v>
      </c>
      <c r="D180" s="12">
        <v>3398</v>
      </c>
      <c r="E180" s="12">
        <v>3386</v>
      </c>
      <c r="F180" s="12">
        <v>3168</v>
      </c>
      <c r="G180" s="12">
        <v>3615</v>
      </c>
      <c r="H180" s="12">
        <v>3784</v>
      </c>
      <c r="I180" s="12">
        <v>4034</v>
      </c>
      <c r="J180" s="12">
        <v>3391</v>
      </c>
      <c r="K180" s="12">
        <v>4785</v>
      </c>
      <c r="L180" s="12">
        <v>5251</v>
      </c>
      <c r="M180" s="12">
        <v>6175</v>
      </c>
      <c r="N180" s="12">
        <v>5250</v>
      </c>
      <c r="O180" s="12">
        <v>7688</v>
      </c>
      <c r="P180" s="12">
        <v>10144</v>
      </c>
      <c r="Q180" s="12">
        <v>11473</v>
      </c>
      <c r="R180" s="12">
        <v>16570</v>
      </c>
      <c r="S180" s="12">
        <v>21265</v>
      </c>
      <c r="T180" s="12">
        <v>30078</v>
      </c>
    </row>
    <row r="181" spans="1:20" ht="15" customHeight="1">
      <c r="A181" s="13" t="s">
        <v>138</v>
      </c>
      <c r="B181" s="19"/>
      <c r="C181" s="12">
        <v>0</v>
      </c>
      <c r="D181" s="12">
        <v>0</v>
      </c>
      <c r="E181" s="12">
        <v>0</v>
      </c>
      <c r="F181" s="12">
        <v>0</v>
      </c>
      <c r="G181" s="12">
        <v>0</v>
      </c>
      <c r="H181" s="12">
        <v>6</v>
      </c>
      <c r="I181" s="12">
        <v>5</v>
      </c>
      <c r="J181" s="12">
        <v>8</v>
      </c>
      <c r="K181" s="12">
        <v>12</v>
      </c>
      <c r="L181" s="12">
        <v>12</v>
      </c>
      <c r="M181" s="12">
        <v>13</v>
      </c>
      <c r="N181" s="12">
        <v>11</v>
      </c>
      <c r="O181" s="12">
        <v>30</v>
      </c>
      <c r="P181" s="12">
        <v>27</v>
      </c>
      <c r="Q181" s="12">
        <v>30</v>
      </c>
      <c r="R181" s="12">
        <v>21</v>
      </c>
      <c r="S181" s="12">
        <v>40</v>
      </c>
      <c r="T181" s="12">
        <v>36</v>
      </c>
    </row>
    <row r="182" spans="1:20" ht="15" customHeight="1">
      <c r="A182" s="13" t="s">
        <v>139</v>
      </c>
      <c r="B182" s="19"/>
      <c r="C182" s="12">
        <v>0</v>
      </c>
      <c r="D182" s="12">
        <v>0</v>
      </c>
      <c r="E182" s="12">
        <v>0</v>
      </c>
      <c r="F182" s="12">
        <v>0</v>
      </c>
      <c r="G182" s="12">
        <v>0</v>
      </c>
      <c r="H182" s="12">
        <v>0</v>
      </c>
      <c r="I182" s="12">
        <v>27</v>
      </c>
      <c r="J182" s="12">
        <v>27</v>
      </c>
      <c r="K182" s="12">
        <v>85</v>
      </c>
      <c r="L182" s="12">
        <v>91</v>
      </c>
      <c r="M182" s="12">
        <v>96</v>
      </c>
      <c r="N182" s="12">
        <v>97</v>
      </c>
      <c r="O182" s="12">
        <v>82</v>
      </c>
      <c r="P182" s="12">
        <v>70</v>
      </c>
      <c r="Q182" s="12">
        <v>92</v>
      </c>
      <c r="R182" s="12">
        <v>130</v>
      </c>
      <c r="S182" s="12">
        <v>128</v>
      </c>
      <c r="T182" s="12">
        <v>132</v>
      </c>
    </row>
    <row r="183" spans="1:20" ht="15" customHeight="1">
      <c r="A183" s="13" t="s">
        <v>140</v>
      </c>
      <c r="B183" s="19"/>
      <c r="C183" s="12">
        <v>0</v>
      </c>
      <c r="D183" s="12">
        <v>0</v>
      </c>
      <c r="E183" s="12">
        <v>1</v>
      </c>
      <c r="F183" s="12">
        <v>1</v>
      </c>
      <c r="G183" s="12">
        <v>1</v>
      </c>
      <c r="H183" s="12">
        <v>1</v>
      </c>
      <c r="I183" s="12">
        <v>0</v>
      </c>
      <c r="J183" s="12">
        <v>0</v>
      </c>
      <c r="K183" s="12">
        <v>0</v>
      </c>
      <c r="L183" s="12">
        <v>1</v>
      </c>
      <c r="M183" s="12">
        <v>0</v>
      </c>
      <c r="N183" s="12">
        <v>79</v>
      </c>
      <c r="O183" s="12">
        <v>126</v>
      </c>
      <c r="P183" s="12">
        <v>105</v>
      </c>
      <c r="Q183" s="12">
        <v>123</v>
      </c>
      <c r="R183" s="12">
        <v>122</v>
      </c>
      <c r="S183" s="12">
        <v>114</v>
      </c>
      <c r="T183" s="12">
        <v>184</v>
      </c>
    </row>
    <row r="184" spans="1:20" ht="15" customHeight="1">
      <c r="A184" s="13" t="s">
        <v>141</v>
      </c>
      <c r="B184" s="19"/>
      <c r="C184" s="12">
        <v>601</v>
      </c>
      <c r="D184" s="12">
        <v>601</v>
      </c>
      <c r="E184" s="12">
        <v>639</v>
      </c>
      <c r="F184" s="12">
        <v>646</v>
      </c>
      <c r="G184" s="12">
        <v>754</v>
      </c>
      <c r="H184" s="12">
        <v>1205</v>
      </c>
      <c r="I184" s="12">
        <v>1344</v>
      </c>
      <c r="J184" s="12">
        <v>1392</v>
      </c>
      <c r="K184" s="12">
        <v>1641</v>
      </c>
      <c r="L184" s="12">
        <v>1774</v>
      </c>
      <c r="M184" s="12">
        <v>1824</v>
      </c>
      <c r="N184" s="12">
        <v>1964</v>
      </c>
      <c r="O184" s="12">
        <v>2970</v>
      </c>
      <c r="P184" s="12">
        <v>4265</v>
      </c>
      <c r="Q184" s="12">
        <v>4133</v>
      </c>
      <c r="R184" s="12">
        <v>3114</v>
      </c>
      <c r="S184" s="12">
        <v>3050</v>
      </c>
      <c r="T184" s="12">
        <v>3635</v>
      </c>
    </row>
    <row r="185" spans="1:20" ht="15" customHeight="1">
      <c r="A185" s="13" t="s">
        <v>142</v>
      </c>
      <c r="B185" s="19"/>
      <c r="C185" s="12">
        <v>1643</v>
      </c>
      <c r="D185" s="12">
        <v>1599</v>
      </c>
      <c r="E185" s="12">
        <v>1674</v>
      </c>
      <c r="F185" s="12">
        <v>1688</v>
      </c>
      <c r="G185" s="12">
        <v>1955</v>
      </c>
      <c r="H185" s="12">
        <v>2096</v>
      </c>
      <c r="I185" s="12">
        <v>2075</v>
      </c>
      <c r="J185" s="12">
        <v>2446</v>
      </c>
      <c r="K185" s="12">
        <v>2452</v>
      </c>
      <c r="L185" s="12">
        <v>2874</v>
      </c>
      <c r="M185" s="12">
        <v>3561</v>
      </c>
      <c r="N185" s="12">
        <v>3916</v>
      </c>
      <c r="O185" s="12">
        <v>4580</v>
      </c>
      <c r="P185" s="12">
        <v>4874</v>
      </c>
      <c r="Q185" s="12">
        <v>5029</v>
      </c>
      <c r="R185" s="12">
        <v>4973</v>
      </c>
      <c r="S185" s="12">
        <v>4929</v>
      </c>
      <c r="T185" s="12">
        <v>5514</v>
      </c>
    </row>
    <row r="186" spans="1:20" ht="15" customHeight="1">
      <c r="A186" s="13" t="s">
        <v>143</v>
      </c>
      <c r="B186" s="19"/>
      <c r="C186" s="12">
        <v>166</v>
      </c>
      <c r="D186" s="12">
        <v>262</v>
      </c>
      <c r="E186" s="12">
        <v>254</v>
      </c>
      <c r="F186" s="12">
        <v>279</v>
      </c>
      <c r="G186" s="12">
        <v>285</v>
      </c>
      <c r="H186" s="12">
        <v>387</v>
      </c>
      <c r="I186" s="12">
        <v>604</v>
      </c>
      <c r="J186" s="12">
        <v>820</v>
      </c>
      <c r="K186" s="12">
        <v>1228</v>
      </c>
      <c r="L186" s="12">
        <v>1824</v>
      </c>
      <c r="M186" s="12">
        <v>1591</v>
      </c>
      <c r="N186" s="12">
        <v>2586</v>
      </c>
      <c r="O186" s="12">
        <v>2371</v>
      </c>
      <c r="P186" s="12">
        <v>3456</v>
      </c>
      <c r="Q186" s="12">
        <v>5359</v>
      </c>
      <c r="R186" s="12">
        <v>5985</v>
      </c>
      <c r="S186" s="12">
        <v>6565</v>
      </c>
      <c r="T186" s="12">
        <v>6770</v>
      </c>
    </row>
    <row r="187" spans="1:20" ht="15" customHeight="1">
      <c r="A187" s="13" t="s">
        <v>144</v>
      </c>
      <c r="B187" s="19"/>
      <c r="C187" s="12">
        <v>0</v>
      </c>
      <c r="D187" s="12">
        <v>0</v>
      </c>
      <c r="E187" s="12">
        <v>0</v>
      </c>
      <c r="F187" s="12">
        <v>0</v>
      </c>
      <c r="G187" s="12">
        <v>0</v>
      </c>
      <c r="H187" s="12">
        <v>0</v>
      </c>
      <c r="I187" s="12">
        <v>0</v>
      </c>
      <c r="J187" s="12">
        <v>0</v>
      </c>
      <c r="K187" s="12">
        <v>0</v>
      </c>
      <c r="L187" s="12">
        <v>0</v>
      </c>
      <c r="M187" s="12">
        <v>0</v>
      </c>
      <c r="N187" s="12">
        <v>0</v>
      </c>
      <c r="O187" s="12">
        <v>0</v>
      </c>
      <c r="P187" s="12">
        <v>0</v>
      </c>
      <c r="Q187" s="12">
        <v>0</v>
      </c>
      <c r="R187" s="12">
        <v>0</v>
      </c>
      <c r="S187" s="12">
        <v>0</v>
      </c>
      <c r="T187" s="12">
        <v>0</v>
      </c>
    </row>
    <row r="188" spans="1:20" ht="15" customHeight="1">
      <c r="A188" s="13" t="s">
        <v>145</v>
      </c>
      <c r="B188" s="19"/>
      <c r="C188" s="12">
        <v>0</v>
      </c>
      <c r="D188" s="12">
        <v>0</v>
      </c>
      <c r="E188" s="12">
        <v>0</v>
      </c>
      <c r="F188" s="12">
        <v>0</v>
      </c>
      <c r="G188" s="12">
        <v>0</v>
      </c>
      <c r="H188" s="12">
        <v>0</v>
      </c>
      <c r="I188" s="12">
        <v>0</v>
      </c>
      <c r="J188" s="12">
        <v>0</v>
      </c>
      <c r="K188" s="12">
        <v>0</v>
      </c>
      <c r="L188" s="12">
        <v>0</v>
      </c>
      <c r="M188" s="12">
        <v>0</v>
      </c>
      <c r="N188" s="12">
        <v>3</v>
      </c>
      <c r="O188" s="12">
        <v>10</v>
      </c>
      <c r="P188" s="12">
        <v>24</v>
      </c>
      <c r="Q188" s="12">
        <v>38</v>
      </c>
      <c r="R188" s="12">
        <v>42</v>
      </c>
      <c r="S188" s="12">
        <v>42</v>
      </c>
      <c r="T188" s="12">
        <v>43</v>
      </c>
    </row>
    <row r="189" spans="1:20" ht="15" customHeight="1">
      <c r="A189" s="13" t="s">
        <v>146</v>
      </c>
      <c r="B189" s="19"/>
      <c r="C189" s="12">
        <v>0</v>
      </c>
      <c r="D189" s="12">
        <v>0</v>
      </c>
      <c r="E189" s="12">
        <v>0</v>
      </c>
      <c r="F189" s="12">
        <v>0</v>
      </c>
      <c r="G189" s="12">
        <v>0</v>
      </c>
      <c r="H189" s="12">
        <v>0</v>
      </c>
      <c r="I189" s="12">
        <v>0</v>
      </c>
      <c r="J189" s="12">
        <v>0</v>
      </c>
      <c r="K189" s="12">
        <v>0</v>
      </c>
      <c r="L189" s="12">
        <v>0</v>
      </c>
      <c r="M189" s="12">
        <v>0</v>
      </c>
      <c r="N189" s="12">
        <v>2</v>
      </c>
      <c r="O189" s="12">
        <v>4</v>
      </c>
      <c r="P189" s="12">
        <v>7</v>
      </c>
      <c r="Q189" s="12">
        <v>6</v>
      </c>
      <c r="R189" s="12">
        <v>7</v>
      </c>
      <c r="S189" s="12">
        <v>25</v>
      </c>
      <c r="T189" s="12">
        <v>54</v>
      </c>
    </row>
    <row r="190" spans="1:20" ht="15" customHeight="1">
      <c r="A190" s="13" t="s">
        <v>147</v>
      </c>
      <c r="B190" s="19"/>
      <c r="C190" s="12">
        <v>45</v>
      </c>
      <c r="D190" s="12">
        <v>50</v>
      </c>
      <c r="E190" s="12">
        <v>42</v>
      </c>
      <c r="F190" s="12">
        <v>50</v>
      </c>
      <c r="G190" s="12">
        <v>50</v>
      </c>
      <c r="H190" s="12">
        <v>53</v>
      </c>
      <c r="I190" s="12">
        <v>43</v>
      </c>
      <c r="J190" s="12">
        <v>46</v>
      </c>
      <c r="K190" s="12">
        <v>45</v>
      </c>
      <c r="L190" s="12">
        <v>50</v>
      </c>
      <c r="M190" s="12">
        <v>52</v>
      </c>
      <c r="N190" s="12">
        <v>60</v>
      </c>
      <c r="O190" s="12">
        <v>63</v>
      </c>
      <c r="P190" s="12">
        <v>65</v>
      </c>
      <c r="Q190" s="12">
        <v>85</v>
      </c>
      <c r="R190" s="12">
        <v>75</v>
      </c>
      <c r="S190" s="12">
        <v>90</v>
      </c>
      <c r="T190" s="12">
        <v>103</v>
      </c>
    </row>
    <row r="191" spans="1:20" ht="15" customHeight="1">
      <c r="A191" s="13" t="s">
        <v>148</v>
      </c>
      <c r="B191" s="19"/>
      <c r="C191" s="12">
        <v>34</v>
      </c>
      <c r="D191" s="12">
        <v>48</v>
      </c>
      <c r="E191" s="12">
        <v>91</v>
      </c>
      <c r="F191" s="12">
        <v>77</v>
      </c>
      <c r="G191" s="12">
        <v>90</v>
      </c>
      <c r="H191" s="12">
        <v>95</v>
      </c>
      <c r="I191" s="12">
        <v>83</v>
      </c>
      <c r="J191" s="12">
        <v>85</v>
      </c>
      <c r="K191" s="12">
        <v>105</v>
      </c>
      <c r="L191" s="12">
        <v>244</v>
      </c>
      <c r="M191" s="12">
        <v>110</v>
      </c>
      <c r="N191" s="12">
        <v>123</v>
      </c>
      <c r="O191" s="12">
        <v>73</v>
      </c>
      <c r="P191" s="12">
        <v>194</v>
      </c>
      <c r="Q191" s="12">
        <v>751</v>
      </c>
      <c r="R191" s="12">
        <v>1716</v>
      </c>
      <c r="S191" s="12">
        <v>1358</v>
      </c>
      <c r="T191" s="12">
        <v>1703</v>
      </c>
    </row>
    <row r="192" spans="1:20" ht="15" customHeight="1">
      <c r="A192" s="13" t="s">
        <v>149</v>
      </c>
      <c r="B192" s="19"/>
      <c r="C192" s="12">
        <v>0</v>
      </c>
      <c r="D192" s="12">
        <v>0</v>
      </c>
      <c r="E192" s="12">
        <v>0</v>
      </c>
      <c r="F192" s="12">
        <v>0</v>
      </c>
      <c r="G192" s="12">
        <v>0</v>
      </c>
      <c r="H192" s="12">
        <v>0</v>
      </c>
      <c r="I192" s="12">
        <v>0</v>
      </c>
      <c r="J192" s="12">
        <v>0</v>
      </c>
      <c r="K192" s="12">
        <v>0</v>
      </c>
      <c r="L192" s="12">
        <v>0</v>
      </c>
      <c r="M192" s="12">
        <v>0</v>
      </c>
      <c r="N192" s="12">
        <v>0</v>
      </c>
      <c r="O192" s="12">
        <v>0</v>
      </c>
      <c r="P192" s="12">
        <v>0</v>
      </c>
      <c r="Q192" s="12">
        <v>0</v>
      </c>
      <c r="R192" s="12">
        <v>0</v>
      </c>
      <c r="S192" s="12">
        <v>0</v>
      </c>
      <c r="T192" s="12">
        <v>0</v>
      </c>
    </row>
    <row r="193" spans="1:20" ht="15" customHeight="1">
      <c r="A193" s="13" t="s">
        <v>150</v>
      </c>
      <c r="B193" s="19"/>
      <c r="C193" s="12">
        <v>1015</v>
      </c>
      <c r="D193" s="12">
        <v>1138</v>
      </c>
      <c r="E193" s="12">
        <v>1104</v>
      </c>
      <c r="F193" s="12">
        <v>1301</v>
      </c>
      <c r="G193" s="12">
        <v>1368</v>
      </c>
      <c r="H193" s="12">
        <v>1549</v>
      </c>
      <c r="I193" s="12">
        <v>2147</v>
      </c>
      <c r="J193" s="12">
        <v>2909</v>
      </c>
      <c r="K193" s="12">
        <v>3132</v>
      </c>
      <c r="L193" s="12">
        <v>2821</v>
      </c>
      <c r="M193" s="12">
        <v>3251</v>
      </c>
      <c r="N193" s="12">
        <v>3458</v>
      </c>
      <c r="O193" s="12">
        <v>3002</v>
      </c>
      <c r="P193" s="12">
        <v>3898</v>
      </c>
      <c r="Q193" s="12">
        <v>4676</v>
      </c>
      <c r="R193" s="12">
        <v>6729</v>
      </c>
      <c r="S193" s="12">
        <v>6638</v>
      </c>
      <c r="T193" s="12">
        <v>5565</v>
      </c>
    </row>
    <row r="194" spans="1:20" ht="15" customHeight="1">
      <c r="A194" s="13" t="s">
        <v>151</v>
      </c>
      <c r="B194" s="19"/>
      <c r="C194" s="12">
        <v>1066</v>
      </c>
      <c r="D194" s="12">
        <v>1093</v>
      </c>
      <c r="E194" s="12">
        <v>1102</v>
      </c>
      <c r="F194" s="12">
        <v>1037</v>
      </c>
      <c r="G194" s="12">
        <v>1097</v>
      </c>
      <c r="H194" s="12">
        <v>1155</v>
      </c>
      <c r="I194" s="12">
        <v>1464</v>
      </c>
      <c r="J194" s="12">
        <v>1767</v>
      </c>
      <c r="K194" s="12">
        <v>1716</v>
      </c>
      <c r="L194" s="12">
        <v>1570</v>
      </c>
      <c r="M194" s="12">
        <v>1660</v>
      </c>
      <c r="N194" s="12">
        <v>1686</v>
      </c>
      <c r="O194" s="12">
        <v>1567</v>
      </c>
      <c r="P194" s="12">
        <v>1651</v>
      </c>
      <c r="Q194" s="12">
        <v>2088</v>
      </c>
      <c r="R194" s="12">
        <v>2034</v>
      </c>
      <c r="S194" s="12">
        <v>3185</v>
      </c>
      <c r="T194" s="12">
        <v>3837</v>
      </c>
    </row>
    <row r="195" spans="1:20" ht="15" customHeight="1">
      <c r="A195" s="13" t="s">
        <v>152</v>
      </c>
      <c r="B195" s="19"/>
      <c r="C195" s="12">
        <v>257</v>
      </c>
      <c r="D195" s="12">
        <v>437</v>
      </c>
      <c r="E195" s="12">
        <v>421</v>
      </c>
      <c r="F195" s="12">
        <v>365</v>
      </c>
      <c r="G195" s="12">
        <v>354</v>
      </c>
      <c r="H195" s="12">
        <v>348</v>
      </c>
      <c r="I195" s="12">
        <v>402</v>
      </c>
      <c r="J195" s="12">
        <v>598</v>
      </c>
      <c r="K195" s="12">
        <v>592</v>
      </c>
      <c r="L195" s="12">
        <v>503</v>
      </c>
      <c r="M195" s="12">
        <v>221</v>
      </c>
      <c r="N195" s="12">
        <v>444</v>
      </c>
      <c r="O195" s="12">
        <v>427</v>
      </c>
      <c r="P195" s="12">
        <v>454</v>
      </c>
      <c r="Q195" s="12">
        <v>850</v>
      </c>
      <c r="R195" s="12">
        <v>1830</v>
      </c>
      <c r="S195" s="12">
        <v>2011</v>
      </c>
      <c r="T195" s="12">
        <v>2556</v>
      </c>
    </row>
    <row r="196" spans="1:20" ht="15" customHeight="1">
      <c r="A196" s="13" t="s">
        <v>153</v>
      </c>
      <c r="B196" s="19"/>
      <c r="C196" s="12">
        <v>689</v>
      </c>
      <c r="D196" s="12">
        <v>808</v>
      </c>
      <c r="E196" s="12">
        <v>882</v>
      </c>
      <c r="F196" s="12">
        <v>901</v>
      </c>
      <c r="G196" s="12">
        <v>934</v>
      </c>
      <c r="H196" s="12">
        <v>988</v>
      </c>
      <c r="I196" s="12">
        <v>959</v>
      </c>
      <c r="J196" s="12">
        <v>1036</v>
      </c>
      <c r="K196" s="12">
        <v>1022</v>
      </c>
      <c r="L196" s="12">
        <v>1238</v>
      </c>
      <c r="M196" s="12">
        <v>1553</v>
      </c>
      <c r="N196" s="12">
        <v>1600</v>
      </c>
      <c r="O196" s="12">
        <v>1734</v>
      </c>
      <c r="P196" s="12">
        <v>1777</v>
      </c>
      <c r="Q196" s="12">
        <v>1804</v>
      </c>
      <c r="R196" s="12">
        <v>1977</v>
      </c>
      <c r="S196" s="12">
        <v>1998</v>
      </c>
      <c r="T196" s="12">
        <v>2147</v>
      </c>
    </row>
    <row r="197" spans="1:20" ht="15" customHeight="1">
      <c r="A197" s="13" t="s">
        <v>154</v>
      </c>
      <c r="B197" s="19"/>
      <c r="C197" s="12">
        <v>0</v>
      </c>
      <c r="D197" s="12">
        <v>0</v>
      </c>
      <c r="E197" s="12">
        <v>85</v>
      </c>
      <c r="F197" s="12">
        <v>69</v>
      </c>
      <c r="G197" s="12">
        <v>0</v>
      </c>
      <c r="H197" s="12">
        <v>3</v>
      </c>
      <c r="I197" s="12">
        <v>0</v>
      </c>
      <c r="J197" s="12">
        <v>11</v>
      </c>
      <c r="K197" s="12">
        <v>11</v>
      </c>
      <c r="L197" s="12">
        <v>0</v>
      </c>
      <c r="M197" s="12">
        <v>0</v>
      </c>
      <c r="N197" s="12">
        <v>0</v>
      </c>
      <c r="O197" s="12">
        <v>3</v>
      </c>
      <c r="P197" s="12">
        <v>3</v>
      </c>
      <c r="Q197" s="12">
        <v>4</v>
      </c>
      <c r="R197" s="12">
        <v>6</v>
      </c>
      <c r="S197" s="12">
        <v>4</v>
      </c>
      <c r="T197" s="12">
        <v>36</v>
      </c>
    </row>
    <row r="198" spans="1:20" ht="15" customHeight="1">
      <c r="A198" s="13" t="s">
        <v>155</v>
      </c>
      <c r="B198" s="19"/>
      <c r="C198" s="12">
        <v>0</v>
      </c>
      <c r="D198" s="12">
        <v>0</v>
      </c>
      <c r="E198" s="12">
        <v>0</v>
      </c>
      <c r="F198" s="12">
        <v>0</v>
      </c>
      <c r="G198" s="12">
        <v>0</v>
      </c>
      <c r="H198" s="12">
        <v>0</v>
      </c>
      <c r="I198" s="12">
        <v>0</v>
      </c>
      <c r="J198" s="12">
        <v>0</v>
      </c>
      <c r="K198" s="12">
        <v>0</v>
      </c>
      <c r="L198" s="12">
        <v>31</v>
      </c>
      <c r="M198" s="12">
        <v>70</v>
      </c>
      <c r="N198" s="12">
        <v>72</v>
      </c>
      <c r="O198" s="12">
        <v>102</v>
      </c>
      <c r="P198" s="12">
        <v>122</v>
      </c>
      <c r="Q198" s="12">
        <v>121</v>
      </c>
      <c r="R198" s="12">
        <v>114</v>
      </c>
      <c r="S198" s="12">
        <v>110</v>
      </c>
      <c r="T198" s="12">
        <v>111</v>
      </c>
    </row>
    <row r="199" spans="1:20" ht="15" customHeight="1">
      <c r="A199" s="13" t="s">
        <v>156</v>
      </c>
      <c r="B199" s="19"/>
      <c r="C199" s="12">
        <v>0</v>
      </c>
      <c r="D199" s="12">
        <v>0</v>
      </c>
      <c r="E199" s="12">
        <v>0</v>
      </c>
      <c r="F199" s="12">
        <v>0</v>
      </c>
      <c r="G199" s="12">
        <v>0</v>
      </c>
      <c r="H199" s="12">
        <v>0</v>
      </c>
      <c r="I199" s="12">
        <v>0</v>
      </c>
      <c r="J199" s="12">
        <v>0</v>
      </c>
      <c r="K199" s="12">
        <v>0</v>
      </c>
      <c r="L199" s="12">
        <v>0</v>
      </c>
      <c r="M199" s="12">
        <v>0</v>
      </c>
      <c r="N199" s="12">
        <v>154</v>
      </c>
      <c r="O199" s="12">
        <v>152</v>
      </c>
      <c r="P199" s="12">
        <v>112</v>
      </c>
      <c r="Q199" s="12">
        <v>35</v>
      </c>
      <c r="R199" s="12">
        <v>56</v>
      </c>
      <c r="S199" s="12">
        <v>422</v>
      </c>
      <c r="T199" s="12">
        <v>497</v>
      </c>
    </row>
    <row r="200" spans="1:20" ht="15" customHeight="1">
      <c r="A200" s="13" t="s">
        <v>157</v>
      </c>
      <c r="B200" s="19"/>
      <c r="C200" s="12">
        <v>5029</v>
      </c>
      <c r="D200" s="12">
        <v>5082</v>
      </c>
      <c r="E200" s="12">
        <v>4586</v>
      </c>
      <c r="F200" s="12">
        <v>5541</v>
      </c>
      <c r="G200" s="12">
        <v>6124</v>
      </c>
      <c r="H200" s="12">
        <v>6637</v>
      </c>
      <c r="I200" s="12">
        <v>6723</v>
      </c>
      <c r="J200" s="12">
        <v>7143</v>
      </c>
      <c r="K200" s="12">
        <v>6696</v>
      </c>
      <c r="L200" s="12">
        <v>8363</v>
      </c>
      <c r="M200" s="12">
        <v>8557</v>
      </c>
      <c r="N200" s="12">
        <v>8411</v>
      </c>
      <c r="O200" s="12">
        <v>9740</v>
      </c>
      <c r="P200" s="12">
        <v>9700</v>
      </c>
      <c r="Q200" s="12">
        <v>10509</v>
      </c>
      <c r="R200" s="12">
        <v>9607</v>
      </c>
      <c r="S200" s="12">
        <v>10860</v>
      </c>
      <c r="T200" s="12">
        <v>10060</v>
      </c>
    </row>
    <row r="201" spans="1:20" ht="15" customHeight="1">
      <c r="A201" s="13" t="s">
        <v>158</v>
      </c>
      <c r="B201" s="19"/>
      <c r="C201" s="12">
        <v>2123</v>
      </c>
      <c r="D201" s="12">
        <v>2090</v>
      </c>
      <c r="E201" s="12">
        <v>2092</v>
      </c>
      <c r="F201" s="12">
        <v>2236</v>
      </c>
      <c r="G201" s="12">
        <v>2225</v>
      </c>
      <c r="H201" s="12">
        <v>2450</v>
      </c>
      <c r="I201" s="12">
        <v>2191</v>
      </c>
      <c r="J201" s="12">
        <v>2835</v>
      </c>
      <c r="K201" s="12">
        <v>2760</v>
      </c>
      <c r="L201" s="12">
        <v>2646</v>
      </c>
      <c r="M201" s="12">
        <v>4206</v>
      </c>
      <c r="N201" s="12">
        <v>3881</v>
      </c>
      <c r="O201" s="12">
        <v>4327</v>
      </c>
      <c r="P201" s="12">
        <v>5007</v>
      </c>
      <c r="Q201" s="12">
        <v>7943</v>
      </c>
      <c r="R201" s="12">
        <v>8301</v>
      </c>
      <c r="S201" s="12">
        <v>9211</v>
      </c>
      <c r="T201" s="12">
        <v>10578</v>
      </c>
    </row>
    <row r="202" spans="1:20" ht="15" customHeight="1">
      <c r="A202" s="13" t="s">
        <v>159</v>
      </c>
      <c r="B202" s="19"/>
      <c r="C202" s="12">
        <v>678</v>
      </c>
      <c r="D202" s="12">
        <v>775</v>
      </c>
      <c r="E202" s="12">
        <v>986</v>
      </c>
      <c r="F202" s="12">
        <v>1224</v>
      </c>
      <c r="G202" s="12">
        <v>1590</v>
      </c>
      <c r="H202" s="12">
        <v>1674</v>
      </c>
      <c r="I202" s="12">
        <v>1881</v>
      </c>
      <c r="J202" s="12">
        <v>2250</v>
      </c>
      <c r="K202" s="12">
        <v>2917</v>
      </c>
      <c r="L202" s="12">
        <v>3979</v>
      </c>
      <c r="M202" s="12">
        <v>4349</v>
      </c>
      <c r="N202" s="12">
        <v>4984</v>
      </c>
      <c r="O202" s="12">
        <v>5285</v>
      </c>
      <c r="P202" s="12">
        <v>6692</v>
      </c>
      <c r="Q202" s="12">
        <v>7878</v>
      </c>
      <c r="R202" s="12">
        <v>9646</v>
      </c>
      <c r="S202" s="12">
        <v>9946</v>
      </c>
      <c r="T202" s="12">
        <v>9999</v>
      </c>
    </row>
    <row r="203" spans="1:20" ht="15" customHeight="1">
      <c r="A203" s="13" t="s">
        <v>160</v>
      </c>
      <c r="B203" s="19"/>
      <c r="C203" s="12">
        <v>0</v>
      </c>
      <c r="D203" s="12">
        <v>38</v>
      </c>
      <c r="E203" s="12">
        <v>47</v>
      </c>
      <c r="F203" s="12">
        <v>56</v>
      </c>
      <c r="G203" s="12">
        <v>51</v>
      </c>
      <c r="H203" s="12">
        <v>222</v>
      </c>
      <c r="I203" s="12">
        <v>176</v>
      </c>
      <c r="J203" s="12">
        <v>294</v>
      </c>
      <c r="K203" s="12">
        <v>249</v>
      </c>
      <c r="L203" s="12">
        <v>149</v>
      </c>
      <c r="M203" s="12">
        <v>166</v>
      </c>
      <c r="N203" s="12">
        <v>133</v>
      </c>
      <c r="O203" s="12">
        <v>130</v>
      </c>
      <c r="P203" s="12">
        <v>80</v>
      </c>
      <c r="Q203" s="12">
        <v>76</v>
      </c>
      <c r="R203" s="12">
        <v>34</v>
      </c>
      <c r="S203" s="12">
        <v>58</v>
      </c>
      <c r="T203" s="12">
        <v>95</v>
      </c>
    </row>
    <row r="204" spans="1:20" ht="15" customHeight="1">
      <c r="A204" s="13" t="s">
        <v>161</v>
      </c>
      <c r="B204" s="19"/>
      <c r="C204" s="12">
        <v>0</v>
      </c>
      <c r="D204" s="12">
        <v>0</v>
      </c>
      <c r="E204" s="12">
        <v>0</v>
      </c>
      <c r="F204" s="12">
        <v>0</v>
      </c>
      <c r="G204" s="12">
        <v>0</v>
      </c>
      <c r="H204" s="12">
        <v>0</v>
      </c>
      <c r="I204" s="12">
        <v>0</v>
      </c>
      <c r="J204" s="12">
        <v>0</v>
      </c>
      <c r="K204" s="12">
        <v>0</v>
      </c>
      <c r="L204" s="12">
        <v>0</v>
      </c>
      <c r="M204" s="12">
        <v>0</v>
      </c>
      <c r="N204" s="12">
        <v>0</v>
      </c>
      <c r="O204" s="12">
        <v>0</v>
      </c>
      <c r="P204" s="12">
        <v>0</v>
      </c>
      <c r="Q204" s="12">
        <v>2</v>
      </c>
      <c r="R204" s="12">
        <v>4</v>
      </c>
      <c r="S204" s="12">
        <v>2</v>
      </c>
      <c r="T204" s="12">
        <v>2</v>
      </c>
    </row>
    <row r="205" spans="1:20" ht="15" customHeight="1">
      <c r="A205" s="13" t="s">
        <v>162</v>
      </c>
      <c r="B205" s="19"/>
      <c r="C205" s="12">
        <v>0</v>
      </c>
      <c r="D205" s="12">
        <v>0</v>
      </c>
      <c r="E205" s="12">
        <v>0</v>
      </c>
      <c r="F205" s="12">
        <v>0</v>
      </c>
      <c r="G205" s="12">
        <v>0</v>
      </c>
      <c r="H205" s="12">
        <v>313</v>
      </c>
      <c r="I205" s="12">
        <v>331</v>
      </c>
      <c r="J205" s="12">
        <v>266</v>
      </c>
      <c r="K205" s="12">
        <v>296</v>
      </c>
      <c r="L205" s="12">
        <v>112</v>
      </c>
      <c r="M205" s="12">
        <v>173</v>
      </c>
      <c r="N205" s="12">
        <v>190</v>
      </c>
      <c r="O205" s="12">
        <v>282</v>
      </c>
      <c r="P205" s="12">
        <v>398</v>
      </c>
      <c r="Q205" s="12">
        <v>421</v>
      </c>
      <c r="R205" s="12">
        <v>379</v>
      </c>
      <c r="S205" s="12">
        <v>446</v>
      </c>
      <c r="T205" s="12">
        <v>432</v>
      </c>
    </row>
    <row r="206" spans="1:20" ht="15" customHeight="1">
      <c r="A206" s="13" t="s">
        <v>163</v>
      </c>
      <c r="B206" s="19"/>
      <c r="C206" s="12">
        <v>756</v>
      </c>
      <c r="D206" s="12">
        <v>743</v>
      </c>
      <c r="E206" s="12">
        <v>821</v>
      </c>
      <c r="F206" s="12">
        <v>866</v>
      </c>
      <c r="G206" s="12">
        <v>952</v>
      </c>
      <c r="H206" s="12">
        <v>985</v>
      </c>
      <c r="I206" s="12">
        <v>1062</v>
      </c>
      <c r="J206" s="12">
        <v>1162</v>
      </c>
      <c r="K206" s="12">
        <v>1202</v>
      </c>
      <c r="L206" s="12">
        <v>1318</v>
      </c>
      <c r="M206" s="12">
        <v>1477</v>
      </c>
      <c r="N206" s="12">
        <v>1557</v>
      </c>
      <c r="O206" s="12">
        <v>1622</v>
      </c>
      <c r="P206" s="12">
        <v>1668</v>
      </c>
      <c r="Q206" s="12">
        <v>1747</v>
      </c>
      <c r="R206" s="12">
        <v>1820</v>
      </c>
      <c r="S206" s="12">
        <v>2046</v>
      </c>
      <c r="T206" s="12">
        <v>2079</v>
      </c>
    </row>
    <row r="207" spans="1:26" ht="12.75">
      <c r="A207" s="14" t="s">
        <v>27</v>
      </c>
      <c r="B207" s="20"/>
      <c r="C207" s="12">
        <f aca="true" t="shared" si="8" ref="C207:T207">SUM(C176:C206)</f>
        <v>18068</v>
      </c>
      <c r="D207" s="12">
        <f t="shared" si="8"/>
        <v>19052</v>
      </c>
      <c r="E207" s="12">
        <f t="shared" si="8"/>
        <v>19261</v>
      </c>
      <c r="F207" s="12">
        <f t="shared" si="8"/>
        <v>20976</v>
      </c>
      <c r="G207" s="12">
        <f t="shared" si="8"/>
        <v>23077</v>
      </c>
      <c r="H207" s="12">
        <f t="shared" si="8"/>
        <v>25869</v>
      </c>
      <c r="I207" s="12">
        <f t="shared" si="8"/>
        <v>27625</v>
      </c>
      <c r="J207" s="12">
        <f t="shared" si="8"/>
        <v>30888</v>
      </c>
      <c r="K207" s="12">
        <f t="shared" si="8"/>
        <v>33534</v>
      </c>
      <c r="L207" s="12">
        <f t="shared" si="8"/>
        <v>38192</v>
      </c>
      <c r="M207" s="12">
        <f t="shared" si="8"/>
        <v>42361</v>
      </c>
      <c r="N207" s="12">
        <f t="shared" si="8"/>
        <v>44226</v>
      </c>
      <c r="O207" s="12">
        <f t="shared" si="8"/>
        <v>50539</v>
      </c>
      <c r="P207" s="12">
        <f t="shared" si="8"/>
        <v>59791</v>
      </c>
      <c r="Q207" s="12">
        <f t="shared" si="8"/>
        <v>71091</v>
      </c>
      <c r="R207" s="12">
        <f t="shared" si="8"/>
        <v>82134</v>
      </c>
      <c r="S207" s="12">
        <f t="shared" si="8"/>
        <v>92394</v>
      </c>
      <c r="T207" s="12">
        <f t="shared" si="8"/>
        <v>104416</v>
      </c>
      <c r="U207" s="14"/>
      <c r="W207" s="15"/>
      <c r="Z207" s="16"/>
    </row>
    <row r="208" spans="1:26" ht="12.75">
      <c r="A208" s="14" t="s">
        <v>28</v>
      </c>
      <c r="B208" s="20"/>
      <c r="C208" s="12">
        <f aca="true" t="shared" si="9" ref="C208:T208">SUM(C176:C202)</f>
        <v>17312</v>
      </c>
      <c r="D208" s="12">
        <f t="shared" si="9"/>
        <v>18271</v>
      </c>
      <c r="E208" s="12">
        <f t="shared" si="9"/>
        <v>18393</v>
      </c>
      <c r="F208" s="12">
        <f t="shared" si="9"/>
        <v>20054</v>
      </c>
      <c r="G208" s="12">
        <f t="shared" si="9"/>
        <v>22074</v>
      </c>
      <c r="H208" s="12">
        <f t="shared" si="9"/>
        <v>24349</v>
      </c>
      <c r="I208" s="12">
        <f t="shared" si="9"/>
        <v>26056</v>
      </c>
      <c r="J208" s="12">
        <f t="shared" si="9"/>
        <v>29166</v>
      </c>
      <c r="K208" s="12">
        <f t="shared" si="9"/>
        <v>31787</v>
      </c>
      <c r="L208" s="12">
        <f t="shared" si="9"/>
        <v>36613</v>
      </c>
      <c r="M208" s="12">
        <f t="shared" si="9"/>
        <v>40545</v>
      </c>
      <c r="N208" s="12">
        <f t="shared" si="9"/>
        <v>42346</v>
      </c>
      <c r="O208" s="12">
        <f t="shared" si="9"/>
        <v>48505</v>
      </c>
      <c r="P208" s="12">
        <f t="shared" si="9"/>
        <v>57645</v>
      </c>
      <c r="Q208" s="12">
        <f t="shared" si="9"/>
        <v>68845</v>
      </c>
      <c r="R208" s="12">
        <f t="shared" si="9"/>
        <v>79897</v>
      </c>
      <c r="S208" s="12">
        <f t="shared" si="9"/>
        <v>89842</v>
      </c>
      <c r="T208" s="12">
        <f t="shared" si="9"/>
        <v>101808</v>
      </c>
      <c r="U208" s="14"/>
      <c r="W208" s="15"/>
      <c r="Z208" s="16"/>
    </row>
    <row r="209" spans="1:19" ht="15" customHeight="1">
      <c r="A209" s="17"/>
      <c r="B209" s="17"/>
      <c r="C209" s="17"/>
      <c r="D209" s="17"/>
      <c r="E209" s="17"/>
      <c r="F209" s="17"/>
      <c r="G209" s="17"/>
      <c r="H209" s="17"/>
      <c r="I209" s="17"/>
      <c r="J209" s="17"/>
      <c r="K209" s="17"/>
      <c r="L209" s="17"/>
      <c r="M209" s="17"/>
      <c r="N209" s="17"/>
      <c r="O209" s="17"/>
      <c r="P209" s="17"/>
      <c r="Q209" s="17"/>
      <c r="R209" s="17"/>
      <c r="S209" s="17"/>
    </row>
    <row r="210" spans="1:19" ht="15" customHeight="1">
      <c r="A210" s="8"/>
      <c r="B210" s="8"/>
      <c r="C210" s="8"/>
      <c r="D210" s="8"/>
      <c r="E210" s="8"/>
      <c r="F210" s="8"/>
      <c r="G210" s="8"/>
      <c r="H210" s="8"/>
      <c r="I210" s="8"/>
      <c r="J210" s="8"/>
      <c r="K210" s="8"/>
      <c r="L210" s="8"/>
      <c r="M210" s="8"/>
      <c r="N210" s="8"/>
      <c r="O210" s="8"/>
      <c r="P210" s="8"/>
      <c r="Q210" s="8"/>
      <c r="R210" s="8"/>
      <c r="S210" s="8"/>
    </row>
    <row r="211" spans="1:19" ht="15" customHeight="1">
      <c r="A211" s="18"/>
      <c r="B211" s="6" t="s">
        <v>3</v>
      </c>
      <c r="C211" s="7" t="s">
        <v>170</v>
      </c>
      <c r="D211" s="17"/>
      <c r="E211" s="17"/>
      <c r="F211" s="17"/>
      <c r="G211" s="17"/>
      <c r="H211" s="17"/>
      <c r="I211" s="17"/>
      <c r="J211" s="17"/>
      <c r="K211" s="17"/>
      <c r="L211" s="17"/>
      <c r="M211" s="17"/>
      <c r="N211" s="17"/>
      <c r="O211" s="17"/>
      <c r="P211" s="17"/>
      <c r="Q211" s="17"/>
      <c r="R211" s="17"/>
      <c r="S211" s="17"/>
    </row>
    <row r="212" spans="1:19" ht="15" customHeight="1">
      <c r="A212" s="18"/>
      <c r="B212" s="6" t="s">
        <v>4</v>
      </c>
      <c r="C212" s="7" t="s">
        <v>131</v>
      </c>
      <c r="D212" s="17"/>
      <c r="E212" s="17"/>
      <c r="F212" s="17"/>
      <c r="G212" s="17"/>
      <c r="H212" s="17"/>
      <c r="I212" s="17"/>
      <c r="J212" s="17"/>
      <c r="K212" s="17"/>
      <c r="L212" s="17"/>
      <c r="M212" s="17"/>
      <c r="N212" s="17"/>
      <c r="O212" s="17"/>
      <c r="P212" s="17"/>
      <c r="Q212" s="17"/>
      <c r="R212" s="17"/>
      <c r="S212" s="17"/>
    </row>
    <row r="213" spans="1:19" ht="15" customHeight="1">
      <c r="A213" s="18"/>
      <c r="B213" s="6" t="s">
        <v>5</v>
      </c>
      <c r="C213" s="7" t="s">
        <v>132</v>
      </c>
      <c r="D213" s="17"/>
      <c r="E213" s="17"/>
      <c r="F213" s="17"/>
      <c r="G213" s="17"/>
      <c r="H213" s="17"/>
      <c r="I213" s="17"/>
      <c r="J213" s="17"/>
      <c r="K213" s="17"/>
      <c r="L213" s="17"/>
      <c r="M213" s="17"/>
      <c r="N213" s="17"/>
      <c r="O213" s="17"/>
      <c r="P213" s="17"/>
      <c r="Q213" s="17"/>
      <c r="R213" s="17"/>
      <c r="S213" s="17"/>
    </row>
    <row r="214" spans="1:19" ht="15" customHeight="1">
      <c r="A214" s="8"/>
      <c r="B214" s="8"/>
      <c r="C214" s="8"/>
      <c r="D214" s="8"/>
      <c r="E214" s="8"/>
      <c r="F214" s="8"/>
      <c r="G214" s="8"/>
      <c r="H214" s="8"/>
      <c r="I214" s="8"/>
      <c r="J214" s="8"/>
      <c r="K214" s="8"/>
      <c r="L214" s="8"/>
      <c r="M214" s="8"/>
      <c r="N214" s="8"/>
      <c r="O214" s="8"/>
      <c r="P214" s="8"/>
      <c r="Q214" s="8"/>
      <c r="R214" s="8"/>
      <c r="S214" s="8"/>
    </row>
    <row r="215" spans="1:20" ht="15" customHeight="1">
      <c r="A215" s="9" t="s">
        <v>6</v>
      </c>
      <c r="B215" s="9" t="s">
        <v>7</v>
      </c>
      <c r="C215" s="10" t="s">
        <v>8</v>
      </c>
      <c r="D215" s="10" t="s">
        <v>9</v>
      </c>
      <c r="E215" s="10" t="s">
        <v>10</v>
      </c>
      <c r="F215" s="10" t="s">
        <v>11</v>
      </c>
      <c r="G215" s="10" t="s">
        <v>12</v>
      </c>
      <c r="H215" s="10" t="s">
        <v>13</v>
      </c>
      <c r="I215" s="10" t="s">
        <v>14</v>
      </c>
      <c r="J215" s="10" t="s">
        <v>15</v>
      </c>
      <c r="K215" s="10" t="s">
        <v>16</v>
      </c>
      <c r="L215" s="10" t="s">
        <v>17</v>
      </c>
      <c r="M215" s="10" t="s">
        <v>18</v>
      </c>
      <c r="N215" s="10" t="s">
        <v>19</v>
      </c>
      <c r="O215" s="10" t="s">
        <v>20</v>
      </c>
      <c r="P215" s="10" t="s">
        <v>21</v>
      </c>
      <c r="Q215" s="10" t="s">
        <v>22</v>
      </c>
      <c r="R215" s="10" t="s">
        <v>23</v>
      </c>
      <c r="S215" s="10" t="s">
        <v>24</v>
      </c>
      <c r="T215" s="10" t="s">
        <v>25</v>
      </c>
    </row>
    <row r="216" spans="1:20" ht="15" customHeight="1">
      <c r="A216" s="11" t="s">
        <v>26</v>
      </c>
      <c r="B216" s="18"/>
      <c r="C216" s="12"/>
      <c r="D216" s="12"/>
      <c r="E216" s="12"/>
      <c r="F216" s="12"/>
      <c r="G216" s="12"/>
      <c r="H216" s="12"/>
      <c r="I216" s="12"/>
      <c r="J216" s="12"/>
      <c r="K216" s="12"/>
      <c r="L216" s="12"/>
      <c r="M216" s="12"/>
      <c r="N216" s="12"/>
      <c r="O216" s="12"/>
      <c r="P216" s="12"/>
      <c r="Q216" s="12"/>
      <c r="R216" s="12"/>
      <c r="S216" s="12"/>
      <c r="T216" s="12"/>
    </row>
    <row r="217" spans="1:20" ht="15" customHeight="1">
      <c r="A217" s="13" t="s">
        <v>133</v>
      </c>
      <c r="B217" s="19"/>
      <c r="C217" s="12">
        <v>0</v>
      </c>
      <c r="D217" s="12">
        <v>0</v>
      </c>
      <c r="E217" s="12">
        <v>184</v>
      </c>
      <c r="F217" s="12">
        <v>133</v>
      </c>
      <c r="G217" s="12">
        <v>189</v>
      </c>
      <c r="H217" s="12">
        <v>152</v>
      </c>
      <c r="I217" s="12">
        <v>100</v>
      </c>
      <c r="J217" s="12">
        <v>129</v>
      </c>
      <c r="K217" s="12">
        <v>175</v>
      </c>
      <c r="L217" s="12">
        <v>145</v>
      </c>
      <c r="M217" s="12">
        <v>205</v>
      </c>
      <c r="N217" s="12">
        <v>199</v>
      </c>
      <c r="O217" s="12">
        <v>162</v>
      </c>
      <c r="P217" s="12">
        <v>100</v>
      </c>
      <c r="Q217" s="12">
        <v>125</v>
      </c>
      <c r="R217" s="12">
        <v>114</v>
      </c>
      <c r="S217" s="12">
        <v>150</v>
      </c>
      <c r="T217" s="12">
        <v>164</v>
      </c>
    </row>
    <row r="218" spans="1:20" ht="15" customHeight="1">
      <c r="A218" s="13" t="s">
        <v>134</v>
      </c>
      <c r="B218" s="19"/>
      <c r="C218" s="12" t="s">
        <v>29</v>
      </c>
      <c r="D218" s="12" t="s">
        <v>29</v>
      </c>
      <c r="E218" s="12" t="s">
        <v>29</v>
      </c>
      <c r="F218" s="12" t="s">
        <v>29</v>
      </c>
      <c r="G218" s="12" t="s">
        <v>29</v>
      </c>
      <c r="H218" s="12" t="s">
        <v>29</v>
      </c>
      <c r="I218" s="12" t="s">
        <v>29</v>
      </c>
      <c r="J218" s="12">
        <v>2310</v>
      </c>
      <c r="K218" s="12">
        <v>2598</v>
      </c>
      <c r="L218" s="12">
        <v>2309</v>
      </c>
      <c r="M218" s="12">
        <v>2242</v>
      </c>
      <c r="N218" s="12">
        <v>1457</v>
      </c>
      <c r="O218" s="12">
        <v>1840</v>
      </c>
      <c r="P218" s="12">
        <v>2541</v>
      </c>
      <c r="Q218" s="12">
        <v>2657</v>
      </c>
      <c r="R218" s="12">
        <v>3638</v>
      </c>
      <c r="S218" s="12">
        <v>3550</v>
      </c>
      <c r="T218" s="12">
        <v>2367</v>
      </c>
    </row>
    <row r="219" spans="1:20" ht="15" customHeight="1">
      <c r="A219" s="13" t="s">
        <v>135</v>
      </c>
      <c r="B219" s="19"/>
      <c r="C219" s="12" t="s">
        <v>29</v>
      </c>
      <c r="D219" s="12" t="s">
        <v>29</v>
      </c>
      <c r="E219" s="12" t="s">
        <v>29</v>
      </c>
      <c r="F219" s="12" t="s">
        <v>29</v>
      </c>
      <c r="G219" s="12" t="s">
        <v>29</v>
      </c>
      <c r="H219" s="12">
        <v>0</v>
      </c>
      <c r="I219" s="12">
        <v>0</v>
      </c>
      <c r="J219" s="12">
        <v>0</v>
      </c>
      <c r="K219" s="12">
        <v>0</v>
      </c>
      <c r="L219" s="12">
        <v>1</v>
      </c>
      <c r="M219" s="12">
        <v>1255</v>
      </c>
      <c r="N219" s="12">
        <v>1363</v>
      </c>
      <c r="O219" s="12">
        <v>1743</v>
      </c>
      <c r="P219" s="12">
        <v>723</v>
      </c>
      <c r="Q219" s="12">
        <v>1116</v>
      </c>
      <c r="R219" s="12">
        <v>1309</v>
      </c>
      <c r="S219" s="12">
        <v>1586</v>
      </c>
      <c r="T219" s="12">
        <v>1078</v>
      </c>
    </row>
    <row r="220" spans="1:20" ht="15" customHeight="1">
      <c r="A220" s="13" t="s">
        <v>136</v>
      </c>
      <c r="B220" s="19"/>
      <c r="C220" s="12">
        <v>0</v>
      </c>
      <c r="D220" s="12">
        <v>0</v>
      </c>
      <c r="E220" s="12">
        <v>0</v>
      </c>
      <c r="F220" s="12">
        <v>0</v>
      </c>
      <c r="G220" s="12">
        <v>0</v>
      </c>
      <c r="H220" s="12">
        <v>0</v>
      </c>
      <c r="I220" s="12">
        <v>0</v>
      </c>
      <c r="J220" s="12">
        <v>0</v>
      </c>
      <c r="K220" s="12">
        <v>0</v>
      </c>
      <c r="L220" s="12">
        <v>0</v>
      </c>
      <c r="M220" s="12">
        <v>0</v>
      </c>
      <c r="N220" s="12">
        <v>0</v>
      </c>
      <c r="O220" s="12">
        <v>15</v>
      </c>
      <c r="P220" s="12">
        <v>0</v>
      </c>
      <c r="Q220" s="12">
        <v>0</v>
      </c>
      <c r="R220" s="12">
        <v>0</v>
      </c>
      <c r="S220" s="12">
        <v>0</v>
      </c>
      <c r="T220" s="12">
        <v>0</v>
      </c>
    </row>
    <row r="221" spans="1:20" ht="15" customHeight="1">
      <c r="A221" s="13" t="s">
        <v>168</v>
      </c>
      <c r="B221" s="19"/>
      <c r="C221" s="12">
        <v>0</v>
      </c>
      <c r="D221" s="12">
        <v>10854</v>
      </c>
      <c r="E221" s="12">
        <v>12124</v>
      </c>
      <c r="F221" s="12">
        <v>11929</v>
      </c>
      <c r="G221" s="12">
        <v>12652</v>
      </c>
      <c r="H221" s="12">
        <v>13695</v>
      </c>
      <c r="I221" s="12">
        <v>11667</v>
      </c>
      <c r="J221" s="12">
        <v>11696</v>
      </c>
      <c r="K221" s="12">
        <v>11295</v>
      </c>
      <c r="L221" s="12">
        <v>12620</v>
      </c>
      <c r="M221" s="12">
        <v>16926</v>
      </c>
      <c r="N221" s="12">
        <v>14517</v>
      </c>
      <c r="O221" s="12">
        <v>14530</v>
      </c>
      <c r="P221" s="12">
        <v>11297</v>
      </c>
      <c r="Q221" s="12">
        <v>12698</v>
      </c>
      <c r="R221" s="12">
        <v>11622</v>
      </c>
      <c r="S221" s="12">
        <v>11935</v>
      </c>
      <c r="T221" s="12">
        <v>12520</v>
      </c>
    </row>
    <row r="222" spans="1:20" ht="15" customHeight="1">
      <c r="A222" s="13" t="s">
        <v>138</v>
      </c>
      <c r="B222" s="19"/>
      <c r="C222" s="12" t="s">
        <v>29</v>
      </c>
      <c r="D222" s="12" t="s">
        <v>29</v>
      </c>
      <c r="E222" s="12">
        <v>1</v>
      </c>
      <c r="F222" s="12">
        <v>1</v>
      </c>
      <c r="G222" s="12">
        <v>3</v>
      </c>
      <c r="H222" s="12">
        <v>2</v>
      </c>
      <c r="I222" s="12">
        <v>2</v>
      </c>
      <c r="J222" s="12">
        <v>3</v>
      </c>
      <c r="K222" s="12">
        <v>4</v>
      </c>
      <c r="L222" s="12">
        <v>4</v>
      </c>
      <c r="M222" s="12">
        <v>0</v>
      </c>
      <c r="N222" s="12">
        <v>0</v>
      </c>
      <c r="O222" s="12">
        <v>0</v>
      </c>
      <c r="P222" s="12">
        <v>0</v>
      </c>
      <c r="Q222" s="12">
        <v>0</v>
      </c>
      <c r="R222" s="12">
        <v>0</v>
      </c>
      <c r="S222" s="12">
        <v>0</v>
      </c>
      <c r="T222" s="12">
        <v>0</v>
      </c>
    </row>
    <row r="223" spans="1:20" ht="15" customHeight="1">
      <c r="A223" s="13" t="s">
        <v>139</v>
      </c>
      <c r="B223" s="19"/>
      <c r="C223" s="12">
        <v>0</v>
      </c>
      <c r="D223" s="12">
        <v>0</v>
      </c>
      <c r="E223" s="12">
        <v>595</v>
      </c>
      <c r="F223" s="12">
        <v>532</v>
      </c>
      <c r="G223" s="12">
        <v>742</v>
      </c>
      <c r="H223" s="12">
        <v>729</v>
      </c>
      <c r="I223" s="12">
        <v>542</v>
      </c>
      <c r="J223" s="12">
        <v>620</v>
      </c>
      <c r="K223" s="12">
        <v>809</v>
      </c>
      <c r="L223" s="12">
        <v>723</v>
      </c>
      <c r="M223" s="12">
        <v>723</v>
      </c>
      <c r="N223" s="12">
        <v>503</v>
      </c>
      <c r="O223" s="12">
        <v>857</v>
      </c>
      <c r="P223" s="12">
        <v>515</v>
      </c>
      <c r="Q223" s="12">
        <v>530</v>
      </c>
      <c r="R223" s="12">
        <v>529</v>
      </c>
      <c r="S223" s="12">
        <v>618</v>
      </c>
      <c r="T223" s="12">
        <v>572</v>
      </c>
    </row>
    <row r="224" spans="1:20" ht="15" customHeight="1">
      <c r="A224" s="13" t="s">
        <v>140</v>
      </c>
      <c r="B224" s="19"/>
      <c r="C224" s="12">
        <v>1733</v>
      </c>
      <c r="D224" s="12">
        <v>3034</v>
      </c>
      <c r="E224" s="12">
        <v>2174</v>
      </c>
      <c r="F224" s="12">
        <v>2297</v>
      </c>
      <c r="G224" s="12">
        <v>2589</v>
      </c>
      <c r="H224" s="12">
        <v>3460</v>
      </c>
      <c r="I224" s="12">
        <v>4236</v>
      </c>
      <c r="J224" s="12">
        <v>3756</v>
      </c>
      <c r="K224" s="12">
        <v>3582</v>
      </c>
      <c r="L224" s="12">
        <v>4446</v>
      </c>
      <c r="M224" s="12">
        <v>3527</v>
      </c>
      <c r="N224" s="12">
        <v>1962</v>
      </c>
      <c r="O224" s="12">
        <v>2650</v>
      </c>
      <c r="P224" s="12">
        <v>4521</v>
      </c>
      <c r="Q224" s="12">
        <v>4369</v>
      </c>
      <c r="R224" s="12">
        <v>4693</v>
      </c>
      <c r="S224" s="12">
        <v>5477</v>
      </c>
      <c r="T224" s="12">
        <v>2297</v>
      </c>
    </row>
    <row r="225" spans="1:20" ht="15" customHeight="1">
      <c r="A225" s="13" t="s">
        <v>141</v>
      </c>
      <c r="B225" s="19"/>
      <c r="C225" s="12">
        <v>0</v>
      </c>
      <c r="D225" s="12">
        <v>0</v>
      </c>
      <c r="E225" s="12">
        <v>16756</v>
      </c>
      <c r="F225" s="12">
        <v>21503</v>
      </c>
      <c r="G225" s="12">
        <v>20956</v>
      </c>
      <c r="H225" s="12">
        <v>18868</v>
      </c>
      <c r="I225" s="12">
        <v>34678</v>
      </c>
      <c r="J225" s="12">
        <v>30849</v>
      </c>
      <c r="K225" s="12">
        <v>30256</v>
      </c>
      <c r="L225" s="12">
        <v>18973</v>
      </c>
      <c r="M225" s="12">
        <v>21929</v>
      </c>
      <c r="N225" s="12">
        <v>36113</v>
      </c>
      <c r="O225" s="12">
        <v>16184</v>
      </c>
      <c r="P225" s="12">
        <v>30540</v>
      </c>
      <c r="Q225" s="12">
        <v>22150</v>
      </c>
      <c r="R225" s="12">
        <v>16113</v>
      </c>
      <c r="S225" s="12">
        <v>21556</v>
      </c>
      <c r="T225" s="12">
        <v>23554</v>
      </c>
    </row>
    <row r="226" spans="1:20" ht="15" customHeight="1">
      <c r="A226" s="13" t="s">
        <v>142</v>
      </c>
      <c r="B226" s="19"/>
      <c r="C226" s="12">
        <v>49123</v>
      </c>
      <c r="D226" s="12">
        <v>51689</v>
      </c>
      <c r="E226" s="12">
        <v>61623</v>
      </c>
      <c r="F226" s="12">
        <v>57929</v>
      </c>
      <c r="G226" s="12">
        <v>70106</v>
      </c>
      <c r="H226" s="12">
        <v>64980</v>
      </c>
      <c r="I226" s="12">
        <v>59042</v>
      </c>
      <c r="J226" s="12">
        <v>57052</v>
      </c>
      <c r="K226" s="12">
        <v>56288</v>
      </c>
      <c r="L226" s="12">
        <v>64676</v>
      </c>
      <c r="M226" s="12">
        <v>60415</v>
      </c>
      <c r="N226" s="12">
        <v>67747</v>
      </c>
      <c r="O226" s="12">
        <v>53847</v>
      </c>
      <c r="P226" s="12">
        <v>52779</v>
      </c>
      <c r="Q226" s="12">
        <v>53109</v>
      </c>
      <c r="R226" s="12">
        <v>45851</v>
      </c>
      <c r="S226" s="12">
        <v>50043</v>
      </c>
      <c r="T226" s="12">
        <v>51966</v>
      </c>
    </row>
    <row r="227" spans="1:20" ht="15" customHeight="1">
      <c r="A227" s="13" t="s">
        <v>143</v>
      </c>
      <c r="B227" s="19"/>
      <c r="C227" s="12">
        <v>0</v>
      </c>
      <c r="D227" s="12">
        <v>0</v>
      </c>
      <c r="E227" s="12">
        <v>36811</v>
      </c>
      <c r="F227" s="12">
        <v>33827</v>
      </c>
      <c r="G227" s="12">
        <v>35842</v>
      </c>
      <c r="H227" s="12">
        <v>30341</v>
      </c>
      <c r="I227" s="12">
        <v>33181</v>
      </c>
      <c r="J227" s="12">
        <v>33475</v>
      </c>
      <c r="K227" s="12">
        <v>32893</v>
      </c>
      <c r="L227" s="12">
        <v>36756</v>
      </c>
      <c r="M227" s="12">
        <v>36088</v>
      </c>
      <c r="N227" s="12">
        <v>38154</v>
      </c>
      <c r="O227" s="12">
        <v>31472</v>
      </c>
      <c r="P227" s="12">
        <v>29483</v>
      </c>
      <c r="Q227" s="12">
        <v>33885</v>
      </c>
      <c r="R227" s="12">
        <v>28451</v>
      </c>
      <c r="S227" s="12">
        <v>29119</v>
      </c>
      <c r="T227" s="12">
        <v>25715</v>
      </c>
    </row>
    <row r="228" spans="1:20" ht="15" customHeight="1">
      <c r="A228" s="13" t="s">
        <v>144</v>
      </c>
      <c r="B228" s="19"/>
      <c r="C228" s="12"/>
      <c r="D228" s="12"/>
      <c r="E228" s="12"/>
      <c r="F228" s="12"/>
      <c r="G228" s="12"/>
      <c r="H228" s="12"/>
      <c r="I228" s="12"/>
      <c r="J228" s="12"/>
      <c r="K228" s="12"/>
      <c r="L228" s="12"/>
      <c r="M228" s="12"/>
      <c r="N228" s="12"/>
      <c r="O228" s="12"/>
      <c r="P228" s="12"/>
      <c r="Q228" s="12"/>
      <c r="R228" s="12"/>
      <c r="S228" s="12"/>
      <c r="T228" s="12"/>
    </row>
    <row r="229" spans="1:20" ht="15" customHeight="1">
      <c r="A229" s="13" t="s">
        <v>145</v>
      </c>
      <c r="B229" s="19"/>
      <c r="C229" s="12">
        <v>4496</v>
      </c>
      <c r="D229" s="12" t="s">
        <v>29</v>
      </c>
      <c r="E229" s="12">
        <v>2522</v>
      </c>
      <c r="F229" s="12">
        <v>2875</v>
      </c>
      <c r="G229" s="12">
        <v>3303</v>
      </c>
      <c r="H229" s="12">
        <v>2934</v>
      </c>
      <c r="I229" s="12">
        <v>1858</v>
      </c>
      <c r="J229" s="12">
        <v>2946</v>
      </c>
      <c r="K229" s="12">
        <v>4298</v>
      </c>
      <c r="L229" s="12">
        <v>2739</v>
      </c>
      <c r="M229" s="12">
        <v>2794</v>
      </c>
      <c r="N229" s="12">
        <v>2796</v>
      </c>
      <c r="O229" s="12">
        <v>2431</v>
      </c>
      <c r="P229" s="12">
        <v>2213</v>
      </c>
      <c r="Q229" s="12">
        <v>3040</v>
      </c>
      <c r="R229" s="12">
        <v>3263</v>
      </c>
      <c r="S229" s="12">
        <v>2659</v>
      </c>
      <c r="T229" s="12">
        <v>2665</v>
      </c>
    </row>
    <row r="230" spans="1:20" ht="15" customHeight="1">
      <c r="A230" s="13" t="s">
        <v>146</v>
      </c>
      <c r="B230" s="19"/>
      <c r="C230" s="12">
        <v>396</v>
      </c>
      <c r="D230" s="12">
        <v>326</v>
      </c>
      <c r="E230" s="12">
        <v>300</v>
      </c>
      <c r="F230" s="12">
        <v>381</v>
      </c>
      <c r="G230" s="12">
        <v>438</v>
      </c>
      <c r="H230" s="12">
        <v>357</v>
      </c>
      <c r="I230" s="12">
        <v>315</v>
      </c>
      <c r="J230" s="12">
        <v>277</v>
      </c>
      <c r="K230" s="12">
        <v>391</v>
      </c>
      <c r="L230" s="12">
        <v>388</v>
      </c>
      <c r="M230" s="12">
        <v>313</v>
      </c>
      <c r="N230" s="12">
        <v>284</v>
      </c>
      <c r="O230" s="12">
        <v>317</v>
      </c>
      <c r="P230" s="12">
        <v>284</v>
      </c>
      <c r="Q230" s="12">
        <v>359</v>
      </c>
      <c r="R230" s="12">
        <v>385</v>
      </c>
      <c r="S230" s="12">
        <v>341</v>
      </c>
      <c r="T230" s="12">
        <v>325</v>
      </c>
    </row>
    <row r="231" spans="1:20" ht="15" customHeight="1">
      <c r="A231" s="13" t="s">
        <v>147</v>
      </c>
      <c r="B231" s="19"/>
      <c r="C231" s="12">
        <v>0</v>
      </c>
      <c r="D231" s="12">
        <v>0</v>
      </c>
      <c r="E231" s="12">
        <v>0</v>
      </c>
      <c r="F231" s="12">
        <v>0</v>
      </c>
      <c r="G231" s="12">
        <v>0</v>
      </c>
      <c r="H231" s="12">
        <v>0</v>
      </c>
      <c r="I231" s="12">
        <v>0</v>
      </c>
      <c r="J231" s="12">
        <v>0</v>
      </c>
      <c r="K231" s="12">
        <v>0</v>
      </c>
      <c r="L231" s="12">
        <v>0</v>
      </c>
      <c r="M231" s="12">
        <v>0</v>
      </c>
      <c r="N231" s="12">
        <v>0</v>
      </c>
      <c r="O231" s="12">
        <v>15</v>
      </c>
      <c r="P231" s="12">
        <v>0</v>
      </c>
      <c r="Q231" s="12">
        <v>0</v>
      </c>
      <c r="R231" s="12">
        <v>0</v>
      </c>
      <c r="S231" s="12">
        <v>0</v>
      </c>
      <c r="T231" s="12">
        <v>0</v>
      </c>
    </row>
    <row r="232" spans="1:20" ht="15" customHeight="1">
      <c r="A232" s="13" t="s">
        <v>148</v>
      </c>
      <c r="B232" s="19"/>
      <c r="C232" s="12">
        <v>150</v>
      </c>
      <c r="D232" s="12">
        <v>157</v>
      </c>
      <c r="E232" s="12">
        <v>128</v>
      </c>
      <c r="F232" s="12">
        <v>143</v>
      </c>
      <c r="G232" s="12">
        <v>130</v>
      </c>
      <c r="H232" s="12">
        <v>127</v>
      </c>
      <c r="I232" s="12">
        <v>165</v>
      </c>
      <c r="J232" s="12">
        <v>178</v>
      </c>
      <c r="K232" s="12">
        <v>118</v>
      </c>
      <c r="L232" s="12">
        <v>144</v>
      </c>
      <c r="M232" s="12">
        <v>133</v>
      </c>
      <c r="N232" s="12">
        <v>153</v>
      </c>
      <c r="O232" s="12">
        <v>166</v>
      </c>
      <c r="P232" s="12">
        <v>147</v>
      </c>
      <c r="Q232" s="12">
        <v>162</v>
      </c>
      <c r="R232" s="12">
        <v>153</v>
      </c>
      <c r="S232" s="12">
        <v>139</v>
      </c>
      <c r="T232" s="12">
        <v>170</v>
      </c>
    </row>
    <row r="233" spans="1:20" ht="15" customHeight="1">
      <c r="A233" s="13" t="s">
        <v>149</v>
      </c>
      <c r="B233" s="19"/>
      <c r="C233" s="12">
        <v>0</v>
      </c>
      <c r="D233" s="12">
        <v>0</v>
      </c>
      <c r="E233" s="12">
        <v>0</v>
      </c>
      <c r="F233" s="12">
        <v>0</v>
      </c>
      <c r="G233" s="12">
        <v>0</v>
      </c>
      <c r="H233" s="12">
        <v>0</v>
      </c>
      <c r="I233" s="12">
        <v>0</v>
      </c>
      <c r="J233" s="12">
        <v>0</v>
      </c>
      <c r="K233" s="12">
        <v>0</v>
      </c>
      <c r="L233" s="12">
        <v>0</v>
      </c>
      <c r="M233" s="12">
        <v>0</v>
      </c>
      <c r="N233" s="12">
        <v>0</v>
      </c>
      <c r="O233" s="12">
        <v>0</v>
      </c>
      <c r="P233" s="12">
        <v>0</v>
      </c>
      <c r="Q233" s="12">
        <v>0</v>
      </c>
      <c r="R233" s="12">
        <v>0</v>
      </c>
      <c r="S233" s="12">
        <v>0</v>
      </c>
      <c r="T233" s="12">
        <v>0</v>
      </c>
    </row>
    <row r="234" spans="1:20" ht="15" customHeight="1">
      <c r="A234" s="13" t="s">
        <v>150</v>
      </c>
      <c r="B234" s="19"/>
      <c r="C234" s="12">
        <v>37</v>
      </c>
      <c r="D234" s="12">
        <v>103</v>
      </c>
      <c r="E234" s="12">
        <v>119</v>
      </c>
      <c r="F234" s="12">
        <v>91</v>
      </c>
      <c r="G234" s="12">
        <v>99</v>
      </c>
      <c r="H234" s="12">
        <v>87</v>
      </c>
      <c r="I234" s="12">
        <v>79</v>
      </c>
      <c r="J234" s="12">
        <v>91</v>
      </c>
      <c r="K234" s="12">
        <v>105</v>
      </c>
      <c r="L234" s="12">
        <v>90</v>
      </c>
      <c r="M234" s="12">
        <v>142</v>
      </c>
      <c r="N234" s="12">
        <v>117</v>
      </c>
      <c r="O234" s="12">
        <v>108</v>
      </c>
      <c r="P234" s="12">
        <v>72</v>
      </c>
      <c r="Q234" s="12">
        <v>95</v>
      </c>
      <c r="R234" s="12">
        <v>88</v>
      </c>
      <c r="S234" s="12">
        <v>106</v>
      </c>
      <c r="T234" s="12">
        <v>107</v>
      </c>
    </row>
    <row r="235" spans="1:20" ht="15" customHeight="1">
      <c r="A235" s="13" t="s">
        <v>151</v>
      </c>
      <c r="B235" s="19"/>
      <c r="C235" s="12">
        <v>0</v>
      </c>
      <c r="D235" s="12">
        <v>0</v>
      </c>
      <c r="E235" s="12">
        <v>0</v>
      </c>
      <c r="F235" s="12">
        <v>32704</v>
      </c>
      <c r="G235" s="12">
        <v>31821</v>
      </c>
      <c r="H235" s="12">
        <v>32966</v>
      </c>
      <c r="I235" s="12">
        <v>30041</v>
      </c>
      <c r="J235" s="12">
        <v>31880</v>
      </c>
      <c r="K235" s="12">
        <v>33014</v>
      </c>
      <c r="L235" s="12">
        <v>35027</v>
      </c>
      <c r="M235" s="12">
        <v>37439</v>
      </c>
      <c r="N235" s="12">
        <v>37574</v>
      </c>
      <c r="O235" s="12">
        <v>35299</v>
      </c>
      <c r="P235" s="12">
        <v>30197</v>
      </c>
      <c r="Q235" s="12">
        <v>32631</v>
      </c>
      <c r="R235" s="12">
        <v>32282</v>
      </c>
      <c r="S235" s="12">
        <v>33347</v>
      </c>
      <c r="T235" s="12">
        <v>31449</v>
      </c>
    </row>
    <row r="236" spans="1:20" ht="15" customHeight="1">
      <c r="A236" s="13" t="s">
        <v>152</v>
      </c>
      <c r="B236" s="19"/>
      <c r="C236" s="12">
        <v>1415</v>
      </c>
      <c r="D236" s="12">
        <v>1424</v>
      </c>
      <c r="E236" s="12">
        <v>1506</v>
      </c>
      <c r="F236" s="12">
        <v>1486</v>
      </c>
      <c r="G236" s="12">
        <v>1730</v>
      </c>
      <c r="H236" s="12">
        <v>1884</v>
      </c>
      <c r="I236" s="12">
        <v>1928</v>
      </c>
      <c r="J236" s="12">
        <v>1958</v>
      </c>
      <c r="K236" s="12">
        <v>1528</v>
      </c>
      <c r="L236" s="12">
        <v>1446</v>
      </c>
      <c r="M236" s="12">
        <v>1386</v>
      </c>
      <c r="N236" s="12">
        <v>1554</v>
      </c>
      <c r="O236" s="12">
        <v>1432</v>
      </c>
      <c r="P236" s="12">
        <v>998</v>
      </c>
      <c r="Q236" s="12">
        <v>1191</v>
      </c>
      <c r="R236" s="12">
        <v>1339</v>
      </c>
      <c r="S236" s="12">
        <v>1228</v>
      </c>
      <c r="T236" s="12">
        <v>1388</v>
      </c>
    </row>
    <row r="237" spans="1:20" ht="15" customHeight="1">
      <c r="A237" s="13" t="s">
        <v>153</v>
      </c>
      <c r="B237" s="19"/>
      <c r="C237" s="12">
        <v>8895</v>
      </c>
      <c r="D237" s="12">
        <v>8746</v>
      </c>
      <c r="E237" s="12">
        <v>4438</v>
      </c>
      <c r="F237" s="12">
        <v>8092</v>
      </c>
      <c r="G237" s="12">
        <v>10081</v>
      </c>
      <c r="H237" s="12">
        <v>7581</v>
      </c>
      <c r="I237" s="12">
        <v>14111</v>
      </c>
      <c r="J237" s="12">
        <v>12467</v>
      </c>
      <c r="K237" s="12">
        <v>12417</v>
      </c>
      <c r="L237" s="12">
        <v>6697</v>
      </c>
      <c r="M237" s="12">
        <v>10445</v>
      </c>
      <c r="N237" s="12">
        <v>13052</v>
      </c>
      <c r="O237" s="12">
        <v>6883</v>
      </c>
      <c r="P237" s="12">
        <v>14561</v>
      </c>
      <c r="Q237" s="12">
        <v>9118</v>
      </c>
      <c r="R237" s="12">
        <v>4236</v>
      </c>
      <c r="S237" s="12">
        <v>10408</v>
      </c>
      <c r="T237" s="12">
        <v>9315</v>
      </c>
    </row>
    <row r="238" spans="1:20" ht="15" customHeight="1">
      <c r="A238" s="13" t="s">
        <v>154</v>
      </c>
      <c r="B238" s="19"/>
      <c r="C238" s="12">
        <v>13883</v>
      </c>
      <c r="D238" s="12">
        <v>12287</v>
      </c>
      <c r="E238" s="12">
        <v>11700</v>
      </c>
      <c r="F238" s="12">
        <v>12768</v>
      </c>
      <c r="G238" s="12">
        <v>13046</v>
      </c>
      <c r="H238" s="12">
        <v>16693</v>
      </c>
      <c r="I238" s="12">
        <v>15755</v>
      </c>
      <c r="J238" s="12">
        <v>17509</v>
      </c>
      <c r="K238" s="12">
        <v>18879</v>
      </c>
      <c r="L238" s="12">
        <v>18290</v>
      </c>
      <c r="M238" s="12">
        <v>14778</v>
      </c>
      <c r="N238" s="12">
        <v>14923</v>
      </c>
      <c r="O238" s="12">
        <v>15610</v>
      </c>
      <c r="P238" s="12">
        <v>12789</v>
      </c>
      <c r="Q238" s="12">
        <v>15914</v>
      </c>
      <c r="R238" s="12">
        <v>19530</v>
      </c>
      <c r="S238" s="12">
        <v>17662</v>
      </c>
      <c r="T238" s="12">
        <v>15362</v>
      </c>
    </row>
    <row r="239" spans="1:20" ht="15" customHeight="1">
      <c r="A239" s="13" t="s">
        <v>155</v>
      </c>
      <c r="B239" s="19"/>
      <c r="C239" s="12">
        <v>2950</v>
      </c>
      <c r="D239" s="12">
        <v>3608</v>
      </c>
      <c r="E239" s="12">
        <v>3413</v>
      </c>
      <c r="F239" s="12">
        <v>3022</v>
      </c>
      <c r="G239" s="12">
        <v>3399</v>
      </c>
      <c r="H239" s="12">
        <v>3241</v>
      </c>
      <c r="I239" s="12">
        <v>3673</v>
      </c>
      <c r="J239" s="12">
        <v>3092</v>
      </c>
      <c r="K239" s="12">
        <v>3449</v>
      </c>
      <c r="L239" s="12">
        <v>3598</v>
      </c>
      <c r="M239" s="12">
        <v>3495</v>
      </c>
      <c r="N239" s="12">
        <v>3425</v>
      </c>
      <c r="O239" s="12">
        <v>2986</v>
      </c>
      <c r="P239" s="12">
        <v>2690</v>
      </c>
      <c r="Q239" s="12">
        <v>3658</v>
      </c>
      <c r="R239" s="12">
        <v>3078</v>
      </c>
      <c r="S239" s="12">
        <v>3166</v>
      </c>
      <c r="T239" s="12">
        <v>2856</v>
      </c>
    </row>
    <row r="240" spans="1:20" ht="15" customHeight="1">
      <c r="A240" s="13" t="s">
        <v>156</v>
      </c>
      <c r="B240" s="19"/>
      <c r="C240" s="12">
        <v>1880</v>
      </c>
      <c r="D240" s="12">
        <v>1408</v>
      </c>
      <c r="E240" s="12">
        <v>1937</v>
      </c>
      <c r="F240" s="12">
        <v>3467</v>
      </c>
      <c r="G240" s="12">
        <v>4355</v>
      </c>
      <c r="H240" s="12">
        <v>4880</v>
      </c>
      <c r="I240" s="12">
        <v>4227</v>
      </c>
      <c r="J240" s="12">
        <v>4064</v>
      </c>
      <c r="K240" s="12">
        <v>4267</v>
      </c>
      <c r="L240" s="12">
        <v>4474</v>
      </c>
      <c r="M240" s="12">
        <v>4615</v>
      </c>
      <c r="N240" s="12">
        <v>4901</v>
      </c>
      <c r="O240" s="12">
        <v>5239</v>
      </c>
      <c r="P240" s="12">
        <v>3452</v>
      </c>
      <c r="Q240" s="12">
        <v>4058</v>
      </c>
      <c r="R240" s="12">
        <v>4578</v>
      </c>
      <c r="S240" s="12">
        <v>4335</v>
      </c>
      <c r="T240" s="12">
        <v>4372</v>
      </c>
    </row>
    <row r="241" spans="1:20" ht="15" customHeight="1">
      <c r="A241" s="13" t="s">
        <v>157</v>
      </c>
      <c r="B241" s="19"/>
      <c r="C241" s="12">
        <v>9867</v>
      </c>
      <c r="D241" s="12">
        <v>11927</v>
      </c>
      <c r="E241" s="12">
        <v>13722</v>
      </c>
      <c r="F241" s="12">
        <v>12257</v>
      </c>
      <c r="G241" s="12">
        <v>10674</v>
      </c>
      <c r="H241" s="12">
        <v>11801</v>
      </c>
      <c r="I241" s="12">
        <v>10889</v>
      </c>
      <c r="J241" s="12">
        <v>11039</v>
      </c>
      <c r="K241" s="12">
        <v>13723</v>
      </c>
      <c r="L241" s="12">
        <v>11783</v>
      </c>
      <c r="M241" s="12">
        <v>13468</v>
      </c>
      <c r="N241" s="12">
        <v>12047</v>
      </c>
      <c r="O241" s="12">
        <v>9923</v>
      </c>
      <c r="P241" s="12">
        <v>8838</v>
      </c>
      <c r="Q241" s="12">
        <v>13811</v>
      </c>
      <c r="R241" s="12">
        <v>12633</v>
      </c>
      <c r="S241" s="12">
        <v>10566</v>
      </c>
      <c r="T241" s="12">
        <v>12972</v>
      </c>
    </row>
    <row r="242" spans="1:20" ht="15" customHeight="1">
      <c r="A242" s="13" t="s">
        <v>158</v>
      </c>
      <c r="B242" s="19"/>
      <c r="C242" s="12">
        <v>0</v>
      </c>
      <c r="D242" s="12">
        <v>0</v>
      </c>
      <c r="E242" s="12">
        <v>0</v>
      </c>
      <c r="F242" s="12">
        <v>71582</v>
      </c>
      <c r="G242" s="12">
        <v>55791</v>
      </c>
      <c r="H242" s="12">
        <v>63216</v>
      </c>
      <c r="I242" s="12">
        <v>48605</v>
      </c>
      <c r="J242" s="12">
        <v>64560</v>
      </c>
      <c r="K242" s="12">
        <v>69894</v>
      </c>
      <c r="L242" s="12">
        <v>67735</v>
      </c>
      <c r="M242" s="12">
        <v>74404</v>
      </c>
      <c r="N242" s="12">
        <v>75338</v>
      </c>
      <c r="O242" s="12">
        <v>63204</v>
      </c>
      <c r="P242" s="12">
        <v>50343</v>
      </c>
      <c r="Q242" s="12">
        <v>56613</v>
      </c>
      <c r="R242" s="12">
        <v>69318</v>
      </c>
      <c r="S242" s="12">
        <v>58303</v>
      </c>
      <c r="T242" s="12">
        <v>62370</v>
      </c>
    </row>
    <row r="243" spans="1:20" ht="15" customHeight="1">
      <c r="A243" s="13" t="s">
        <v>159</v>
      </c>
      <c r="B243" s="19"/>
      <c r="C243" s="12">
        <v>5207</v>
      </c>
      <c r="D243" s="12">
        <v>4624</v>
      </c>
      <c r="E243" s="12">
        <v>5431</v>
      </c>
      <c r="F243" s="12">
        <v>4302</v>
      </c>
      <c r="G243" s="12">
        <v>4935</v>
      </c>
      <c r="H243" s="12">
        <v>4672</v>
      </c>
      <c r="I243" s="12">
        <v>3275</v>
      </c>
      <c r="J243" s="12">
        <v>4005</v>
      </c>
      <c r="K243" s="12">
        <v>4912</v>
      </c>
      <c r="L243" s="12">
        <v>5129</v>
      </c>
      <c r="M243" s="12">
        <v>4872</v>
      </c>
      <c r="N243" s="12">
        <v>3845</v>
      </c>
      <c r="O243" s="12">
        <v>4585</v>
      </c>
      <c r="P243" s="12">
        <v>3085</v>
      </c>
      <c r="Q243" s="12">
        <v>4561</v>
      </c>
      <c r="R243" s="12">
        <v>4478</v>
      </c>
      <c r="S243" s="12">
        <v>4487</v>
      </c>
      <c r="T243" s="12">
        <v>4554</v>
      </c>
    </row>
    <row r="244" spans="1:20" ht="15" customHeight="1">
      <c r="A244" s="13" t="s">
        <v>160</v>
      </c>
      <c r="B244" s="19"/>
      <c r="C244" s="12">
        <v>23138</v>
      </c>
      <c r="D244" s="12">
        <v>22679</v>
      </c>
      <c r="E244" s="12">
        <v>26556</v>
      </c>
      <c r="F244" s="12">
        <v>33935</v>
      </c>
      <c r="G244" s="12">
        <v>30581</v>
      </c>
      <c r="H244" s="12">
        <v>35533</v>
      </c>
      <c r="I244" s="12">
        <v>40465</v>
      </c>
      <c r="J244" s="12">
        <v>39807</v>
      </c>
      <c r="K244" s="12">
        <v>42198</v>
      </c>
      <c r="L244" s="12">
        <v>34351</v>
      </c>
      <c r="M244" s="12">
        <v>30533</v>
      </c>
      <c r="N244" s="12">
        <v>23599</v>
      </c>
      <c r="O244" s="12">
        <v>33174</v>
      </c>
      <c r="P244" s="12">
        <v>34861</v>
      </c>
      <c r="Q244" s="12">
        <v>45539</v>
      </c>
      <c r="R244" s="12">
        <v>39059</v>
      </c>
      <c r="S244" s="12">
        <v>43742</v>
      </c>
      <c r="T244" s="12">
        <v>35383</v>
      </c>
    </row>
    <row r="245" spans="1:20" ht="15" customHeight="1">
      <c r="A245" s="13" t="s">
        <v>161</v>
      </c>
      <c r="B245" s="19"/>
      <c r="C245" s="12">
        <v>0</v>
      </c>
      <c r="D245" s="12">
        <v>0</v>
      </c>
      <c r="E245" s="12">
        <v>0</v>
      </c>
      <c r="F245" s="12">
        <v>0</v>
      </c>
      <c r="G245" s="12">
        <v>0</v>
      </c>
      <c r="H245" s="12">
        <v>0</v>
      </c>
      <c r="I245" s="12">
        <v>0</v>
      </c>
      <c r="J245" s="12">
        <v>0</v>
      </c>
      <c r="K245" s="12">
        <v>0</v>
      </c>
      <c r="L245" s="12">
        <v>5812</v>
      </c>
      <c r="M245" s="12">
        <v>6109</v>
      </c>
      <c r="N245" s="12">
        <v>6335</v>
      </c>
      <c r="O245" s="12">
        <v>6723</v>
      </c>
      <c r="P245" s="12">
        <v>6833</v>
      </c>
      <c r="Q245" s="12">
        <v>6838</v>
      </c>
      <c r="R245" s="12">
        <v>6744</v>
      </c>
      <c r="S245" s="12">
        <v>6985</v>
      </c>
      <c r="T245" s="12">
        <f>S245</f>
        <v>6985</v>
      </c>
    </row>
    <row r="246" spans="1:20" ht="15" customHeight="1">
      <c r="A246" s="13" t="s">
        <v>162</v>
      </c>
      <c r="B246" s="19"/>
      <c r="C246" s="12">
        <v>0</v>
      </c>
      <c r="D246" s="12">
        <v>0</v>
      </c>
      <c r="E246" s="12">
        <v>0</v>
      </c>
      <c r="F246" s="12">
        <v>0</v>
      </c>
      <c r="G246" s="12">
        <v>107751</v>
      </c>
      <c r="H246" s="12">
        <v>117114</v>
      </c>
      <c r="I246" s="12">
        <v>100503</v>
      </c>
      <c r="J246" s="12">
        <v>105674</v>
      </c>
      <c r="K246" s="12">
        <v>110793</v>
      </c>
      <c r="L246" s="12">
        <v>105664</v>
      </c>
      <c r="M246" s="12">
        <v>134364</v>
      </c>
      <c r="N246" s="12">
        <v>116473</v>
      </c>
      <c r="O246" s="12">
        <v>124593</v>
      </c>
      <c r="P246" s="12">
        <v>102219</v>
      </c>
      <c r="Q246" s="12">
        <v>104154</v>
      </c>
      <c r="R246" s="12">
        <v>129915</v>
      </c>
      <c r="S246" s="12">
        <v>115299</v>
      </c>
      <c r="T246" s="12">
        <v>128807</v>
      </c>
    </row>
    <row r="247" spans="1:20" ht="15" customHeight="1">
      <c r="A247" s="13" t="s">
        <v>163</v>
      </c>
      <c r="B247" s="19"/>
      <c r="C247" s="12">
        <v>29795</v>
      </c>
      <c r="D247" s="12">
        <v>32077</v>
      </c>
      <c r="E247" s="12">
        <v>32700</v>
      </c>
      <c r="F247" s="12">
        <v>35774</v>
      </c>
      <c r="G247" s="12">
        <v>39069</v>
      </c>
      <c r="H247" s="12">
        <v>35169</v>
      </c>
      <c r="I247" s="12">
        <v>28745</v>
      </c>
      <c r="J247" s="12">
        <v>34043</v>
      </c>
      <c r="K247" s="12">
        <v>33471</v>
      </c>
      <c r="L247" s="12">
        <v>40004</v>
      </c>
      <c r="M247" s="12">
        <v>36834</v>
      </c>
      <c r="N247" s="12">
        <v>41308</v>
      </c>
      <c r="O247" s="12">
        <v>35214</v>
      </c>
      <c r="P247" s="12">
        <v>34819</v>
      </c>
      <c r="Q247" s="12">
        <v>33748</v>
      </c>
      <c r="R247" s="12">
        <v>31226</v>
      </c>
      <c r="S247" s="12">
        <v>30959</v>
      </c>
      <c r="T247" s="12">
        <v>35250</v>
      </c>
    </row>
    <row r="248" spans="1:26" ht="12.75">
      <c r="A248" s="14" t="s">
        <v>27</v>
      </c>
      <c r="B248" s="20"/>
      <c r="C248" s="12">
        <f aca="true" t="shared" si="10" ref="C248:T248">SUM(C217:C247)</f>
        <v>152965</v>
      </c>
      <c r="D248" s="12">
        <f t="shared" si="10"/>
        <v>164943</v>
      </c>
      <c r="E248" s="12">
        <f t="shared" si="10"/>
        <v>234740</v>
      </c>
      <c r="F248" s="12">
        <f t="shared" si="10"/>
        <v>351030</v>
      </c>
      <c r="G248" s="12">
        <f t="shared" si="10"/>
        <v>460282</v>
      </c>
      <c r="H248" s="12">
        <f t="shared" si="10"/>
        <v>470482</v>
      </c>
      <c r="I248" s="12">
        <f t="shared" si="10"/>
        <v>448082</v>
      </c>
      <c r="J248" s="12">
        <f t="shared" si="10"/>
        <v>473480</v>
      </c>
      <c r="K248" s="12">
        <f t="shared" si="10"/>
        <v>491357</v>
      </c>
      <c r="L248" s="12">
        <f t="shared" si="10"/>
        <v>484024</v>
      </c>
      <c r="M248" s="12">
        <f t="shared" si="10"/>
        <v>519434</v>
      </c>
      <c r="N248" s="12">
        <f t="shared" si="10"/>
        <v>519739</v>
      </c>
      <c r="O248" s="12">
        <f t="shared" si="10"/>
        <v>471202</v>
      </c>
      <c r="P248" s="12">
        <f t="shared" si="10"/>
        <v>440900</v>
      </c>
      <c r="Q248" s="12">
        <f t="shared" si="10"/>
        <v>466129</v>
      </c>
      <c r="R248" s="12">
        <f t="shared" si="10"/>
        <v>474625</v>
      </c>
      <c r="S248" s="12">
        <f t="shared" si="10"/>
        <v>467766</v>
      </c>
      <c r="T248" s="12">
        <f t="shared" si="10"/>
        <v>474563</v>
      </c>
      <c r="U248" s="14"/>
      <c r="W248" s="15"/>
      <c r="Z248" s="16"/>
    </row>
    <row r="249" spans="1:26" ht="12.75">
      <c r="A249" s="14" t="s">
        <v>28</v>
      </c>
      <c r="B249" s="20"/>
      <c r="C249" s="12">
        <f aca="true" t="shared" si="11" ref="C249:T249">SUM(C217:C243)</f>
        <v>100032</v>
      </c>
      <c r="D249" s="12">
        <f t="shared" si="11"/>
        <v>110187</v>
      </c>
      <c r="E249" s="12">
        <f t="shared" si="11"/>
        <v>175484</v>
      </c>
      <c r="F249" s="12">
        <f t="shared" si="11"/>
        <v>281321</v>
      </c>
      <c r="G249" s="12">
        <f t="shared" si="11"/>
        <v>282881</v>
      </c>
      <c r="H249" s="12">
        <f t="shared" si="11"/>
        <v>282666</v>
      </c>
      <c r="I249" s="12">
        <f t="shared" si="11"/>
        <v>278369</v>
      </c>
      <c r="J249" s="12">
        <f t="shared" si="11"/>
        <v>293956</v>
      </c>
      <c r="K249" s="12">
        <f t="shared" si="11"/>
        <v>304895</v>
      </c>
      <c r="L249" s="12">
        <f t="shared" si="11"/>
        <v>298193</v>
      </c>
      <c r="M249" s="12">
        <f t="shared" si="11"/>
        <v>311594</v>
      </c>
      <c r="N249" s="12">
        <f t="shared" si="11"/>
        <v>332024</v>
      </c>
      <c r="O249" s="12">
        <f t="shared" si="11"/>
        <v>271498</v>
      </c>
      <c r="P249" s="12">
        <f t="shared" si="11"/>
        <v>262168</v>
      </c>
      <c r="Q249" s="12">
        <f t="shared" si="11"/>
        <v>275850</v>
      </c>
      <c r="R249" s="12">
        <f t="shared" si="11"/>
        <v>267681</v>
      </c>
      <c r="S249" s="12">
        <f t="shared" si="11"/>
        <v>270781</v>
      </c>
      <c r="T249" s="12">
        <f t="shared" si="11"/>
        <v>268138</v>
      </c>
      <c r="U249" s="14"/>
      <c r="W249" s="15"/>
      <c r="Z249" s="16"/>
    </row>
    <row r="250" ht="15" customHeight="1"/>
    <row r="251" spans="1:19" ht="15" customHeight="1">
      <c r="A251" s="5" t="s">
        <v>30</v>
      </c>
      <c r="B251" s="2"/>
      <c r="C251" s="2"/>
      <c r="D251" s="17"/>
      <c r="E251" s="17"/>
      <c r="F251" s="17"/>
      <c r="G251" s="17"/>
      <c r="H251" s="17"/>
      <c r="I251" s="17"/>
      <c r="J251" s="17"/>
      <c r="K251" s="17"/>
      <c r="L251" s="17"/>
      <c r="M251" s="17"/>
      <c r="N251" s="17"/>
      <c r="O251" s="17"/>
      <c r="P251" s="17"/>
      <c r="Q251" s="17"/>
      <c r="R251" s="17"/>
      <c r="S251" s="17"/>
    </row>
    <row r="252" spans="1:19" ht="15" customHeight="1">
      <c r="A252" s="5" t="s">
        <v>31</v>
      </c>
      <c r="B252" s="2"/>
      <c r="C252" s="2"/>
      <c r="D252" s="17"/>
      <c r="E252" s="17"/>
      <c r="F252" s="17"/>
      <c r="G252" s="17"/>
      <c r="H252" s="17"/>
      <c r="I252" s="17"/>
      <c r="J252" s="17"/>
      <c r="K252" s="17"/>
      <c r="L252" s="17"/>
      <c r="M252" s="17"/>
      <c r="N252" s="17"/>
      <c r="O252" s="17"/>
      <c r="P252" s="17"/>
      <c r="Q252" s="17"/>
      <c r="R252" s="17"/>
      <c r="S252" s="17"/>
    </row>
    <row r="253" spans="1:19" ht="15" customHeight="1">
      <c r="A253" s="2"/>
      <c r="B253" s="6" t="s">
        <v>5</v>
      </c>
      <c r="C253" s="7" t="s">
        <v>171</v>
      </c>
      <c r="D253" s="17"/>
      <c r="E253" s="17"/>
      <c r="F253" s="17"/>
      <c r="G253" s="17"/>
      <c r="H253" s="17"/>
      <c r="I253" s="17"/>
      <c r="J253" s="17"/>
      <c r="K253" s="17"/>
      <c r="L253" s="17"/>
      <c r="M253" s="17"/>
      <c r="N253" s="17"/>
      <c r="O253" s="17"/>
      <c r="P253" s="17"/>
      <c r="Q253" s="17"/>
      <c r="R253" s="17"/>
      <c r="S253" s="17"/>
    </row>
    <row r="254" spans="1:19" ht="15" customHeight="1">
      <c r="A254" s="2"/>
      <c r="B254" s="6" t="s">
        <v>4</v>
      </c>
      <c r="C254" s="7" t="s">
        <v>131</v>
      </c>
      <c r="D254" s="17"/>
      <c r="E254" s="17"/>
      <c r="F254" s="17"/>
      <c r="G254" s="17"/>
      <c r="H254" s="17"/>
      <c r="I254" s="17"/>
      <c r="J254" s="17"/>
      <c r="K254" s="17"/>
      <c r="L254" s="17"/>
      <c r="M254" s="17"/>
      <c r="N254" s="17"/>
      <c r="O254" s="17"/>
      <c r="P254" s="17"/>
      <c r="Q254" s="17"/>
      <c r="R254" s="17"/>
      <c r="S254" s="17"/>
    </row>
    <row r="255" spans="1:19" ht="15" customHeight="1">
      <c r="A255" s="2"/>
      <c r="B255" s="6" t="s">
        <v>3</v>
      </c>
      <c r="C255" s="7" t="s">
        <v>172</v>
      </c>
      <c r="D255" s="17"/>
      <c r="E255" s="17"/>
      <c r="F255" s="17"/>
      <c r="G255" s="17"/>
      <c r="H255" s="17"/>
      <c r="I255" s="17"/>
      <c r="J255" s="17"/>
      <c r="K255" s="17"/>
      <c r="L255" s="17"/>
      <c r="M255" s="17"/>
      <c r="N255" s="17"/>
      <c r="O255" s="17"/>
      <c r="P255" s="17"/>
      <c r="Q255" s="17"/>
      <c r="R255" s="17"/>
      <c r="S255" s="17"/>
    </row>
    <row r="256" spans="1:19" ht="15" customHeight="1">
      <c r="A256" s="8"/>
      <c r="B256" s="8"/>
      <c r="C256" s="8"/>
      <c r="D256" s="8"/>
      <c r="E256" s="8"/>
      <c r="F256" s="8"/>
      <c r="G256" s="8"/>
      <c r="H256" s="8"/>
      <c r="I256" s="8"/>
      <c r="J256" s="8"/>
      <c r="K256" s="8"/>
      <c r="L256" s="8"/>
      <c r="M256" s="8"/>
      <c r="N256" s="8"/>
      <c r="O256" s="8"/>
      <c r="P256" s="8"/>
      <c r="Q256" s="8"/>
      <c r="R256" s="8"/>
      <c r="S256" s="8"/>
    </row>
    <row r="257" spans="1:20" ht="15" customHeight="1">
      <c r="A257" s="9" t="s">
        <v>6</v>
      </c>
      <c r="B257" s="9" t="s">
        <v>7</v>
      </c>
      <c r="C257" s="10" t="s">
        <v>8</v>
      </c>
      <c r="D257" s="10" t="s">
        <v>9</v>
      </c>
      <c r="E257" s="10" t="s">
        <v>10</v>
      </c>
      <c r="F257" s="10" t="s">
        <v>11</v>
      </c>
      <c r="G257" s="10" t="s">
        <v>12</v>
      </c>
      <c r="H257" s="10" t="s">
        <v>13</v>
      </c>
      <c r="I257" s="10" t="s">
        <v>14</v>
      </c>
      <c r="J257" s="10" t="s">
        <v>15</v>
      </c>
      <c r="K257" s="10" t="s">
        <v>16</v>
      </c>
      <c r="L257" s="10" t="s">
        <v>17</v>
      </c>
      <c r="M257" s="10" t="s">
        <v>18</v>
      </c>
      <c r="N257" s="10" t="s">
        <v>19</v>
      </c>
      <c r="O257" s="10" t="s">
        <v>20</v>
      </c>
      <c r="P257" s="10" t="s">
        <v>21</v>
      </c>
      <c r="Q257" s="10" t="s">
        <v>22</v>
      </c>
      <c r="R257" s="10" t="s">
        <v>23</v>
      </c>
      <c r="S257" s="10" t="s">
        <v>24</v>
      </c>
      <c r="T257" s="10" t="s">
        <v>25</v>
      </c>
    </row>
    <row r="258" spans="1:20" ht="15" customHeight="1">
      <c r="A258" s="11" t="s">
        <v>26</v>
      </c>
      <c r="B258" s="18"/>
      <c r="C258" s="12"/>
      <c r="D258" s="12"/>
      <c r="E258" s="12"/>
      <c r="F258" s="12"/>
      <c r="G258" s="12"/>
      <c r="H258" s="12"/>
      <c r="I258" s="12"/>
      <c r="J258" s="12"/>
      <c r="K258" s="12"/>
      <c r="L258" s="12"/>
      <c r="M258" s="12"/>
      <c r="N258" s="12"/>
      <c r="O258" s="12"/>
      <c r="P258" s="12"/>
      <c r="Q258" s="12"/>
      <c r="R258" s="12"/>
      <c r="S258" s="12"/>
      <c r="T258" s="12"/>
    </row>
    <row r="259" spans="1:20" ht="15" customHeight="1">
      <c r="A259" s="13" t="s">
        <v>133</v>
      </c>
      <c r="B259" s="19"/>
      <c r="C259" s="12">
        <v>267</v>
      </c>
      <c r="D259" s="12">
        <v>229</v>
      </c>
      <c r="E259" s="12">
        <v>341</v>
      </c>
      <c r="F259" s="12">
        <v>254</v>
      </c>
      <c r="G259" s="12">
        <v>346</v>
      </c>
      <c r="H259" s="12">
        <v>338</v>
      </c>
      <c r="I259" s="12">
        <v>239</v>
      </c>
      <c r="J259" s="12">
        <v>305</v>
      </c>
      <c r="K259" s="12">
        <v>389</v>
      </c>
      <c r="L259" s="12">
        <v>341</v>
      </c>
      <c r="M259" s="12">
        <v>459</v>
      </c>
      <c r="N259" s="12">
        <v>440</v>
      </c>
      <c r="O259" s="12">
        <v>358</v>
      </c>
      <c r="P259" s="12">
        <v>247</v>
      </c>
      <c r="Q259" s="12">
        <v>317</v>
      </c>
      <c r="R259" s="12">
        <v>288</v>
      </c>
      <c r="S259" s="12">
        <v>359</v>
      </c>
      <c r="T259" s="12">
        <v>389</v>
      </c>
    </row>
    <row r="260" spans="1:20" ht="15" customHeight="1">
      <c r="A260" s="13" t="s">
        <v>134</v>
      </c>
      <c r="B260" s="19"/>
      <c r="C260" s="12">
        <v>1878</v>
      </c>
      <c r="D260" s="12">
        <v>2441</v>
      </c>
      <c r="E260" s="12">
        <v>2063</v>
      </c>
      <c r="F260" s="12">
        <v>1116</v>
      </c>
      <c r="G260" s="12">
        <v>819</v>
      </c>
      <c r="H260" s="12">
        <v>1751</v>
      </c>
      <c r="I260" s="12">
        <v>2703</v>
      </c>
      <c r="J260" s="12">
        <v>2765</v>
      </c>
      <c r="K260" s="12">
        <v>3097</v>
      </c>
      <c r="L260" s="12">
        <v>2753</v>
      </c>
      <c r="M260" s="12">
        <v>2673</v>
      </c>
      <c r="N260" s="12">
        <v>1737</v>
      </c>
      <c r="O260" s="12">
        <v>2194</v>
      </c>
      <c r="P260" s="12">
        <v>3029</v>
      </c>
      <c r="Q260" s="12">
        <v>3168</v>
      </c>
      <c r="R260" s="12">
        <v>4337</v>
      </c>
      <c r="S260" s="12">
        <v>4238</v>
      </c>
      <c r="T260" s="12">
        <v>2874</v>
      </c>
    </row>
    <row r="261" spans="1:20" ht="15" customHeight="1">
      <c r="A261" s="13" t="s">
        <v>135</v>
      </c>
      <c r="B261" s="19"/>
      <c r="C261" s="12">
        <v>1161</v>
      </c>
      <c r="D261" s="12">
        <v>1089</v>
      </c>
      <c r="E261" s="12">
        <v>1402</v>
      </c>
      <c r="F261" s="12">
        <v>1369</v>
      </c>
      <c r="G261" s="12">
        <v>1460</v>
      </c>
      <c r="H261" s="12">
        <v>2002</v>
      </c>
      <c r="I261" s="12">
        <v>1969</v>
      </c>
      <c r="J261" s="12">
        <v>1699</v>
      </c>
      <c r="K261" s="12">
        <v>1396</v>
      </c>
      <c r="L261" s="12">
        <v>1681</v>
      </c>
      <c r="M261" s="12">
        <v>1758</v>
      </c>
      <c r="N261" s="12">
        <v>2054</v>
      </c>
      <c r="O261" s="12">
        <v>2492</v>
      </c>
      <c r="P261" s="12">
        <v>1383</v>
      </c>
      <c r="Q261" s="12">
        <v>2019</v>
      </c>
      <c r="R261" s="12">
        <v>2380</v>
      </c>
      <c r="S261" s="12">
        <v>2550</v>
      </c>
      <c r="T261" s="12">
        <v>2089</v>
      </c>
    </row>
    <row r="262" spans="1:20" ht="15" customHeight="1">
      <c r="A262" s="13" t="s">
        <v>136</v>
      </c>
      <c r="B262" s="19"/>
      <c r="C262" s="12">
        <v>28</v>
      </c>
      <c r="D262" s="12">
        <v>25</v>
      </c>
      <c r="E262" s="12">
        <v>28</v>
      </c>
      <c r="F262" s="12">
        <v>28</v>
      </c>
      <c r="G262" s="12">
        <v>33</v>
      </c>
      <c r="H262" s="12">
        <v>30</v>
      </c>
      <c r="I262" s="12">
        <v>19</v>
      </c>
      <c r="J262" s="12">
        <v>19</v>
      </c>
      <c r="K262" s="12">
        <v>27</v>
      </c>
      <c r="L262" s="12">
        <v>30</v>
      </c>
      <c r="M262" s="12">
        <v>30</v>
      </c>
      <c r="N262" s="12">
        <v>28</v>
      </c>
      <c r="O262" s="12">
        <v>32</v>
      </c>
      <c r="P262" s="12">
        <v>21</v>
      </c>
      <c r="Q262" s="12">
        <v>26</v>
      </c>
      <c r="R262" s="12">
        <v>22</v>
      </c>
      <c r="S262" s="12">
        <v>23</v>
      </c>
      <c r="T262" s="12">
        <v>28</v>
      </c>
    </row>
    <row r="263" spans="1:20" ht="15" customHeight="1">
      <c r="A263" s="13" t="s">
        <v>137</v>
      </c>
      <c r="B263" s="19"/>
      <c r="C263" s="12">
        <v>17426</v>
      </c>
      <c r="D263" s="12">
        <v>14891</v>
      </c>
      <c r="E263" s="12">
        <v>17397</v>
      </c>
      <c r="F263" s="12">
        <v>17878</v>
      </c>
      <c r="G263" s="12">
        <v>19930</v>
      </c>
      <c r="H263" s="12">
        <v>21780</v>
      </c>
      <c r="I263" s="12">
        <v>21957</v>
      </c>
      <c r="J263" s="12">
        <v>17357</v>
      </c>
      <c r="K263" s="12">
        <v>17216</v>
      </c>
      <c r="L263" s="12">
        <v>19647</v>
      </c>
      <c r="M263" s="12">
        <v>21732</v>
      </c>
      <c r="N263" s="12">
        <v>22733</v>
      </c>
      <c r="O263" s="12">
        <v>23124</v>
      </c>
      <c r="P263" s="12">
        <v>19264</v>
      </c>
      <c r="Q263" s="12">
        <v>21077</v>
      </c>
      <c r="R263" s="12">
        <v>19581</v>
      </c>
      <c r="S263" s="12">
        <v>19931</v>
      </c>
      <c r="T263" s="12">
        <v>20904</v>
      </c>
    </row>
    <row r="264" spans="1:20" ht="15" customHeight="1">
      <c r="A264" s="13" t="s">
        <v>138</v>
      </c>
      <c r="B264" s="19"/>
      <c r="C264" s="12">
        <v>0</v>
      </c>
      <c r="D264" s="12">
        <v>0</v>
      </c>
      <c r="E264" s="12">
        <v>1</v>
      </c>
      <c r="F264" s="12">
        <v>1</v>
      </c>
      <c r="G264" s="12">
        <v>3</v>
      </c>
      <c r="H264" s="12">
        <v>2</v>
      </c>
      <c r="I264" s="12">
        <v>2</v>
      </c>
      <c r="J264" s="12">
        <v>3</v>
      </c>
      <c r="K264" s="12">
        <v>4</v>
      </c>
      <c r="L264" s="12">
        <v>4</v>
      </c>
      <c r="M264" s="12">
        <v>5</v>
      </c>
      <c r="N264" s="12">
        <v>7</v>
      </c>
      <c r="O264" s="12">
        <v>6</v>
      </c>
      <c r="P264" s="12">
        <v>13</v>
      </c>
      <c r="Q264" s="12">
        <v>22</v>
      </c>
      <c r="R264" s="12">
        <v>22</v>
      </c>
      <c r="S264" s="12">
        <v>13</v>
      </c>
      <c r="T264" s="12">
        <v>21</v>
      </c>
    </row>
    <row r="265" spans="1:20" ht="15" customHeight="1">
      <c r="A265" s="13" t="s">
        <v>139</v>
      </c>
      <c r="B265" s="19"/>
      <c r="C265" s="12">
        <v>697</v>
      </c>
      <c r="D265" s="12">
        <v>746</v>
      </c>
      <c r="E265" s="12">
        <v>817</v>
      </c>
      <c r="F265" s="12">
        <v>765</v>
      </c>
      <c r="G265" s="12">
        <v>920</v>
      </c>
      <c r="H265" s="12">
        <v>713</v>
      </c>
      <c r="I265" s="12">
        <v>722</v>
      </c>
      <c r="J265" s="12">
        <v>678</v>
      </c>
      <c r="K265" s="12">
        <v>916</v>
      </c>
      <c r="L265" s="12">
        <v>846</v>
      </c>
      <c r="M265" s="12">
        <v>846</v>
      </c>
      <c r="N265" s="12">
        <v>596</v>
      </c>
      <c r="O265" s="12">
        <v>912</v>
      </c>
      <c r="P265" s="12">
        <v>598</v>
      </c>
      <c r="Q265" s="12">
        <v>630</v>
      </c>
      <c r="R265" s="12">
        <v>631</v>
      </c>
      <c r="S265" s="12">
        <v>724</v>
      </c>
      <c r="T265" s="12">
        <v>667</v>
      </c>
    </row>
    <row r="266" spans="1:20" ht="15" customHeight="1">
      <c r="A266" s="13" t="s">
        <v>140</v>
      </c>
      <c r="B266" s="19"/>
      <c r="C266" s="12">
        <v>1768</v>
      </c>
      <c r="D266" s="12">
        <v>3099</v>
      </c>
      <c r="E266" s="12">
        <v>2203</v>
      </c>
      <c r="F266" s="12">
        <v>2282</v>
      </c>
      <c r="G266" s="12">
        <v>2599</v>
      </c>
      <c r="H266" s="12">
        <v>3529</v>
      </c>
      <c r="I266" s="12">
        <v>4348</v>
      </c>
      <c r="J266" s="12">
        <v>3882</v>
      </c>
      <c r="K266" s="12">
        <v>3717</v>
      </c>
      <c r="L266" s="12">
        <v>4592</v>
      </c>
      <c r="M266" s="12">
        <v>3693</v>
      </c>
      <c r="N266" s="12">
        <v>2097</v>
      </c>
      <c r="O266" s="12">
        <v>2800</v>
      </c>
      <c r="P266" s="12">
        <v>4766</v>
      </c>
      <c r="Q266" s="12">
        <v>4672</v>
      </c>
      <c r="R266" s="12">
        <v>5017</v>
      </c>
      <c r="S266" s="12">
        <v>6048</v>
      </c>
      <c r="T266" s="12">
        <v>2591</v>
      </c>
    </row>
    <row r="267" spans="1:20" ht="15" customHeight="1">
      <c r="A267" s="13" t="s">
        <v>141</v>
      </c>
      <c r="B267" s="19"/>
      <c r="C267" s="12">
        <v>25400</v>
      </c>
      <c r="D267" s="12">
        <v>27282</v>
      </c>
      <c r="E267" s="12">
        <v>18828</v>
      </c>
      <c r="F267" s="12">
        <v>24261</v>
      </c>
      <c r="G267" s="12">
        <v>28005</v>
      </c>
      <c r="H267" s="12">
        <v>23112</v>
      </c>
      <c r="I267" s="12">
        <v>39464</v>
      </c>
      <c r="J267" s="12">
        <v>34758</v>
      </c>
      <c r="K267" s="12">
        <v>34005</v>
      </c>
      <c r="L267" s="12">
        <v>22863</v>
      </c>
      <c r="M267" s="12">
        <v>29470</v>
      </c>
      <c r="N267" s="12">
        <v>41021</v>
      </c>
      <c r="O267" s="12">
        <v>23038</v>
      </c>
      <c r="P267" s="12">
        <v>41054</v>
      </c>
      <c r="Q267" s="12">
        <v>31554</v>
      </c>
      <c r="R267" s="12">
        <v>19553</v>
      </c>
      <c r="S267" s="12">
        <v>25890</v>
      </c>
      <c r="T267" s="12">
        <v>27763</v>
      </c>
    </row>
    <row r="268" spans="1:20" ht="15" customHeight="1">
      <c r="A268" s="13" t="s">
        <v>142</v>
      </c>
      <c r="B268" s="19"/>
      <c r="C268" s="12">
        <v>53900</v>
      </c>
      <c r="D268" s="12">
        <v>57429</v>
      </c>
      <c r="E268" s="12">
        <v>69581</v>
      </c>
      <c r="F268" s="12">
        <v>65505</v>
      </c>
      <c r="G268" s="12">
        <v>79407</v>
      </c>
      <c r="H268" s="12">
        <v>73529</v>
      </c>
      <c r="I268" s="12">
        <v>65703</v>
      </c>
      <c r="J268" s="12">
        <v>64404</v>
      </c>
      <c r="K268" s="12">
        <v>62667</v>
      </c>
      <c r="L268" s="12">
        <v>72929</v>
      </c>
      <c r="M268" s="12">
        <v>67710</v>
      </c>
      <c r="N268" s="12">
        <v>75177</v>
      </c>
      <c r="O268" s="12">
        <v>61134</v>
      </c>
      <c r="P268" s="12">
        <v>59698</v>
      </c>
      <c r="Q268" s="12">
        <v>60397</v>
      </c>
      <c r="R268" s="12">
        <v>52286</v>
      </c>
      <c r="S268" s="12">
        <v>56659</v>
      </c>
      <c r="T268" s="12">
        <v>58706</v>
      </c>
    </row>
    <row r="269" spans="1:20" ht="15" customHeight="1">
      <c r="A269" s="13" t="s">
        <v>143</v>
      </c>
      <c r="B269" s="19"/>
      <c r="C269" s="12">
        <v>31624</v>
      </c>
      <c r="D269" s="12">
        <v>42239</v>
      </c>
      <c r="E269" s="12">
        <v>42199</v>
      </c>
      <c r="F269" s="12">
        <v>41422</v>
      </c>
      <c r="G269" s="12">
        <v>44658</v>
      </c>
      <c r="H269" s="12">
        <v>37782</v>
      </c>
      <c r="I269" s="12">
        <v>42037</v>
      </c>
      <c r="J269" s="12">
        <v>41603</v>
      </c>
      <c r="K269" s="12">
        <v>41220</v>
      </c>
      <c r="L269" s="12">
        <v>45365</v>
      </c>
      <c r="M269" s="12">
        <v>44336</v>
      </c>
      <c r="N269" s="12">
        <v>46811</v>
      </c>
      <c r="O269" s="12">
        <v>39519</v>
      </c>
      <c r="P269" s="12">
        <v>36932</v>
      </c>
      <c r="Q269" s="12">
        <v>42698</v>
      </c>
      <c r="R269" s="12">
        <v>36067</v>
      </c>
      <c r="S269" s="12">
        <v>36994</v>
      </c>
      <c r="T269" s="12">
        <v>32816</v>
      </c>
    </row>
    <row r="270" spans="1:20" ht="15" customHeight="1">
      <c r="A270" s="13" t="s">
        <v>144</v>
      </c>
      <c r="B270" s="19"/>
      <c r="C270" s="12">
        <v>0</v>
      </c>
      <c r="D270" s="12">
        <v>0</v>
      </c>
      <c r="E270" s="12">
        <v>0</v>
      </c>
      <c r="F270" s="12">
        <v>0</v>
      </c>
      <c r="G270" s="12">
        <v>0</v>
      </c>
      <c r="H270" s="12">
        <v>0</v>
      </c>
      <c r="I270" s="12">
        <v>0</v>
      </c>
      <c r="J270" s="12">
        <v>0</v>
      </c>
      <c r="K270" s="12">
        <v>0</v>
      </c>
      <c r="L270" s="12">
        <v>0</v>
      </c>
      <c r="M270" s="12">
        <v>0</v>
      </c>
      <c r="N270" s="12">
        <v>0</v>
      </c>
      <c r="O270" s="12">
        <v>0</v>
      </c>
      <c r="P270" s="12">
        <v>0</v>
      </c>
      <c r="Q270" s="12">
        <v>0</v>
      </c>
      <c r="R270" s="12">
        <v>0</v>
      </c>
      <c r="S270" s="12">
        <v>0</v>
      </c>
      <c r="T270" s="12">
        <v>0</v>
      </c>
    </row>
    <row r="271" spans="1:20" ht="15" customHeight="1">
      <c r="A271" s="13" t="s">
        <v>145</v>
      </c>
      <c r="B271" s="19"/>
      <c r="C271" s="12">
        <v>4496</v>
      </c>
      <c r="D271" s="12">
        <v>3275</v>
      </c>
      <c r="E271" s="12">
        <v>2521</v>
      </c>
      <c r="F271" s="12">
        <v>2875</v>
      </c>
      <c r="G271" s="12">
        <v>3305</v>
      </c>
      <c r="H271" s="12">
        <v>2937</v>
      </c>
      <c r="I271" s="12">
        <v>1860</v>
      </c>
      <c r="J271" s="12">
        <v>2953</v>
      </c>
      <c r="K271" s="12">
        <v>4316</v>
      </c>
      <c r="L271" s="12">
        <v>2757</v>
      </c>
      <c r="M271" s="12">
        <v>2819</v>
      </c>
      <c r="N271" s="12">
        <v>2833</v>
      </c>
      <c r="O271" s="12">
        <v>2463</v>
      </c>
      <c r="P271" s="12">
        <v>2266</v>
      </c>
      <c r="Q271" s="12">
        <v>3109</v>
      </c>
      <c r="R271" s="12">
        <v>3325</v>
      </c>
      <c r="S271" s="12">
        <v>2698</v>
      </c>
      <c r="T271" s="12">
        <v>2733</v>
      </c>
    </row>
    <row r="272" spans="1:20" ht="15" customHeight="1">
      <c r="A272" s="13" t="s">
        <v>146</v>
      </c>
      <c r="B272" s="19"/>
      <c r="C272" s="12">
        <v>414</v>
      </c>
      <c r="D272" s="12">
        <v>338</v>
      </c>
      <c r="E272" s="12">
        <v>311</v>
      </c>
      <c r="F272" s="12">
        <v>393</v>
      </c>
      <c r="G272" s="12">
        <v>452</v>
      </c>
      <c r="H272" s="12">
        <v>373</v>
      </c>
      <c r="I272" s="12">
        <v>326</v>
      </c>
      <c r="J272" s="12">
        <v>295</v>
      </c>
      <c r="K272" s="12">
        <v>417</v>
      </c>
      <c r="L272" s="12">
        <v>414</v>
      </c>
      <c r="M272" s="12">
        <v>339</v>
      </c>
      <c r="N272" s="12">
        <v>326</v>
      </c>
      <c r="O272" s="12">
        <v>354</v>
      </c>
      <c r="P272" s="12">
        <v>325</v>
      </c>
      <c r="Q272" s="12">
        <v>421</v>
      </c>
      <c r="R272" s="12">
        <v>451</v>
      </c>
      <c r="S272" s="12">
        <v>397</v>
      </c>
      <c r="T272" s="12">
        <v>421</v>
      </c>
    </row>
    <row r="273" spans="1:20" ht="15" customHeight="1">
      <c r="A273" s="13" t="s">
        <v>147</v>
      </c>
      <c r="B273" s="19"/>
      <c r="C273" s="12">
        <v>68</v>
      </c>
      <c r="D273" s="12">
        <v>54</v>
      </c>
      <c r="E273" s="12">
        <v>70</v>
      </c>
      <c r="F273" s="12">
        <v>67</v>
      </c>
      <c r="G273" s="12">
        <v>118</v>
      </c>
      <c r="H273" s="12">
        <v>84</v>
      </c>
      <c r="I273" s="12">
        <v>60</v>
      </c>
      <c r="J273" s="12">
        <v>80</v>
      </c>
      <c r="K273" s="12">
        <v>115</v>
      </c>
      <c r="L273" s="12">
        <v>96</v>
      </c>
      <c r="M273" s="12">
        <v>120</v>
      </c>
      <c r="N273" s="12">
        <v>20</v>
      </c>
      <c r="O273" s="12">
        <v>113</v>
      </c>
      <c r="P273" s="12">
        <v>77</v>
      </c>
      <c r="Q273" s="12">
        <v>106</v>
      </c>
      <c r="R273" s="12">
        <v>93</v>
      </c>
      <c r="S273" s="12">
        <v>103</v>
      </c>
      <c r="T273" s="12">
        <v>107</v>
      </c>
    </row>
    <row r="274" spans="1:20" ht="15" customHeight="1">
      <c r="A274" s="13" t="s">
        <v>148</v>
      </c>
      <c r="B274" s="19"/>
      <c r="C274" s="12">
        <v>178</v>
      </c>
      <c r="D274" s="12">
        <v>194</v>
      </c>
      <c r="E274" s="12">
        <v>158</v>
      </c>
      <c r="F274" s="12">
        <v>166</v>
      </c>
      <c r="G274" s="12">
        <v>161</v>
      </c>
      <c r="H274" s="12">
        <v>163</v>
      </c>
      <c r="I274" s="12">
        <v>207</v>
      </c>
      <c r="J274" s="12">
        <v>216</v>
      </c>
      <c r="K274" s="12">
        <v>155</v>
      </c>
      <c r="L274" s="12">
        <v>181</v>
      </c>
      <c r="M274" s="12">
        <v>178</v>
      </c>
      <c r="N274" s="12">
        <v>186</v>
      </c>
      <c r="O274" s="12">
        <v>194</v>
      </c>
      <c r="P274" s="12">
        <v>171</v>
      </c>
      <c r="Q274" s="12">
        <v>205</v>
      </c>
      <c r="R274" s="12">
        <v>203</v>
      </c>
      <c r="S274" s="12">
        <v>186</v>
      </c>
      <c r="T274" s="12">
        <v>210</v>
      </c>
    </row>
    <row r="275" spans="1:20" ht="15" customHeight="1">
      <c r="A275" s="13" t="s">
        <v>32</v>
      </c>
      <c r="B275" s="19"/>
      <c r="C275" s="12">
        <v>0</v>
      </c>
      <c r="D275" s="12">
        <v>0</v>
      </c>
      <c r="E275" s="12">
        <v>0</v>
      </c>
      <c r="F275" s="12">
        <v>0</v>
      </c>
      <c r="G275" s="12">
        <v>0</v>
      </c>
      <c r="H275" s="12">
        <v>0</v>
      </c>
      <c r="I275" s="12">
        <v>0</v>
      </c>
      <c r="J275" s="12">
        <v>0</v>
      </c>
      <c r="K275" s="12">
        <v>0</v>
      </c>
      <c r="L275" s="12">
        <v>0</v>
      </c>
      <c r="M275" s="12">
        <v>0</v>
      </c>
      <c r="N275" s="12">
        <v>0</v>
      </c>
      <c r="O275" s="12">
        <v>0</v>
      </c>
      <c r="P275" s="12">
        <v>0</v>
      </c>
      <c r="Q275" s="12">
        <v>0</v>
      </c>
      <c r="R275" s="12">
        <v>0</v>
      </c>
      <c r="S275" s="12">
        <v>0</v>
      </c>
      <c r="T275" s="12">
        <v>0</v>
      </c>
    </row>
    <row r="276" spans="1:20" ht="15" customHeight="1">
      <c r="A276" s="13" t="s">
        <v>150</v>
      </c>
      <c r="B276" s="19"/>
      <c r="C276" s="12">
        <v>85</v>
      </c>
      <c r="D276" s="12">
        <v>104</v>
      </c>
      <c r="E276" s="12">
        <v>120</v>
      </c>
      <c r="F276" s="12">
        <v>92</v>
      </c>
      <c r="G276" s="12">
        <v>101</v>
      </c>
      <c r="H276" s="12">
        <v>88</v>
      </c>
      <c r="I276" s="12">
        <v>80</v>
      </c>
      <c r="J276" s="12">
        <v>92</v>
      </c>
      <c r="K276" s="12">
        <v>106</v>
      </c>
      <c r="L276" s="12">
        <v>90</v>
      </c>
      <c r="M276" s="12">
        <v>142</v>
      </c>
      <c r="N276" s="12">
        <v>117</v>
      </c>
      <c r="O276" s="12">
        <v>108</v>
      </c>
      <c r="P276" s="12">
        <v>72</v>
      </c>
      <c r="Q276" s="12">
        <v>95</v>
      </c>
      <c r="R276" s="12">
        <v>88</v>
      </c>
      <c r="S276" s="12">
        <v>106</v>
      </c>
      <c r="T276" s="12">
        <v>107</v>
      </c>
    </row>
    <row r="277" spans="1:20" ht="15" customHeight="1">
      <c r="A277" s="13" t="s">
        <v>151</v>
      </c>
      <c r="B277" s="19"/>
      <c r="C277" s="12">
        <v>31509</v>
      </c>
      <c r="D277" s="12">
        <v>31443</v>
      </c>
      <c r="E277" s="12">
        <v>34848</v>
      </c>
      <c r="F277" s="12">
        <v>36706</v>
      </c>
      <c r="G277" s="12">
        <v>35708</v>
      </c>
      <c r="H277" s="12">
        <v>37067</v>
      </c>
      <c r="I277" s="12">
        <v>34216</v>
      </c>
      <c r="J277" s="12">
        <v>36105</v>
      </c>
      <c r="K277" s="12">
        <v>37164</v>
      </c>
      <c r="L277" s="12">
        <v>40493</v>
      </c>
      <c r="M277" s="12">
        <v>41840</v>
      </c>
      <c r="N277" s="12">
        <v>40187</v>
      </c>
      <c r="O277" s="12">
        <v>39931</v>
      </c>
      <c r="P277" s="12">
        <v>32878</v>
      </c>
      <c r="Q277" s="12">
        <v>36423</v>
      </c>
      <c r="R277" s="12">
        <v>35874</v>
      </c>
      <c r="S277" s="12">
        <v>34878</v>
      </c>
      <c r="T277" s="12">
        <v>35993</v>
      </c>
    </row>
    <row r="278" spans="1:20" ht="15" customHeight="1">
      <c r="A278" s="13" t="s">
        <v>152</v>
      </c>
      <c r="B278" s="19"/>
      <c r="C278" s="12">
        <v>1617</v>
      </c>
      <c r="D278" s="12">
        <v>1425</v>
      </c>
      <c r="E278" s="12">
        <v>1507</v>
      </c>
      <c r="F278" s="12">
        <v>1488</v>
      </c>
      <c r="G278" s="12">
        <v>1733</v>
      </c>
      <c r="H278" s="12">
        <v>1887</v>
      </c>
      <c r="I278" s="12">
        <v>1931</v>
      </c>
      <c r="J278" s="12">
        <v>1961</v>
      </c>
      <c r="K278" s="12">
        <v>2309</v>
      </c>
      <c r="L278" s="12">
        <v>2155</v>
      </c>
      <c r="M278" s="12">
        <v>2106</v>
      </c>
      <c r="N278" s="12">
        <v>2325</v>
      </c>
      <c r="O278" s="12">
        <v>2279</v>
      </c>
      <c r="P278" s="12">
        <v>1671</v>
      </c>
      <c r="Q278" s="12">
        <v>2082</v>
      </c>
      <c r="R278" s="12">
        <v>2201</v>
      </c>
      <c r="S278" s="12">
        <v>2042</v>
      </c>
      <c r="T278" s="12">
        <v>2352</v>
      </c>
    </row>
    <row r="279" spans="1:20" ht="15" customHeight="1">
      <c r="A279" s="13" t="s">
        <v>153</v>
      </c>
      <c r="B279" s="19"/>
      <c r="C279" s="12">
        <v>9157</v>
      </c>
      <c r="D279" s="12">
        <v>9043</v>
      </c>
      <c r="E279" s="12">
        <v>4646</v>
      </c>
      <c r="F279" s="12">
        <v>8538</v>
      </c>
      <c r="G279" s="12">
        <v>10658</v>
      </c>
      <c r="H279" s="12">
        <v>8343</v>
      </c>
      <c r="I279" s="12">
        <v>14761</v>
      </c>
      <c r="J279" s="12">
        <v>13105</v>
      </c>
      <c r="K279" s="12">
        <v>12983</v>
      </c>
      <c r="L279" s="12">
        <v>7274</v>
      </c>
      <c r="M279" s="12">
        <v>11323</v>
      </c>
      <c r="N279" s="12">
        <v>14034</v>
      </c>
      <c r="O279" s="12">
        <v>7800</v>
      </c>
      <c r="P279" s="12">
        <v>15723</v>
      </c>
      <c r="Q279" s="12">
        <v>9869</v>
      </c>
      <c r="R279" s="12">
        <v>4731</v>
      </c>
      <c r="S279" s="12">
        <v>11002</v>
      </c>
      <c r="T279" s="12">
        <v>10092</v>
      </c>
    </row>
    <row r="280" spans="1:20" ht="15" customHeight="1">
      <c r="A280" s="13" t="s">
        <v>154</v>
      </c>
      <c r="B280" s="19"/>
      <c r="C280" s="12">
        <v>16980</v>
      </c>
      <c r="D280" s="12">
        <v>14249</v>
      </c>
      <c r="E280" s="12">
        <v>11700</v>
      </c>
      <c r="F280" s="12">
        <v>12768</v>
      </c>
      <c r="G280" s="12">
        <v>13046</v>
      </c>
      <c r="H280" s="12">
        <v>16693</v>
      </c>
      <c r="I280" s="12">
        <v>15755</v>
      </c>
      <c r="J280" s="12">
        <v>17509</v>
      </c>
      <c r="K280" s="12">
        <v>18879</v>
      </c>
      <c r="L280" s="12">
        <v>18290</v>
      </c>
      <c r="M280" s="12">
        <v>14778</v>
      </c>
      <c r="N280" s="12">
        <v>14923</v>
      </c>
      <c r="O280" s="12">
        <v>16046</v>
      </c>
      <c r="P280" s="12">
        <v>13259</v>
      </c>
      <c r="Q280" s="12">
        <v>16513</v>
      </c>
      <c r="R280" s="12">
        <v>20207</v>
      </c>
      <c r="S280" s="12">
        <v>18356</v>
      </c>
      <c r="T280" s="12">
        <v>15966</v>
      </c>
    </row>
    <row r="281" spans="1:20" ht="15" customHeight="1">
      <c r="A281" s="13" t="s">
        <v>155</v>
      </c>
      <c r="B281" s="19"/>
      <c r="C281" s="12">
        <v>2950</v>
      </c>
      <c r="D281" s="12">
        <v>3608</v>
      </c>
      <c r="E281" s="12">
        <v>3413</v>
      </c>
      <c r="F281" s="12">
        <v>3022</v>
      </c>
      <c r="G281" s="12">
        <v>3399</v>
      </c>
      <c r="H281" s="12">
        <v>3241</v>
      </c>
      <c r="I281" s="12">
        <v>3673</v>
      </c>
      <c r="J281" s="12">
        <v>3092</v>
      </c>
      <c r="K281" s="12">
        <v>3449</v>
      </c>
      <c r="L281" s="12">
        <v>3741</v>
      </c>
      <c r="M281" s="12">
        <v>3834</v>
      </c>
      <c r="N281" s="12">
        <v>3796</v>
      </c>
      <c r="O281" s="12">
        <v>3313</v>
      </c>
      <c r="P281" s="12">
        <v>2957</v>
      </c>
      <c r="Q281" s="12">
        <v>4094</v>
      </c>
      <c r="R281" s="12">
        <v>3461</v>
      </c>
      <c r="S281" s="12">
        <v>3591</v>
      </c>
      <c r="T281" s="12">
        <v>3266</v>
      </c>
    </row>
    <row r="282" spans="1:20" ht="15" customHeight="1">
      <c r="A282" s="13" t="s">
        <v>156</v>
      </c>
      <c r="B282" s="19"/>
      <c r="C282" s="12">
        <v>1880</v>
      </c>
      <c r="D282" s="12">
        <v>1408</v>
      </c>
      <c r="E282" s="12">
        <v>1937</v>
      </c>
      <c r="F282" s="12">
        <v>3467</v>
      </c>
      <c r="G282" s="12">
        <v>4300</v>
      </c>
      <c r="H282" s="12">
        <v>4961</v>
      </c>
      <c r="I282" s="12">
        <v>4303</v>
      </c>
      <c r="J282" s="12">
        <v>4137</v>
      </c>
      <c r="K282" s="12">
        <v>4301</v>
      </c>
      <c r="L282" s="12">
        <v>4534</v>
      </c>
      <c r="M282" s="12">
        <v>4726</v>
      </c>
      <c r="N282" s="12">
        <v>4927</v>
      </c>
      <c r="O282" s="12">
        <v>5268</v>
      </c>
      <c r="P282" s="12">
        <v>3480</v>
      </c>
      <c r="Q282" s="12">
        <v>4100</v>
      </c>
      <c r="R282" s="12">
        <v>4638</v>
      </c>
      <c r="S282" s="12">
        <v>4399</v>
      </c>
      <c r="T282" s="12">
        <v>4451</v>
      </c>
    </row>
    <row r="283" spans="1:20" ht="15" customHeight="1">
      <c r="A283" s="13" t="s">
        <v>157</v>
      </c>
      <c r="B283" s="19"/>
      <c r="C283" s="12">
        <v>10859</v>
      </c>
      <c r="D283" s="12">
        <v>13197</v>
      </c>
      <c r="E283" s="12">
        <v>15135</v>
      </c>
      <c r="F283" s="12">
        <v>13476</v>
      </c>
      <c r="G283" s="12">
        <v>11780</v>
      </c>
      <c r="H283" s="12">
        <v>12925</v>
      </c>
      <c r="I283" s="12">
        <v>11860</v>
      </c>
      <c r="J283" s="12">
        <v>12242</v>
      </c>
      <c r="K283" s="12">
        <v>15051</v>
      </c>
      <c r="L283" s="12">
        <v>12780</v>
      </c>
      <c r="M283" s="12">
        <v>14660</v>
      </c>
      <c r="N283" s="12">
        <v>13204</v>
      </c>
      <c r="O283" s="12">
        <v>10776</v>
      </c>
      <c r="P283" s="12">
        <v>9591</v>
      </c>
      <c r="Q283" s="12">
        <v>15070</v>
      </c>
      <c r="R283" s="12">
        <v>13784</v>
      </c>
      <c r="S283" s="12">
        <v>11494</v>
      </c>
      <c r="T283" s="12">
        <v>14177</v>
      </c>
    </row>
    <row r="284" spans="1:20" ht="15" customHeight="1">
      <c r="A284" s="13" t="s">
        <v>158</v>
      </c>
      <c r="B284" s="19"/>
      <c r="C284" s="12">
        <v>72503</v>
      </c>
      <c r="D284" s="12">
        <v>63236</v>
      </c>
      <c r="E284" s="12">
        <v>74368</v>
      </c>
      <c r="F284" s="12">
        <v>74651</v>
      </c>
      <c r="G284" s="12">
        <v>59100</v>
      </c>
      <c r="H284" s="12">
        <v>68102</v>
      </c>
      <c r="I284" s="12">
        <v>51740</v>
      </c>
      <c r="J284" s="12">
        <v>69013</v>
      </c>
      <c r="K284" s="12">
        <v>74328</v>
      </c>
      <c r="L284" s="12">
        <v>71691</v>
      </c>
      <c r="M284" s="12">
        <v>78584</v>
      </c>
      <c r="N284" s="12">
        <v>79060</v>
      </c>
      <c r="O284" s="12">
        <v>66360</v>
      </c>
      <c r="P284" s="12">
        <v>53540</v>
      </c>
      <c r="Q284" s="12">
        <v>60123</v>
      </c>
      <c r="R284" s="12">
        <v>72808</v>
      </c>
      <c r="S284" s="12">
        <v>61722</v>
      </c>
      <c r="T284" s="12">
        <v>66160</v>
      </c>
    </row>
    <row r="285" spans="1:20" ht="15" customHeight="1">
      <c r="A285" s="13" t="s">
        <v>159</v>
      </c>
      <c r="B285" s="19"/>
      <c r="C285" s="12">
        <v>5075</v>
      </c>
      <c r="D285" s="12">
        <v>4580</v>
      </c>
      <c r="E285" s="12">
        <v>5514</v>
      </c>
      <c r="F285" s="12">
        <v>4280</v>
      </c>
      <c r="G285" s="12">
        <v>5094</v>
      </c>
      <c r="H285" s="12">
        <v>4838</v>
      </c>
      <c r="I285" s="12">
        <v>3361</v>
      </c>
      <c r="J285" s="12">
        <v>4127</v>
      </c>
      <c r="K285" s="12">
        <v>5237</v>
      </c>
      <c r="L285" s="12">
        <v>5361</v>
      </c>
      <c r="M285" s="12">
        <v>5086</v>
      </c>
      <c r="N285" s="12">
        <v>4056</v>
      </c>
      <c r="O285" s="12">
        <v>4788</v>
      </c>
      <c r="P285" s="12">
        <v>3227</v>
      </c>
      <c r="Q285" s="12">
        <v>4843</v>
      </c>
      <c r="R285" s="12">
        <v>4922</v>
      </c>
      <c r="S285" s="12">
        <v>4593</v>
      </c>
      <c r="T285" s="12">
        <v>5089</v>
      </c>
    </row>
    <row r="286" spans="1:20" ht="15" customHeight="1">
      <c r="A286" s="13" t="s">
        <v>160</v>
      </c>
      <c r="B286" s="19"/>
      <c r="C286" s="12">
        <v>23148</v>
      </c>
      <c r="D286" s="12">
        <v>22683</v>
      </c>
      <c r="E286" s="12">
        <v>26568</v>
      </c>
      <c r="F286" s="12">
        <v>33951</v>
      </c>
      <c r="G286" s="12">
        <v>30586</v>
      </c>
      <c r="H286" s="12">
        <v>35541</v>
      </c>
      <c r="I286" s="12">
        <v>40475</v>
      </c>
      <c r="J286" s="12">
        <v>39816</v>
      </c>
      <c r="K286" s="12">
        <v>42229</v>
      </c>
      <c r="L286" s="12">
        <v>34677</v>
      </c>
      <c r="M286" s="12">
        <v>30879</v>
      </c>
      <c r="N286" s="12">
        <v>24010</v>
      </c>
      <c r="O286" s="12">
        <v>33683</v>
      </c>
      <c r="P286" s="12">
        <v>35330</v>
      </c>
      <c r="Q286" s="12">
        <v>46084</v>
      </c>
      <c r="R286" s="12">
        <v>39561</v>
      </c>
      <c r="S286" s="12">
        <v>44244</v>
      </c>
      <c r="T286" s="12">
        <v>35851</v>
      </c>
    </row>
    <row r="287" spans="1:20" ht="15" customHeight="1">
      <c r="A287" s="13" t="s">
        <v>161</v>
      </c>
      <c r="B287" s="19"/>
      <c r="C287" s="12">
        <v>4204</v>
      </c>
      <c r="D287" s="12">
        <v>4204</v>
      </c>
      <c r="E287" s="12">
        <v>4310</v>
      </c>
      <c r="F287" s="12">
        <v>4466</v>
      </c>
      <c r="G287" s="12">
        <v>4515</v>
      </c>
      <c r="H287" s="12">
        <v>4682</v>
      </c>
      <c r="I287" s="12">
        <v>4772</v>
      </c>
      <c r="J287" s="12">
        <v>5207</v>
      </c>
      <c r="K287" s="12">
        <v>5621</v>
      </c>
      <c r="L287" s="12">
        <v>6047</v>
      </c>
      <c r="M287" s="12">
        <v>6356</v>
      </c>
      <c r="N287" s="12">
        <v>6578</v>
      </c>
      <c r="O287" s="12">
        <v>6977</v>
      </c>
      <c r="P287" s="12">
        <v>7088</v>
      </c>
      <c r="Q287" s="12">
        <v>7134</v>
      </c>
      <c r="R287" s="12">
        <v>7019</v>
      </c>
      <c r="S287" s="12">
        <v>7293</v>
      </c>
      <c r="T287" s="12">
        <v>7293</v>
      </c>
    </row>
    <row r="288" spans="1:20" ht="15" customHeight="1">
      <c r="A288" s="13" t="s">
        <v>162</v>
      </c>
      <c r="B288" s="19"/>
      <c r="C288" s="12">
        <v>121382</v>
      </c>
      <c r="D288" s="12">
        <v>110580</v>
      </c>
      <c r="E288" s="12">
        <v>117062</v>
      </c>
      <c r="F288" s="12">
        <v>119614</v>
      </c>
      <c r="G288" s="12">
        <v>112533</v>
      </c>
      <c r="H288" s="12">
        <v>121343</v>
      </c>
      <c r="I288" s="12">
        <v>103591</v>
      </c>
      <c r="J288" s="12">
        <v>109775</v>
      </c>
      <c r="K288" s="12">
        <v>115676</v>
      </c>
      <c r="L288" s="12">
        <v>121454</v>
      </c>
      <c r="M288" s="12">
        <v>138916</v>
      </c>
      <c r="N288" s="12">
        <v>120417</v>
      </c>
      <c r="O288" s="12">
        <v>129415</v>
      </c>
      <c r="P288" s="12">
        <v>105612</v>
      </c>
      <c r="Q288" s="12">
        <v>108863</v>
      </c>
      <c r="R288" s="12">
        <v>135665</v>
      </c>
      <c r="S288" s="12">
        <v>119351</v>
      </c>
      <c r="T288" s="12">
        <v>133934</v>
      </c>
    </row>
    <row r="289" spans="1:20" ht="15" customHeight="1">
      <c r="A289" s="13" t="s">
        <v>163</v>
      </c>
      <c r="B289" s="19"/>
      <c r="C289" s="12">
        <v>29795</v>
      </c>
      <c r="D289" s="12">
        <v>32077</v>
      </c>
      <c r="E289" s="12">
        <v>32700</v>
      </c>
      <c r="F289" s="12">
        <v>35774</v>
      </c>
      <c r="G289" s="12">
        <v>39069</v>
      </c>
      <c r="H289" s="12">
        <v>35169</v>
      </c>
      <c r="I289" s="12">
        <v>28745</v>
      </c>
      <c r="J289" s="12">
        <v>34043</v>
      </c>
      <c r="K289" s="12">
        <v>33471</v>
      </c>
      <c r="L289" s="12">
        <v>40004</v>
      </c>
      <c r="M289" s="12">
        <v>36834</v>
      </c>
      <c r="N289" s="12">
        <v>41308</v>
      </c>
      <c r="O289" s="12">
        <v>35214</v>
      </c>
      <c r="P289" s="12">
        <v>34819</v>
      </c>
      <c r="Q289" s="12">
        <v>33748</v>
      </c>
      <c r="R289" s="12">
        <v>31226</v>
      </c>
      <c r="S289" s="12">
        <v>30959</v>
      </c>
      <c r="T289" s="12">
        <v>35250</v>
      </c>
    </row>
    <row r="290" spans="1:26" ht="12.75">
      <c r="A290" s="14" t="s">
        <v>27</v>
      </c>
      <c r="B290" s="20"/>
      <c r="C290" s="12">
        <f aca="true" t="shared" si="12" ref="C290:T290">SUM(C259:C289)</f>
        <v>470449</v>
      </c>
      <c r="D290" s="12">
        <f t="shared" si="12"/>
        <v>465168</v>
      </c>
      <c r="E290" s="12">
        <f t="shared" si="12"/>
        <v>491748</v>
      </c>
      <c r="F290" s="12">
        <f t="shared" si="12"/>
        <v>510675</v>
      </c>
      <c r="G290" s="12">
        <f t="shared" si="12"/>
        <v>513838</v>
      </c>
      <c r="H290" s="12">
        <f t="shared" si="12"/>
        <v>523005</v>
      </c>
      <c r="I290" s="12">
        <f t="shared" si="12"/>
        <v>500879</v>
      </c>
      <c r="J290" s="12">
        <f t="shared" si="12"/>
        <v>521241</v>
      </c>
      <c r="K290" s="12">
        <f t="shared" si="12"/>
        <v>540461</v>
      </c>
      <c r="L290" s="12">
        <f t="shared" si="12"/>
        <v>543090</v>
      </c>
      <c r="M290" s="12">
        <f t="shared" si="12"/>
        <v>566232</v>
      </c>
      <c r="N290" s="12">
        <f t="shared" si="12"/>
        <v>565008</v>
      </c>
      <c r="O290" s="12">
        <f t="shared" si="12"/>
        <v>520691</v>
      </c>
      <c r="P290" s="12">
        <f t="shared" si="12"/>
        <v>489091</v>
      </c>
      <c r="Q290" s="12">
        <f t="shared" si="12"/>
        <v>519462</v>
      </c>
      <c r="R290" s="12">
        <f t="shared" si="12"/>
        <v>520441</v>
      </c>
      <c r="S290" s="12">
        <f t="shared" si="12"/>
        <v>510843</v>
      </c>
      <c r="T290" s="12">
        <f t="shared" si="12"/>
        <v>522300</v>
      </c>
      <c r="U290" s="14"/>
      <c r="W290" s="15"/>
      <c r="Z290" s="16"/>
    </row>
    <row r="291" spans="1:26" ht="12.75">
      <c r="A291" s="14" t="s">
        <v>28</v>
      </c>
      <c r="B291" s="20"/>
      <c r="C291" s="12">
        <f aca="true" t="shared" si="13" ref="C291:T291">SUM(C259:C285)</f>
        <v>291920</v>
      </c>
      <c r="D291" s="12">
        <f t="shared" si="13"/>
        <v>295624</v>
      </c>
      <c r="E291" s="12">
        <f t="shared" si="13"/>
        <v>311108</v>
      </c>
      <c r="F291" s="12">
        <f t="shared" si="13"/>
        <v>316870</v>
      </c>
      <c r="G291" s="12">
        <f t="shared" si="13"/>
        <v>327135</v>
      </c>
      <c r="H291" s="12">
        <f t="shared" si="13"/>
        <v>326270</v>
      </c>
      <c r="I291" s="12">
        <f t="shared" si="13"/>
        <v>323296</v>
      </c>
      <c r="J291" s="12">
        <f t="shared" si="13"/>
        <v>332400</v>
      </c>
      <c r="K291" s="12">
        <f t="shared" si="13"/>
        <v>343464</v>
      </c>
      <c r="L291" s="12">
        <f t="shared" si="13"/>
        <v>340908</v>
      </c>
      <c r="M291" s="12">
        <f t="shared" si="13"/>
        <v>353247</v>
      </c>
      <c r="N291" s="12">
        <f t="shared" si="13"/>
        <v>372695</v>
      </c>
      <c r="O291" s="12">
        <f t="shared" si="13"/>
        <v>315402</v>
      </c>
      <c r="P291" s="12">
        <f t="shared" si="13"/>
        <v>306242</v>
      </c>
      <c r="Q291" s="12">
        <f t="shared" si="13"/>
        <v>323633</v>
      </c>
      <c r="R291" s="12">
        <f t="shared" si="13"/>
        <v>306970</v>
      </c>
      <c r="S291" s="12">
        <f t="shared" si="13"/>
        <v>308996</v>
      </c>
      <c r="T291" s="12">
        <f t="shared" si="13"/>
        <v>309972</v>
      </c>
      <c r="U291" s="14"/>
      <c r="W291" s="15"/>
      <c r="Z291" s="16"/>
    </row>
    <row r="292" spans="1:19" ht="15" customHeight="1">
      <c r="A292" s="17"/>
      <c r="B292" s="17"/>
      <c r="C292" s="17"/>
      <c r="D292" s="17"/>
      <c r="E292" s="17"/>
      <c r="F292" s="17"/>
      <c r="G292" s="17"/>
      <c r="H292" s="17"/>
      <c r="I292" s="17"/>
      <c r="J292" s="17"/>
      <c r="K292" s="17"/>
      <c r="L292" s="17"/>
      <c r="M292" s="17"/>
      <c r="N292" s="17"/>
      <c r="O292" s="17"/>
      <c r="P292" s="17"/>
      <c r="Q292" s="17"/>
      <c r="R292" s="17"/>
      <c r="S292" s="17"/>
    </row>
    <row r="293" spans="1:19" ht="15" customHeight="1">
      <c r="A293" s="8"/>
      <c r="B293" s="8"/>
      <c r="C293" s="8"/>
      <c r="D293" s="8"/>
      <c r="E293" s="8"/>
      <c r="F293" s="8"/>
      <c r="G293" s="8"/>
      <c r="H293" s="8"/>
      <c r="I293" s="8"/>
      <c r="J293" s="8"/>
      <c r="K293" s="8"/>
      <c r="L293" s="8"/>
      <c r="M293" s="8"/>
      <c r="N293" s="8"/>
      <c r="O293" s="8"/>
      <c r="P293" s="8"/>
      <c r="Q293" s="8"/>
      <c r="R293" s="8"/>
      <c r="S293" s="8"/>
    </row>
    <row r="294" spans="1:19" ht="15" customHeight="1">
      <c r="A294" s="2"/>
      <c r="B294" s="6" t="s">
        <v>5</v>
      </c>
      <c r="C294" s="7" t="s">
        <v>173</v>
      </c>
      <c r="D294" s="17"/>
      <c r="E294" s="17"/>
      <c r="F294" s="17"/>
      <c r="G294" s="17"/>
      <c r="H294" s="17"/>
      <c r="I294" s="17"/>
      <c r="J294" s="17"/>
      <c r="K294" s="17"/>
      <c r="L294" s="17"/>
      <c r="M294" s="17"/>
      <c r="N294" s="17"/>
      <c r="O294" s="17"/>
      <c r="P294" s="17"/>
      <c r="Q294" s="17"/>
      <c r="R294" s="17"/>
      <c r="S294" s="17"/>
    </row>
    <row r="295" spans="1:19" ht="15" customHeight="1">
      <c r="A295" s="2"/>
      <c r="B295" s="6" t="s">
        <v>4</v>
      </c>
      <c r="C295" s="7" t="s">
        <v>131</v>
      </c>
      <c r="D295" s="17"/>
      <c r="E295" s="17"/>
      <c r="F295" s="17"/>
      <c r="G295" s="17"/>
      <c r="H295" s="17"/>
      <c r="I295" s="17"/>
      <c r="J295" s="17"/>
      <c r="K295" s="17"/>
      <c r="L295" s="17"/>
      <c r="M295" s="17"/>
      <c r="N295" s="17"/>
      <c r="O295" s="17"/>
      <c r="P295" s="17"/>
      <c r="Q295" s="17"/>
      <c r="R295" s="17"/>
      <c r="S295" s="17"/>
    </row>
    <row r="296" spans="1:19" ht="15" customHeight="1">
      <c r="A296" s="2"/>
      <c r="B296" s="6" t="s">
        <v>3</v>
      </c>
      <c r="C296" s="7" t="s">
        <v>172</v>
      </c>
      <c r="D296" s="17"/>
      <c r="E296" s="17"/>
      <c r="F296" s="17"/>
      <c r="G296" s="17"/>
      <c r="H296" s="17"/>
      <c r="I296" s="17"/>
      <c r="J296" s="17"/>
      <c r="K296" s="17"/>
      <c r="L296" s="17"/>
      <c r="M296" s="17"/>
      <c r="N296" s="17"/>
      <c r="O296" s="17"/>
      <c r="P296" s="17"/>
      <c r="Q296" s="17"/>
      <c r="R296" s="17"/>
      <c r="S296" s="17"/>
    </row>
    <row r="297" spans="1:19" ht="15" customHeight="1">
      <c r="A297" s="8"/>
      <c r="B297" s="8"/>
      <c r="C297" s="8"/>
      <c r="D297" s="8"/>
      <c r="E297" s="8"/>
      <c r="F297" s="8"/>
      <c r="G297" s="8"/>
      <c r="H297" s="8"/>
      <c r="I297" s="8"/>
      <c r="J297" s="8"/>
      <c r="K297" s="8"/>
      <c r="L297" s="8"/>
      <c r="M297" s="8"/>
      <c r="N297" s="8"/>
      <c r="O297" s="8"/>
      <c r="P297" s="8"/>
      <c r="Q297" s="8"/>
      <c r="R297" s="8"/>
      <c r="S297" s="8"/>
    </row>
    <row r="298" spans="1:20" ht="15" customHeight="1">
      <c r="A298" s="9" t="s">
        <v>6</v>
      </c>
      <c r="B298" s="9" t="s">
        <v>7</v>
      </c>
      <c r="C298" s="10" t="s">
        <v>8</v>
      </c>
      <c r="D298" s="10" t="s">
        <v>9</v>
      </c>
      <c r="E298" s="10" t="s">
        <v>10</v>
      </c>
      <c r="F298" s="10" t="s">
        <v>11</v>
      </c>
      <c r="G298" s="10" t="s">
        <v>12</v>
      </c>
      <c r="H298" s="10" t="s">
        <v>13</v>
      </c>
      <c r="I298" s="10" t="s">
        <v>14</v>
      </c>
      <c r="J298" s="10" t="s">
        <v>15</v>
      </c>
      <c r="K298" s="10" t="s">
        <v>16</v>
      </c>
      <c r="L298" s="10" t="s">
        <v>17</v>
      </c>
      <c r="M298" s="10" t="s">
        <v>18</v>
      </c>
      <c r="N298" s="10" t="s">
        <v>19</v>
      </c>
      <c r="O298" s="10" t="s">
        <v>20</v>
      </c>
      <c r="P298" s="10" t="s">
        <v>21</v>
      </c>
      <c r="Q298" s="10" t="s">
        <v>22</v>
      </c>
      <c r="R298" s="10" t="s">
        <v>23</v>
      </c>
      <c r="S298" s="10" t="s">
        <v>24</v>
      </c>
      <c r="T298" s="10" t="s">
        <v>25</v>
      </c>
    </row>
    <row r="299" spans="1:20" ht="15" customHeight="1">
      <c r="A299" s="11" t="s">
        <v>26</v>
      </c>
      <c r="B299" s="18"/>
      <c r="C299" s="12"/>
      <c r="D299" s="12"/>
      <c r="E299" s="12"/>
      <c r="F299" s="12"/>
      <c r="G299" s="12"/>
      <c r="H299" s="12"/>
      <c r="I299" s="12"/>
      <c r="J299" s="12"/>
      <c r="K299" s="12"/>
      <c r="L299" s="12"/>
      <c r="M299" s="12"/>
      <c r="N299" s="12"/>
      <c r="O299" s="12"/>
      <c r="P299" s="12"/>
      <c r="Q299" s="12"/>
      <c r="R299" s="12"/>
      <c r="S299" s="12"/>
      <c r="T299" s="12"/>
    </row>
    <row r="300" spans="1:20" ht="15" customHeight="1">
      <c r="A300" s="13" t="s">
        <v>133</v>
      </c>
      <c r="B300" s="19"/>
      <c r="C300" s="12">
        <v>7</v>
      </c>
      <c r="D300" s="12">
        <v>8</v>
      </c>
      <c r="E300" s="12">
        <v>8</v>
      </c>
      <c r="F300" s="12">
        <v>8</v>
      </c>
      <c r="G300" s="12">
        <v>9</v>
      </c>
      <c r="H300" s="12">
        <v>9</v>
      </c>
      <c r="I300" s="12">
        <v>8</v>
      </c>
      <c r="J300" s="12">
        <v>8</v>
      </c>
      <c r="K300" s="12">
        <v>11</v>
      </c>
      <c r="L300" s="12">
        <v>13</v>
      </c>
      <c r="M300" s="12">
        <v>15</v>
      </c>
      <c r="N300" s="12">
        <v>34</v>
      </c>
      <c r="O300" s="12">
        <v>57</v>
      </c>
      <c r="P300" s="12">
        <v>88</v>
      </c>
      <c r="Q300" s="12">
        <v>129</v>
      </c>
      <c r="R300" s="12">
        <v>227</v>
      </c>
      <c r="S300" s="12">
        <v>363</v>
      </c>
      <c r="T300" s="12">
        <v>491</v>
      </c>
    </row>
    <row r="301" spans="1:20" ht="15" customHeight="1">
      <c r="A301" s="13" t="s">
        <v>134</v>
      </c>
      <c r="B301" s="19"/>
      <c r="C301" s="12">
        <v>0</v>
      </c>
      <c r="D301" s="12">
        <v>0</v>
      </c>
      <c r="E301" s="12">
        <v>0</v>
      </c>
      <c r="F301" s="12">
        <v>0</v>
      </c>
      <c r="G301" s="12">
        <v>0</v>
      </c>
      <c r="H301" s="12">
        <v>0</v>
      </c>
      <c r="I301" s="12">
        <v>0</v>
      </c>
      <c r="J301" s="12">
        <v>0</v>
      </c>
      <c r="K301" s="12">
        <v>0</v>
      </c>
      <c r="L301" s="12">
        <v>0</v>
      </c>
      <c r="M301" s="12">
        <v>0</v>
      </c>
      <c r="N301" s="12">
        <v>0</v>
      </c>
      <c r="O301" s="12">
        <v>0</v>
      </c>
      <c r="P301" s="12">
        <v>0</v>
      </c>
      <c r="Q301" s="12">
        <v>1</v>
      </c>
      <c r="R301" s="12">
        <v>5</v>
      </c>
      <c r="S301" s="12">
        <v>20</v>
      </c>
      <c r="T301" s="12">
        <v>47</v>
      </c>
    </row>
    <row r="302" spans="1:20" ht="15" customHeight="1">
      <c r="A302" s="13" t="s">
        <v>135</v>
      </c>
      <c r="B302" s="19"/>
      <c r="C302" s="12">
        <v>0</v>
      </c>
      <c r="D302" s="12">
        <v>0</v>
      </c>
      <c r="E302" s="12">
        <v>0</v>
      </c>
      <c r="F302" s="12">
        <v>0</v>
      </c>
      <c r="G302" s="12">
        <v>0</v>
      </c>
      <c r="H302" s="12">
        <v>0</v>
      </c>
      <c r="I302" s="12">
        <v>0</v>
      </c>
      <c r="J302" s="12">
        <v>0</v>
      </c>
      <c r="K302" s="12">
        <v>0</v>
      </c>
      <c r="L302" s="12">
        <v>0</v>
      </c>
      <c r="M302" s="12">
        <v>0</v>
      </c>
      <c r="N302" s="12">
        <v>0</v>
      </c>
      <c r="O302" s="12">
        <v>2</v>
      </c>
      <c r="P302" s="12">
        <v>4</v>
      </c>
      <c r="Q302" s="12">
        <v>10</v>
      </c>
      <c r="R302" s="12">
        <v>21</v>
      </c>
      <c r="S302" s="12">
        <v>49</v>
      </c>
      <c r="T302" s="12">
        <v>125</v>
      </c>
    </row>
    <row r="303" spans="1:20" ht="15" customHeight="1">
      <c r="A303" s="13" t="s">
        <v>136</v>
      </c>
      <c r="B303" s="19"/>
      <c r="C303" s="12">
        <v>610</v>
      </c>
      <c r="D303" s="12">
        <v>740</v>
      </c>
      <c r="E303" s="12">
        <v>915</v>
      </c>
      <c r="F303" s="12">
        <v>1034</v>
      </c>
      <c r="G303" s="12">
        <v>1137</v>
      </c>
      <c r="H303" s="12">
        <v>1177</v>
      </c>
      <c r="I303" s="12">
        <v>1227</v>
      </c>
      <c r="J303" s="12">
        <v>1934</v>
      </c>
      <c r="K303" s="12">
        <v>2820</v>
      </c>
      <c r="L303" s="12">
        <v>3029</v>
      </c>
      <c r="M303" s="12">
        <v>4241</v>
      </c>
      <c r="N303" s="12">
        <v>4306</v>
      </c>
      <c r="O303" s="12">
        <v>4877</v>
      </c>
      <c r="P303" s="12">
        <v>5561</v>
      </c>
      <c r="Q303" s="12">
        <v>6583</v>
      </c>
      <c r="R303" s="12">
        <v>6614</v>
      </c>
      <c r="S303" s="12">
        <v>6108</v>
      </c>
      <c r="T303" s="12">
        <v>7173</v>
      </c>
    </row>
    <row r="304" spans="1:20" ht="15" customHeight="1">
      <c r="A304" s="13" t="s">
        <v>137</v>
      </c>
      <c r="B304" s="19"/>
      <c r="C304" s="12">
        <v>71</v>
      </c>
      <c r="D304" s="12">
        <v>215</v>
      </c>
      <c r="E304" s="12">
        <v>291</v>
      </c>
      <c r="F304" s="12">
        <v>674</v>
      </c>
      <c r="G304" s="12">
        <v>1428</v>
      </c>
      <c r="H304" s="12">
        <v>1712</v>
      </c>
      <c r="I304" s="12">
        <v>2078</v>
      </c>
      <c r="J304" s="12">
        <v>3034</v>
      </c>
      <c r="K304" s="12">
        <v>4593</v>
      </c>
      <c r="L304" s="12">
        <v>5528</v>
      </c>
      <c r="M304" s="12">
        <v>9352</v>
      </c>
      <c r="N304" s="12">
        <v>10456</v>
      </c>
      <c r="O304" s="12">
        <v>15856</v>
      </c>
      <c r="P304" s="12">
        <v>18859</v>
      </c>
      <c r="Q304" s="12">
        <v>25509</v>
      </c>
      <c r="R304" s="12">
        <v>27229</v>
      </c>
      <c r="S304" s="12">
        <v>30710</v>
      </c>
      <c r="T304" s="12">
        <v>39713</v>
      </c>
    </row>
    <row r="305" spans="1:20" ht="15" customHeight="1">
      <c r="A305" s="13" t="s">
        <v>138</v>
      </c>
      <c r="B305" s="19"/>
      <c r="C305" s="12">
        <v>0</v>
      </c>
      <c r="D305" s="12">
        <v>0</v>
      </c>
      <c r="E305" s="12">
        <v>0</v>
      </c>
      <c r="F305" s="12">
        <v>0</v>
      </c>
      <c r="G305" s="12">
        <v>0</v>
      </c>
      <c r="H305" s="12">
        <v>0</v>
      </c>
      <c r="I305" s="12">
        <v>0</v>
      </c>
      <c r="J305" s="12">
        <v>0</v>
      </c>
      <c r="K305" s="12">
        <v>1</v>
      </c>
      <c r="L305" s="12">
        <v>1</v>
      </c>
      <c r="M305" s="12">
        <v>1</v>
      </c>
      <c r="N305" s="12">
        <v>1</v>
      </c>
      <c r="O305" s="12">
        <v>1</v>
      </c>
      <c r="P305" s="12">
        <v>6</v>
      </c>
      <c r="Q305" s="12">
        <v>8</v>
      </c>
      <c r="R305" s="12">
        <v>54</v>
      </c>
      <c r="S305" s="12">
        <v>76</v>
      </c>
      <c r="T305" s="12">
        <v>91</v>
      </c>
    </row>
    <row r="306" spans="1:20" ht="15" customHeight="1">
      <c r="A306" s="13" t="s">
        <v>139</v>
      </c>
      <c r="B306" s="19"/>
      <c r="C306" s="12">
        <v>0</v>
      </c>
      <c r="D306" s="12">
        <v>0</v>
      </c>
      <c r="E306" s="12">
        <v>5</v>
      </c>
      <c r="F306" s="12">
        <v>15</v>
      </c>
      <c r="G306" s="12">
        <v>19</v>
      </c>
      <c r="H306" s="12">
        <v>16</v>
      </c>
      <c r="I306" s="12">
        <v>14</v>
      </c>
      <c r="J306" s="12">
        <v>50</v>
      </c>
      <c r="K306" s="12">
        <v>169</v>
      </c>
      <c r="L306" s="12">
        <v>187</v>
      </c>
      <c r="M306" s="12">
        <v>244</v>
      </c>
      <c r="N306" s="12">
        <v>334</v>
      </c>
      <c r="O306" s="12">
        <v>388</v>
      </c>
      <c r="P306" s="12">
        <v>454</v>
      </c>
      <c r="Q306" s="12">
        <v>655</v>
      </c>
      <c r="R306" s="12">
        <v>1112</v>
      </c>
      <c r="S306" s="12">
        <v>1622</v>
      </c>
      <c r="T306" s="12">
        <v>1958</v>
      </c>
    </row>
    <row r="307" spans="1:20" ht="15" customHeight="1">
      <c r="A307" s="13" t="s">
        <v>140</v>
      </c>
      <c r="B307" s="19"/>
      <c r="C307" s="12">
        <v>2</v>
      </c>
      <c r="D307" s="12">
        <v>2</v>
      </c>
      <c r="E307" s="12">
        <v>8</v>
      </c>
      <c r="F307" s="12">
        <v>47</v>
      </c>
      <c r="G307" s="12">
        <v>37</v>
      </c>
      <c r="H307" s="12">
        <v>34</v>
      </c>
      <c r="I307" s="12">
        <v>36</v>
      </c>
      <c r="J307" s="12">
        <v>37</v>
      </c>
      <c r="K307" s="12">
        <v>73</v>
      </c>
      <c r="L307" s="12">
        <v>162</v>
      </c>
      <c r="M307" s="12">
        <v>451</v>
      </c>
      <c r="N307" s="12">
        <v>756</v>
      </c>
      <c r="O307" s="12">
        <v>651</v>
      </c>
      <c r="P307" s="12">
        <v>1021</v>
      </c>
      <c r="Q307" s="12">
        <v>1121</v>
      </c>
      <c r="R307" s="12">
        <v>1266</v>
      </c>
      <c r="S307" s="12">
        <v>1699</v>
      </c>
      <c r="T307" s="12">
        <v>1818</v>
      </c>
    </row>
    <row r="308" spans="1:20" ht="15" customHeight="1">
      <c r="A308" s="13" t="s">
        <v>141</v>
      </c>
      <c r="B308" s="19"/>
      <c r="C308" s="12">
        <v>14</v>
      </c>
      <c r="D308" s="12">
        <v>15</v>
      </c>
      <c r="E308" s="12">
        <v>103</v>
      </c>
      <c r="F308" s="12">
        <v>116</v>
      </c>
      <c r="G308" s="12">
        <v>175</v>
      </c>
      <c r="H308" s="12">
        <v>270</v>
      </c>
      <c r="I308" s="12">
        <v>338</v>
      </c>
      <c r="J308" s="12">
        <v>716</v>
      </c>
      <c r="K308" s="12">
        <v>1352</v>
      </c>
      <c r="L308" s="12">
        <v>2744</v>
      </c>
      <c r="M308" s="12">
        <v>4724</v>
      </c>
      <c r="N308" s="12">
        <v>6966</v>
      </c>
      <c r="O308" s="12">
        <v>8704</v>
      </c>
      <c r="P308" s="12">
        <v>12075</v>
      </c>
      <c r="Q308" s="12">
        <v>15601</v>
      </c>
      <c r="R308" s="12">
        <v>21219</v>
      </c>
      <c r="S308" s="12">
        <v>23297</v>
      </c>
      <c r="T308" s="12">
        <v>27509</v>
      </c>
    </row>
    <row r="309" spans="1:20" ht="15" customHeight="1">
      <c r="A309" s="13" t="s">
        <v>142</v>
      </c>
      <c r="B309" s="19"/>
      <c r="C309" s="12">
        <v>0</v>
      </c>
      <c r="D309" s="12">
        <v>0</v>
      </c>
      <c r="E309" s="12">
        <v>0</v>
      </c>
      <c r="F309" s="12">
        <v>2</v>
      </c>
      <c r="G309" s="12">
        <v>5</v>
      </c>
      <c r="H309" s="12">
        <v>5</v>
      </c>
      <c r="I309" s="12">
        <v>7</v>
      </c>
      <c r="J309" s="12">
        <v>11</v>
      </c>
      <c r="K309" s="12">
        <v>20</v>
      </c>
      <c r="L309" s="12">
        <v>37</v>
      </c>
      <c r="M309" s="12">
        <v>77</v>
      </c>
      <c r="N309" s="12">
        <v>131</v>
      </c>
      <c r="O309" s="12">
        <v>269</v>
      </c>
      <c r="P309" s="12">
        <v>391</v>
      </c>
      <c r="Q309" s="12">
        <v>596</v>
      </c>
      <c r="R309" s="12">
        <v>963</v>
      </c>
      <c r="S309" s="12">
        <v>2189</v>
      </c>
      <c r="T309" s="12">
        <v>4052</v>
      </c>
    </row>
    <row r="310" spans="1:20" ht="15" customHeight="1">
      <c r="A310" s="13" t="s">
        <v>143</v>
      </c>
      <c r="B310" s="19"/>
      <c r="C310" s="12">
        <v>2</v>
      </c>
      <c r="D310" s="12">
        <v>3</v>
      </c>
      <c r="E310" s="12">
        <v>2</v>
      </c>
      <c r="F310" s="12">
        <v>4</v>
      </c>
      <c r="G310" s="12">
        <v>6</v>
      </c>
      <c r="H310" s="12">
        <v>10</v>
      </c>
      <c r="I310" s="12">
        <v>33</v>
      </c>
      <c r="J310" s="12">
        <v>118</v>
      </c>
      <c r="K310" s="12">
        <v>232</v>
      </c>
      <c r="L310" s="12">
        <v>403</v>
      </c>
      <c r="M310" s="12">
        <v>563</v>
      </c>
      <c r="N310" s="12">
        <v>1179</v>
      </c>
      <c r="O310" s="12">
        <v>1404</v>
      </c>
      <c r="P310" s="12">
        <v>1458</v>
      </c>
      <c r="Q310" s="12">
        <v>1847</v>
      </c>
      <c r="R310" s="12">
        <v>2344</v>
      </c>
      <c r="S310" s="12">
        <v>2971</v>
      </c>
      <c r="T310" s="12">
        <v>4034</v>
      </c>
    </row>
    <row r="311" spans="1:20" ht="15" customHeight="1">
      <c r="A311" s="13" t="s">
        <v>144</v>
      </c>
      <c r="B311" s="19"/>
      <c r="C311" s="12">
        <v>0</v>
      </c>
      <c r="D311" s="12">
        <v>0</v>
      </c>
      <c r="E311" s="12">
        <v>0</v>
      </c>
      <c r="F311" s="12">
        <v>0</v>
      </c>
      <c r="G311" s="12">
        <v>0</v>
      </c>
      <c r="H311" s="12">
        <v>0</v>
      </c>
      <c r="I311" s="12">
        <v>0</v>
      </c>
      <c r="J311" s="12">
        <v>0</v>
      </c>
      <c r="K311" s="12">
        <v>0</v>
      </c>
      <c r="L311" s="12">
        <v>0</v>
      </c>
      <c r="M311" s="12">
        <v>0</v>
      </c>
      <c r="N311" s="12">
        <v>0</v>
      </c>
      <c r="O311" s="12">
        <v>0</v>
      </c>
      <c r="P311" s="12">
        <v>0</v>
      </c>
      <c r="Q311" s="12">
        <v>0</v>
      </c>
      <c r="R311" s="12">
        <v>0</v>
      </c>
      <c r="S311" s="12">
        <v>0</v>
      </c>
      <c r="T311" s="12">
        <v>0</v>
      </c>
    </row>
    <row r="312" spans="1:20" ht="15" customHeight="1">
      <c r="A312" s="13" t="s">
        <v>145</v>
      </c>
      <c r="B312" s="19"/>
      <c r="C312" s="12">
        <v>0</v>
      </c>
      <c r="D312" s="12">
        <v>0</v>
      </c>
      <c r="E312" s="12">
        <v>0</v>
      </c>
      <c r="F312" s="12">
        <v>0</v>
      </c>
      <c r="G312" s="12">
        <v>0</v>
      </c>
      <c r="H312" s="12">
        <v>0</v>
      </c>
      <c r="I312" s="12">
        <v>1</v>
      </c>
      <c r="J312" s="12">
        <v>1</v>
      </c>
      <c r="K312" s="12">
        <v>2</v>
      </c>
      <c r="L312" s="12">
        <v>2</v>
      </c>
      <c r="M312" s="12">
        <v>4</v>
      </c>
      <c r="N312" s="12">
        <v>3</v>
      </c>
      <c r="O312" s="12">
        <v>11</v>
      </c>
      <c r="P312" s="12">
        <v>48</v>
      </c>
      <c r="Q312" s="12">
        <v>49</v>
      </c>
      <c r="R312" s="12">
        <v>47</v>
      </c>
      <c r="S312" s="12">
        <v>46</v>
      </c>
      <c r="T312" s="12">
        <v>53</v>
      </c>
    </row>
    <row r="313" spans="1:20" ht="15" customHeight="1">
      <c r="A313" s="13" t="s">
        <v>146</v>
      </c>
      <c r="B313" s="19"/>
      <c r="C313" s="12">
        <v>0</v>
      </c>
      <c r="D313" s="12">
        <v>0</v>
      </c>
      <c r="E313" s="12">
        <v>0</v>
      </c>
      <c r="F313" s="12">
        <v>0</v>
      </c>
      <c r="G313" s="12">
        <v>0</v>
      </c>
      <c r="H313" s="12">
        <v>0</v>
      </c>
      <c r="I313" s="12">
        <v>0</v>
      </c>
      <c r="J313" s="12">
        <v>0</v>
      </c>
      <c r="K313" s="12">
        <v>0</v>
      </c>
      <c r="L313" s="12">
        <v>0</v>
      </c>
      <c r="M313" s="12">
        <v>0</v>
      </c>
      <c r="N313" s="12">
        <v>0</v>
      </c>
      <c r="O313" s="12">
        <v>0</v>
      </c>
      <c r="P313" s="12">
        <v>0</v>
      </c>
      <c r="Q313" s="12">
        <v>1</v>
      </c>
      <c r="R313" s="12">
        <v>2</v>
      </c>
      <c r="S313" s="12">
        <v>14</v>
      </c>
      <c r="T313" s="12">
        <v>106</v>
      </c>
    </row>
    <row r="314" spans="1:20" ht="15" customHeight="1">
      <c r="A314" s="13" t="s">
        <v>147</v>
      </c>
      <c r="B314" s="19"/>
      <c r="C314" s="12">
        <v>0</v>
      </c>
      <c r="D314" s="12">
        <v>0</v>
      </c>
      <c r="E314" s="12">
        <v>0</v>
      </c>
      <c r="F314" s="12">
        <v>0</v>
      </c>
      <c r="G314" s="12">
        <v>0</v>
      </c>
      <c r="H314" s="12">
        <v>0</v>
      </c>
      <c r="I314" s="12">
        <v>0</v>
      </c>
      <c r="J314" s="12">
        <v>3</v>
      </c>
      <c r="K314" s="12">
        <v>11</v>
      </c>
      <c r="L314" s="12">
        <v>18</v>
      </c>
      <c r="M314" s="12">
        <v>27</v>
      </c>
      <c r="N314" s="12">
        <v>26</v>
      </c>
      <c r="O314" s="12">
        <v>25</v>
      </c>
      <c r="P314" s="12">
        <v>26</v>
      </c>
      <c r="Q314" s="12">
        <v>39</v>
      </c>
      <c r="R314" s="12">
        <v>53</v>
      </c>
      <c r="S314" s="12">
        <v>58</v>
      </c>
      <c r="T314" s="12">
        <v>64</v>
      </c>
    </row>
    <row r="315" spans="1:20" ht="15" customHeight="1">
      <c r="A315" s="13" t="s">
        <v>148</v>
      </c>
      <c r="B315" s="19"/>
      <c r="C315" s="12">
        <v>0</v>
      </c>
      <c r="D315" s="12">
        <v>0</v>
      </c>
      <c r="E315" s="12">
        <v>0</v>
      </c>
      <c r="F315" s="12">
        <v>0</v>
      </c>
      <c r="G315" s="12">
        <v>0</v>
      </c>
      <c r="H315" s="12">
        <v>0</v>
      </c>
      <c r="I315" s="12">
        <v>0</v>
      </c>
      <c r="J315" s="12">
        <v>0</v>
      </c>
      <c r="K315" s="12">
        <v>0</v>
      </c>
      <c r="L315" s="12">
        <v>0</v>
      </c>
      <c r="M315" s="12">
        <v>0</v>
      </c>
      <c r="N315" s="12">
        <v>1</v>
      </c>
      <c r="O315" s="12">
        <v>1</v>
      </c>
      <c r="P315" s="12">
        <v>4</v>
      </c>
      <c r="Q315" s="12">
        <v>6</v>
      </c>
      <c r="R315" s="12">
        <v>10</v>
      </c>
      <c r="S315" s="12">
        <v>43</v>
      </c>
      <c r="T315" s="12">
        <v>110</v>
      </c>
    </row>
    <row r="316" spans="1:20" ht="15" customHeight="1">
      <c r="A316" s="13" t="s">
        <v>32</v>
      </c>
      <c r="B316" s="19"/>
      <c r="C316" s="12">
        <v>0</v>
      </c>
      <c r="D316" s="12">
        <v>0</v>
      </c>
      <c r="E316" s="12">
        <v>0</v>
      </c>
      <c r="F316" s="12">
        <v>0</v>
      </c>
      <c r="G316" s="12">
        <v>0</v>
      </c>
      <c r="H316" s="12">
        <v>0</v>
      </c>
      <c r="I316" s="12">
        <v>0</v>
      </c>
      <c r="J316" s="12">
        <v>0</v>
      </c>
      <c r="K316" s="12">
        <v>0</v>
      </c>
      <c r="L316" s="12">
        <v>0</v>
      </c>
      <c r="M316" s="12">
        <v>0</v>
      </c>
      <c r="N316" s="12">
        <v>0</v>
      </c>
      <c r="O316" s="12">
        <v>0</v>
      </c>
      <c r="P316" s="12">
        <v>0</v>
      </c>
      <c r="Q316" s="12">
        <v>0</v>
      </c>
      <c r="R316" s="12">
        <v>0</v>
      </c>
      <c r="S316" s="12">
        <v>0</v>
      </c>
      <c r="T316" s="12">
        <v>0</v>
      </c>
    </row>
    <row r="317" spans="1:20" ht="15" customHeight="1">
      <c r="A317" s="13" t="s">
        <v>150</v>
      </c>
      <c r="B317" s="19"/>
      <c r="C317" s="12">
        <v>56</v>
      </c>
      <c r="D317" s="12">
        <v>88</v>
      </c>
      <c r="E317" s="12">
        <v>147</v>
      </c>
      <c r="F317" s="12">
        <v>174</v>
      </c>
      <c r="G317" s="12">
        <v>238</v>
      </c>
      <c r="H317" s="12">
        <v>317</v>
      </c>
      <c r="I317" s="12">
        <v>437</v>
      </c>
      <c r="J317" s="12">
        <v>475</v>
      </c>
      <c r="K317" s="12">
        <v>640</v>
      </c>
      <c r="L317" s="12">
        <v>645</v>
      </c>
      <c r="M317" s="12">
        <v>829</v>
      </c>
      <c r="N317" s="12">
        <v>825</v>
      </c>
      <c r="O317" s="12">
        <v>910</v>
      </c>
      <c r="P317" s="12">
        <v>1330</v>
      </c>
      <c r="Q317" s="12">
        <v>1867</v>
      </c>
      <c r="R317" s="12">
        <v>2067</v>
      </c>
      <c r="S317" s="12">
        <v>2733</v>
      </c>
      <c r="T317" s="12">
        <v>3438</v>
      </c>
    </row>
    <row r="318" spans="1:20" ht="15" customHeight="1">
      <c r="A318" s="13" t="s">
        <v>151</v>
      </c>
      <c r="B318" s="19"/>
      <c r="C318" s="12">
        <v>0</v>
      </c>
      <c r="D318" s="12">
        <v>0</v>
      </c>
      <c r="E318" s="12">
        <v>0</v>
      </c>
      <c r="F318" s="12">
        <v>0</v>
      </c>
      <c r="G318" s="12">
        <v>0</v>
      </c>
      <c r="H318" s="12">
        <v>1</v>
      </c>
      <c r="I318" s="12">
        <v>5</v>
      </c>
      <c r="J318" s="12">
        <v>20</v>
      </c>
      <c r="K318" s="12">
        <v>45</v>
      </c>
      <c r="L318" s="12">
        <v>51</v>
      </c>
      <c r="M318" s="12">
        <v>67</v>
      </c>
      <c r="N318" s="12">
        <v>172</v>
      </c>
      <c r="O318" s="12">
        <v>203</v>
      </c>
      <c r="P318" s="12">
        <v>366</v>
      </c>
      <c r="Q318" s="12">
        <v>924</v>
      </c>
      <c r="R318" s="12">
        <v>1328</v>
      </c>
      <c r="S318" s="12">
        <v>1752</v>
      </c>
      <c r="T318" s="12">
        <v>2015</v>
      </c>
    </row>
    <row r="319" spans="1:20" ht="15" customHeight="1">
      <c r="A319" s="13" t="s">
        <v>152</v>
      </c>
      <c r="B319" s="19"/>
      <c r="C319" s="12">
        <v>0</v>
      </c>
      <c r="D319" s="12">
        <v>0</v>
      </c>
      <c r="E319" s="12">
        <v>0</v>
      </c>
      <c r="F319" s="12">
        <v>0</v>
      </c>
      <c r="G319" s="12">
        <v>0</v>
      </c>
      <c r="H319" s="12">
        <v>1</v>
      </c>
      <c r="I319" s="12">
        <v>0</v>
      </c>
      <c r="J319" s="12">
        <v>2</v>
      </c>
      <c r="K319" s="12">
        <v>4</v>
      </c>
      <c r="L319" s="12">
        <v>4</v>
      </c>
      <c r="M319" s="12">
        <v>5</v>
      </c>
      <c r="N319" s="12">
        <v>14</v>
      </c>
      <c r="O319" s="12">
        <v>61</v>
      </c>
      <c r="P319" s="12">
        <v>124</v>
      </c>
      <c r="Q319" s="12">
        <v>142</v>
      </c>
      <c r="R319" s="12">
        <v>135</v>
      </c>
      <c r="S319" s="12">
        <v>256</v>
      </c>
      <c r="T319" s="12">
        <v>522</v>
      </c>
    </row>
    <row r="320" spans="1:20" ht="15" customHeight="1">
      <c r="A320" s="13" t="s">
        <v>153</v>
      </c>
      <c r="B320" s="19"/>
      <c r="C320" s="12">
        <v>1</v>
      </c>
      <c r="D320" s="12">
        <v>1</v>
      </c>
      <c r="E320" s="12">
        <v>4</v>
      </c>
      <c r="F320" s="12">
        <v>11</v>
      </c>
      <c r="G320" s="12">
        <v>17</v>
      </c>
      <c r="H320" s="12">
        <v>16</v>
      </c>
      <c r="I320" s="12">
        <v>21</v>
      </c>
      <c r="J320" s="12">
        <v>36</v>
      </c>
      <c r="K320" s="12">
        <v>88</v>
      </c>
      <c r="L320" s="12">
        <v>123</v>
      </c>
      <c r="M320" s="12">
        <v>168</v>
      </c>
      <c r="N320" s="12">
        <v>256</v>
      </c>
      <c r="O320" s="12">
        <v>362</v>
      </c>
      <c r="P320" s="12">
        <v>496</v>
      </c>
      <c r="Q320" s="12">
        <v>816</v>
      </c>
      <c r="R320" s="12">
        <v>1773</v>
      </c>
      <c r="S320" s="12">
        <v>2925</v>
      </c>
      <c r="T320" s="12">
        <v>4037</v>
      </c>
    </row>
    <row r="321" spans="1:20" ht="15" customHeight="1">
      <c r="A321" s="13" t="s">
        <v>154</v>
      </c>
      <c r="B321" s="19"/>
      <c r="C321" s="12">
        <v>0</v>
      </c>
      <c r="D321" s="12">
        <v>0</v>
      </c>
      <c r="E321" s="12">
        <v>0</v>
      </c>
      <c r="F321" s="12">
        <v>0</v>
      </c>
      <c r="G321" s="12">
        <v>0</v>
      </c>
      <c r="H321" s="12">
        <v>0</v>
      </c>
      <c r="I321" s="12">
        <v>0</v>
      </c>
      <c r="J321" s="12">
        <v>0</v>
      </c>
      <c r="K321" s="12">
        <v>0</v>
      </c>
      <c r="L321" s="12">
        <v>0</v>
      </c>
      <c r="M321" s="12">
        <v>0</v>
      </c>
      <c r="N321" s="12">
        <v>0</v>
      </c>
      <c r="O321" s="12">
        <v>0</v>
      </c>
      <c r="P321" s="12">
        <v>0</v>
      </c>
      <c r="Q321" s="12">
        <v>0</v>
      </c>
      <c r="R321" s="12">
        <v>0</v>
      </c>
      <c r="S321" s="12">
        <v>1</v>
      </c>
      <c r="T321" s="12">
        <v>3</v>
      </c>
    </row>
    <row r="322" spans="1:20" ht="15" customHeight="1">
      <c r="A322" s="13" t="s">
        <v>155</v>
      </c>
      <c r="B322" s="19"/>
      <c r="C322" s="12">
        <v>0</v>
      </c>
      <c r="D322" s="12">
        <v>0</v>
      </c>
      <c r="E322" s="12">
        <v>0</v>
      </c>
      <c r="F322" s="12">
        <v>0</v>
      </c>
      <c r="G322" s="12">
        <v>0</v>
      </c>
      <c r="H322" s="12">
        <v>0</v>
      </c>
      <c r="I322" s="12">
        <v>0</v>
      </c>
      <c r="J322" s="12">
        <v>0</v>
      </c>
      <c r="K322" s="12">
        <v>0</v>
      </c>
      <c r="L322" s="12">
        <v>0</v>
      </c>
      <c r="M322" s="12">
        <v>0</v>
      </c>
      <c r="N322" s="12">
        <v>0</v>
      </c>
      <c r="O322" s="12">
        <v>0</v>
      </c>
      <c r="P322" s="12">
        <v>0</v>
      </c>
      <c r="Q322" s="12">
        <v>0</v>
      </c>
      <c r="R322" s="12">
        <v>0</v>
      </c>
      <c r="S322" s="12">
        <v>0</v>
      </c>
      <c r="T322" s="12">
        <v>0</v>
      </c>
    </row>
    <row r="323" spans="1:20" ht="15" customHeight="1">
      <c r="A323" s="13" t="s">
        <v>156</v>
      </c>
      <c r="B323" s="19"/>
      <c r="C323" s="12">
        <v>0</v>
      </c>
      <c r="D323" s="12">
        <v>0</v>
      </c>
      <c r="E323" s="12">
        <v>0</v>
      </c>
      <c r="F323" s="12">
        <v>0</v>
      </c>
      <c r="G323" s="12">
        <v>0</v>
      </c>
      <c r="H323" s="12">
        <v>0</v>
      </c>
      <c r="I323" s="12">
        <v>0</v>
      </c>
      <c r="J323" s="12">
        <v>0</v>
      </c>
      <c r="K323" s="12">
        <v>0</v>
      </c>
      <c r="L323" s="12">
        <v>0</v>
      </c>
      <c r="M323" s="12">
        <v>0</v>
      </c>
      <c r="N323" s="12">
        <v>0</v>
      </c>
      <c r="O323" s="12">
        <v>0</v>
      </c>
      <c r="P323" s="12">
        <v>2</v>
      </c>
      <c r="Q323" s="12">
        <v>6</v>
      </c>
      <c r="R323" s="12">
        <v>7</v>
      </c>
      <c r="S323" s="12">
        <v>6</v>
      </c>
      <c r="T323" s="12">
        <v>8</v>
      </c>
    </row>
    <row r="324" spans="1:20" ht="15" customHeight="1">
      <c r="A324" s="13" t="s">
        <v>157</v>
      </c>
      <c r="B324" s="19"/>
      <c r="C324" s="12">
        <v>0</v>
      </c>
      <c r="D324" s="12">
        <v>0</v>
      </c>
      <c r="E324" s="12">
        <v>2</v>
      </c>
      <c r="F324" s="12">
        <v>4</v>
      </c>
      <c r="G324" s="12">
        <v>7</v>
      </c>
      <c r="H324" s="12">
        <v>11</v>
      </c>
      <c r="I324" s="12">
        <v>11</v>
      </c>
      <c r="J324" s="12">
        <v>17</v>
      </c>
      <c r="K324" s="12">
        <v>24</v>
      </c>
      <c r="L324" s="12">
        <v>49</v>
      </c>
      <c r="M324" s="12">
        <v>78</v>
      </c>
      <c r="N324" s="12">
        <v>70</v>
      </c>
      <c r="O324" s="12">
        <v>64</v>
      </c>
      <c r="P324" s="12">
        <v>93</v>
      </c>
      <c r="Q324" s="12">
        <v>120</v>
      </c>
      <c r="R324" s="12">
        <v>170</v>
      </c>
      <c r="S324" s="12">
        <v>156</v>
      </c>
      <c r="T324" s="12">
        <v>188</v>
      </c>
    </row>
    <row r="325" spans="1:20" ht="15" customHeight="1">
      <c r="A325" s="13" t="s">
        <v>158</v>
      </c>
      <c r="B325" s="19"/>
      <c r="C325" s="12">
        <v>6</v>
      </c>
      <c r="D325" s="12">
        <v>13</v>
      </c>
      <c r="E325" s="12">
        <v>31</v>
      </c>
      <c r="F325" s="12">
        <v>48</v>
      </c>
      <c r="G325" s="12">
        <v>72</v>
      </c>
      <c r="H325" s="12">
        <v>99</v>
      </c>
      <c r="I325" s="12">
        <v>144</v>
      </c>
      <c r="J325" s="12">
        <v>203</v>
      </c>
      <c r="K325" s="12">
        <v>316</v>
      </c>
      <c r="L325" s="12">
        <v>358</v>
      </c>
      <c r="M325" s="12">
        <v>457</v>
      </c>
      <c r="N325" s="12">
        <v>482</v>
      </c>
      <c r="O325" s="12">
        <v>608</v>
      </c>
      <c r="P325" s="12">
        <v>679</v>
      </c>
      <c r="Q325" s="12">
        <v>850</v>
      </c>
      <c r="R325" s="12">
        <v>936</v>
      </c>
      <c r="S325" s="12">
        <v>987</v>
      </c>
      <c r="T325" s="12">
        <v>1430</v>
      </c>
    </row>
    <row r="326" spans="1:20" ht="15" customHeight="1">
      <c r="A326" s="13" t="s">
        <v>159</v>
      </c>
      <c r="B326" s="19"/>
      <c r="C326" s="12">
        <v>9</v>
      </c>
      <c r="D326" s="12">
        <v>11</v>
      </c>
      <c r="E326" s="12">
        <v>34</v>
      </c>
      <c r="F326" s="12">
        <v>219</v>
      </c>
      <c r="G326" s="12">
        <v>344</v>
      </c>
      <c r="H326" s="12">
        <v>391</v>
      </c>
      <c r="I326" s="12">
        <v>486</v>
      </c>
      <c r="J326" s="12">
        <v>665</v>
      </c>
      <c r="K326" s="12">
        <v>877</v>
      </c>
      <c r="L326" s="12">
        <v>850</v>
      </c>
      <c r="M326" s="12">
        <v>947</v>
      </c>
      <c r="N326" s="12">
        <v>965</v>
      </c>
      <c r="O326" s="12">
        <v>1256</v>
      </c>
      <c r="P326" s="12">
        <v>1285</v>
      </c>
      <c r="Q326" s="12">
        <v>1935</v>
      </c>
      <c r="R326" s="12">
        <v>2904</v>
      </c>
      <c r="S326" s="12">
        <v>4225</v>
      </c>
      <c r="T326" s="12">
        <v>5274</v>
      </c>
    </row>
    <row r="327" spans="1:20" ht="15" customHeight="1">
      <c r="A327" s="13" t="s">
        <v>160</v>
      </c>
      <c r="B327" s="19"/>
      <c r="C327" s="12">
        <v>0</v>
      </c>
      <c r="D327" s="12">
        <v>0</v>
      </c>
      <c r="E327" s="12">
        <v>0</v>
      </c>
      <c r="F327" s="12">
        <v>0</v>
      </c>
      <c r="G327" s="12">
        <v>0</v>
      </c>
      <c r="H327" s="12">
        <v>0</v>
      </c>
      <c r="I327" s="12">
        <v>0</v>
      </c>
      <c r="J327" s="12">
        <v>0</v>
      </c>
      <c r="K327" s="12">
        <v>5</v>
      </c>
      <c r="L327" s="12">
        <v>21</v>
      </c>
      <c r="M327" s="12">
        <v>33</v>
      </c>
      <c r="N327" s="12">
        <v>62</v>
      </c>
      <c r="O327" s="12">
        <v>48</v>
      </c>
      <c r="P327" s="12">
        <v>61</v>
      </c>
      <c r="Q327" s="12">
        <v>58</v>
      </c>
      <c r="R327" s="12">
        <v>59</v>
      </c>
      <c r="S327" s="12">
        <v>127</v>
      </c>
      <c r="T327" s="12">
        <v>355</v>
      </c>
    </row>
    <row r="328" spans="1:20" ht="15" customHeight="1">
      <c r="A328" s="13" t="s">
        <v>161</v>
      </c>
      <c r="B328" s="19"/>
      <c r="C328" s="12">
        <v>0</v>
      </c>
      <c r="D328" s="12">
        <v>0</v>
      </c>
      <c r="E328" s="12">
        <v>0</v>
      </c>
      <c r="F328" s="12">
        <v>0</v>
      </c>
      <c r="G328" s="12">
        <v>0</v>
      </c>
      <c r="H328" s="12">
        <v>0</v>
      </c>
      <c r="I328" s="12">
        <v>0</v>
      </c>
      <c r="J328" s="12">
        <v>0</v>
      </c>
      <c r="K328" s="12">
        <v>0</v>
      </c>
      <c r="L328" s="12">
        <v>0</v>
      </c>
      <c r="M328" s="12">
        <v>0</v>
      </c>
      <c r="N328" s="12">
        <v>0</v>
      </c>
      <c r="O328" s="12">
        <v>0</v>
      </c>
      <c r="P328" s="12">
        <v>0</v>
      </c>
      <c r="Q328" s="12">
        <v>0</v>
      </c>
      <c r="R328" s="12">
        <v>0</v>
      </c>
      <c r="S328" s="12">
        <v>0</v>
      </c>
      <c r="T328" s="12">
        <v>0</v>
      </c>
    </row>
    <row r="329" spans="1:20" ht="15" customHeight="1">
      <c r="A329" s="13" t="s">
        <v>162</v>
      </c>
      <c r="B329" s="19"/>
      <c r="C329" s="12">
        <v>0</v>
      </c>
      <c r="D329" s="12">
        <v>0</v>
      </c>
      <c r="E329" s="12">
        <v>3</v>
      </c>
      <c r="F329" s="12">
        <v>7</v>
      </c>
      <c r="G329" s="12">
        <v>9</v>
      </c>
      <c r="H329" s="12">
        <v>10</v>
      </c>
      <c r="I329" s="12">
        <v>9</v>
      </c>
      <c r="J329" s="12">
        <v>10</v>
      </c>
      <c r="K329" s="12">
        <v>7</v>
      </c>
      <c r="L329" s="12">
        <v>25</v>
      </c>
      <c r="M329" s="12">
        <v>31</v>
      </c>
      <c r="N329" s="12">
        <v>27</v>
      </c>
      <c r="O329" s="12">
        <v>75</v>
      </c>
      <c r="P329" s="12">
        <v>218</v>
      </c>
      <c r="Q329" s="12">
        <v>252</v>
      </c>
      <c r="R329" s="12">
        <v>506</v>
      </c>
      <c r="S329" s="12">
        <v>637</v>
      </c>
      <c r="T329" s="12">
        <v>900</v>
      </c>
    </row>
    <row r="330" spans="1:20" ht="15" customHeight="1">
      <c r="A330" s="13" t="s">
        <v>163</v>
      </c>
      <c r="B330" s="19"/>
      <c r="C330" s="12">
        <v>0</v>
      </c>
      <c r="D330" s="12">
        <v>0</v>
      </c>
      <c r="E330" s="12">
        <v>0</v>
      </c>
      <c r="F330" s="12">
        <v>0</v>
      </c>
      <c r="G330" s="12">
        <v>0</v>
      </c>
      <c r="H330" s="12">
        <v>0</v>
      </c>
      <c r="I330" s="12">
        <v>1</v>
      </c>
      <c r="J330" s="12">
        <v>2</v>
      </c>
      <c r="K330" s="12">
        <v>3</v>
      </c>
      <c r="L330" s="12">
        <v>3</v>
      </c>
      <c r="M330" s="12">
        <v>3</v>
      </c>
      <c r="N330" s="12">
        <v>4</v>
      </c>
      <c r="O330" s="12">
        <v>5</v>
      </c>
      <c r="P330" s="12">
        <v>5</v>
      </c>
      <c r="Q330" s="12">
        <v>6</v>
      </c>
      <c r="R330" s="12">
        <v>8</v>
      </c>
      <c r="S330" s="12">
        <v>15</v>
      </c>
      <c r="T330" s="12">
        <v>16</v>
      </c>
    </row>
    <row r="331" spans="1:26" ht="12.75">
      <c r="A331" s="14" t="s">
        <v>27</v>
      </c>
      <c r="B331" s="20"/>
      <c r="C331" s="12">
        <f aca="true" t="shared" si="14" ref="C331:T331">SUM(C300:C330)</f>
        <v>778</v>
      </c>
      <c r="D331" s="12">
        <f t="shared" si="14"/>
        <v>1096</v>
      </c>
      <c r="E331" s="12">
        <f t="shared" si="14"/>
        <v>1553</v>
      </c>
      <c r="F331" s="12">
        <f t="shared" si="14"/>
        <v>2363</v>
      </c>
      <c r="G331" s="12">
        <f t="shared" si="14"/>
        <v>3503</v>
      </c>
      <c r="H331" s="12">
        <f t="shared" si="14"/>
        <v>4079</v>
      </c>
      <c r="I331" s="12">
        <f t="shared" si="14"/>
        <v>4856</v>
      </c>
      <c r="J331" s="12">
        <f t="shared" si="14"/>
        <v>7342</v>
      </c>
      <c r="K331" s="12">
        <f t="shared" si="14"/>
        <v>11293</v>
      </c>
      <c r="L331" s="12">
        <f t="shared" si="14"/>
        <v>14253</v>
      </c>
      <c r="M331" s="12">
        <f t="shared" si="14"/>
        <v>22317</v>
      </c>
      <c r="N331" s="12">
        <f t="shared" si="14"/>
        <v>27070</v>
      </c>
      <c r="O331" s="12">
        <f t="shared" si="14"/>
        <v>35838</v>
      </c>
      <c r="P331" s="12">
        <f t="shared" si="14"/>
        <v>44654</v>
      </c>
      <c r="Q331" s="12">
        <f t="shared" si="14"/>
        <v>59131</v>
      </c>
      <c r="R331" s="12">
        <f t="shared" si="14"/>
        <v>71059</v>
      </c>
      <c r="S331" s="12">
        <f t="shared" si="14"/>
        <v>83085</v>
      </c>
      <c r="T331" s="12">
        <f t="shared" si="14"/>
        <v>105530</v>
      </c>
      <c r="U331" s="14"/>
      <c r="W331" s="15"/>
      <c r="Z331" s="16"/>
    </row>
    <row r="332" spans="1:26" ht="12.75">
      <c r="A332" s="14" t="s">
        <v>28</v>
      </c>
      <c r="B332" s="20"/>
      <c r="C332" s="12">
        <f aca="true" t="shared" si="15" ref="C332:T332">SUM(C300:C326)</f>
        <v>778</v>
      </c>
      <c r="D332" s="12">
        <f t="shared" si="15"/>
        <v>1096</v>
      </c>
      <c r="E332" s="12">
        <f t="shared" si="15"/>
        <v>1550</v>
      </c>
      <c r="F332" s="12">
        <f t="shared" si="15"/>
        <v>2356</v>
      </c>
      <c r="G332" s="12">
        <f t="shared" si="15"/>
        <v>3494</v>
      </c>
      <c r="H332" s="12">
        <f t="shared" si="15"/>
        <v>4069</v>
      </c>
      <c r="I332" s="12">
        <f t="shared" si="15"/>
        <v>4846</v>
      </c>
      <c r="J332" s="12">
        <f t="shared" si="15"/>
        <v>7330</v>
      </c>
      <c r="K332" s="12">
        <f t="shared" si="15"/>
        <v>11278</v>
      </c>
      <c r="L332" s="12">
        <f t="shared" si="15"/>
        <v>14204</v>
      </c>
      <c r="M332" s="12">
        <f t="shared" si="15"/>
        <v>22250</v>
      </c>
      <c r="N332" s="12">
        <f t="shared" si="15"/>
        <v>26977</v>
      </c>
      <c r="O332" s="12">
        <f t="shared" si="15"/>
        <v>35710</v>
      </c>
      <c r="P332" s="12">
        <f t="shared" si="15"/>
        <v>44370</v>
      </c>
      <c r="Q332" s="12">
        <f t="shared" si="15"/>
        <v>58815</v>
      </c>
      <c r="R332" s="12">
        <f t="shared" si="15"/>
        <v>70486</v>
      </c>
      <c r="S332" s="12">
        <f t="shared" si="15"/>
        <v>82306</v>
      </c>
      <c r="T332" s="12">
        <f t="shared" si="15"/>
        <v>104259</v>
      </c>
      <c r="U332" s="14"/>
      <c r="W332" s="15"/>
      <c r="Z332" s="16"/>
    </row>
    <row r="333" spans="1:19" ht="15" customHeight="1">
      <c r="A333" s="17"/>
      <c r="B333" s="17"/>
      <c r="C333" s="17"/>
      <c r="D333" s="17"/>
      <c r="E333" s="17"/>
      <c r="F333" s="17"/>
      <c r="G333" s="17"/>
      <c r="H333" s="17"/>
      <c r="I333" s="17"/>
      <c r="J333" s="17"/>
      <c r="K333" s="17"/>
      <c r="L333" s="17"/>
      <c r="M333" s="17"/>
      <c r="N333" s="17"/>
      <c r="O333" s="17"/>
      <c r="P333" s="17"/>
      <c r="Q333" s="17"/>
      <c r="R333" s="17"/>
      <c r="S333" s="17"/>
    </row>
    <row r="334" spans="1:19" ht="15" customHeight="1">
      <c r="A334" s="8"/>
      <c r="B334" s="8"/>
      <c r="C334" s="8"/>
      <c r="D334" s="8"/>
      <c r="E334" s="8"/>
      <c r="F334" s="8"/>
      <c r="G334" s="8"/>
      <c r="H334" s="8"/>
      <c r="I334" s="8"/>
      <c r="J334" s="8"/>
      <c r="K334" s="8"/>
      <c r="L334" s="8"/>
      <c r="M334" s="8"/>
      <c r="N334" s="8"/>
      <c r="O334" s="8"/>
      <c r="P334" s="8"/>
      <c r="Q334" s="8"/>
      <c r="R334" s="8"/>
      <c r="S334" s="8"/>
    </row>
    <row r="335" spans="1:19" ht="15" customHeight="1">
      <c r="A335" s="2"/>
      <c r="B335" s="6" t="s">
        <v>5</v>
      </c>
      <c r="C335" s="7" t="s">
        <v>174</v>
      </c>
      <c r="D335" s="17"/>
      <c r="E335" s="17"/>
      <c r="F335" s="17"/>
      <c r="G335" s="17"/>
      <c r="H335" s="17"/>
      <c r="I335" s="17"/>
      <c r="J335" s="17"/>
      <c r="K335" s="17"/>
      <c r="L335" s="17"/>
      <c r="M335" s="17"/>
      <c r="N335" s="17"/>
      <c r="O335" s="17"/>
      <c r="P335" s="17"/>
      <c r="Q335" s="17"/>
      <c r="R335" s="17"/>
      <c r="S335" s="17"/>
    </row>
    <row r="336" spans="1:19" ht="15" customHeight="1">
      <c r="A336" s="2"/>
      <c r="B336" s="6" t="s">
        <v>4</v>
      </c>
      <c r="C336" s="7" t="s">
        <v>131</v>
      </c>
      <c r="D336" s="17"/>
      <c r="E336" s="17"/>
      <c r="F336" s="17"/>
      <c r="G336" s="17"/>
      <c r="H336" s="17"/>
      <c r="I336" s="17"/>
      <c r="J336" s="17"/>
      <c r="K336" s="17"/>
      <c r="L336" s="17"/>
      <c r="M336" s="17"/>
      <c r="N336" s="17"/>
      <c r="O336" s="17"/>
      <c r="P336" s="17"/>
      <c r="Q336" s="17"/>
      <c r="R336" s="17"/>
      <c r="S336" s="17"/>
    </row>
    <row r="337" spans="1:19" ht="15" customHeight="1">
      <c r="A337" s="2"/>
      <c r="B337" s="6" t="s">
        <v>3</v>
      </c>
      <c r="C337" s="7" t="s">
        <v>172</v>
      </c>
      <c r="D337" s="17"/>
      <c r="E337" s="17"/>
      <c r="F337" s="17"/>
      <c r="G337" s="17"/>
      <c r="H337" s="17"/>
      <c r="I337" s="17"/>
      <c r="J337" s="17"/>
      <c r="K337" s="17"/>
      <c r="L337" s="17"/>
      <c r="M337" s="17"/>
      <c r="N337" s="17"/>
      <c r="O337" s="17"/>
      <c r="P337" s="17"/>
      <c r="Q337" s="17"/>
      <c r="R337" s="17"/>
      <c r="S337" s="17"/>
    </row>
    <row r="338" spans="1:19" ht="15" customHeight="1">
      <c r="A338" s="8"/>
      <c r="B338" s="8"/>
      <c r="C338" s="8"/>
      <c r="D338" s="8"/>
      <c r="E338" s="8"/>
      <c r="F338" s="8"/>
      <c r="G338" s="8"/>
      <c r="H338" s="8"/>
      <c r="I338" s="8"/>
      <c r="J338" s="8"/>
      <c r="K338" s="8"/>
      <c r="L338" s="8"/>
      <c r="M338" s="8"/>
      <c r="N338" s="8"/>
      <c r="O338" s="8"/>
      <c r="P338" s="8"/>
      <c r="Q338" s="8"/>
      <c r="R338" s="8"/>
      <c r="S338" s="8"/>
    </row>
    <row r="339" spans="1:20" ht="15" customHeight="1">
      <c r="A339" s="9" t="s">
        <v>6</v>
      </c>
      <c r="B339" s="9" t="s">
        <v>7</v>
      </c>
      <c r="C339" s="10" t="s">
        <v>8</v>
      </c>
      <c r="D339" s="10" t="s">
        <v>9</v>
      </c>
      <c r="E339" s="10" t="s">
        <v>10</v>
      </c>
      <c r="F339" s="10" t="s">
        <v>11</v>
      </c>
      <c r="G339" s="10" t="s">
        <v>12</v>
      </c>
      <c r="H339" s="10" t="s">
        <v>13</v>
      </c>
      <c r="I339" s="10" t="s">
        <v>14</v>
      </c>
      <c r="J339" s="10" t="s">
        <v>15</v>
      </c>
      <c r="K339" s="10" t="s">
        <v>16</v>
      </c>
      <c r="L339" s="10" t="s">
        <v>17</v>
      </c>
      <c r="M339" s="10" t="s">
        <v>18</v>
      </c>
      <c r="N339" s="10" t="s">
        <v>19</v>
      </c>
      <c r="O339" s="10" t="s">
        <v>20</v>
      </c>
      <c r="P339" s="10" t="s">
        <v>21</v>
      </c>
      <c r="Q339" s="10" t="s">
        <v>22</v>
      </c>
      <c r="R339" s="10" t="s">
        <v>23</v>
      </c>
      <c r="S339" s="10" t="s">
        <v>24</v>
      </c>
      <c r="T339" s="10" t="s">
        <v>25</v>
      </c>
    </row>
    <row r="340" spans="1:20" ht="15" customHeight="1">
      <c r="A340" s="11" t="s">
        <v>26</v>
      </c>
      <c r="B340" s="18"/>
      <c r="C340" s="12"/>
      <c r="D340" s="12"/>
      <c r="E340" s="12"/>
      <c r="F340" s="12"/>
      <c r="G340" s="12"/>
      <c r="H340" s="12"/>
      <c r="I340" s="12"/>
      <c r="J340" s="12"/>
      <c r="K340" s="12"/>
      <c r="L340" s="12"/>
      <c r="M340" s="12"/>
      <c r="N340" s="12"/>
      <c r="O340" s="12"/>
      <c r="P340" s="12"/>
      <c r="Q340" s="12"/>
      <c r="R340" s="12"/>
      <c r="S340" s="12"/>
      <c r="T340" s="12"/>
    </row>
    <row r="341" spans="1:20" ht="15" customHeight="1">
      <c r="A341" s="13" t="s">
        <v>133</v>
      </c>
      <c r="B341" s="19"/>
      <c r="C341" s="12">
        <v>0</v>
      </c>
      <c r="D341" s="12">
        <v>0</v>
      </c>
      <c r="E341" s="12">
        <v>0</v>
      </c>
      <c r="F341" s="12">
        <v>0</v>
      </c>
      <c r="G341" s="12">
        <v>0</v>
      </c>
      <c r="H341" s="12">
        <v>0</v>
      </c>
      <c r="I341" s="12">
        <v>0</v>
      </c>
      <c r="J341" s="12">
        <v>0</v>
      </c>
      <c r="K341" s="12">
        <v>0</v>
      </c>
      <c r="L341" s="12">
        <v>0</v>
      </c>
      <c r="M341" s="12">
        <v>0</v>
      </c>
      <c r="N341" s="12">
        <v>0</v>
      </c>
      <c r="O341" s="12">
        <v>0</v>
      </c>
      <c r="P341" s="12">
        <v>0</v>
      </c>
      <c r="Q341" s="12">
        <v>1</v>
      </c>
      <c r="R341" s="12">
        <v>1</v>
      </c>
      <c r="S341" s="12">
        <v>2</v>
      </c>
      <c r="T341" s="12">
        <v>6</v>
      </c>
    </row>
    <row r="342" spans="1:20" ht="15" customHeight="1">
      <c r="A342" s="13" t="s">
        <v>134</v>
      </c>
      <c r="B342" s="19"/>
      <c r="C342" s="12">
        <v>0</v>
      </c>
      <c r="D342" s="12">
        <v>0</v>
      </c>
      <c r="E342" s="12">
        <v>0</v>
      </c>
      <c r="F342" s="12">
        <v>0</v>
      </c>
      <c r="G342" s="12">
        <v>0</v>
      </c>
      <c r="H342" s="12">
        <v>0</v>
      </c>
      <c r="I342" s="12">
        <v>0</v>
      </c>
      <c r="J342" s="12">
        <v>0</v>
      </c>
      <c r="K342" s="12">
        <v>0</v>
      </c>
      <c r="L342" s="12">
        <v>0</v>
      </c>
      <c r="M342" s="12">
        <v>0</v>
      </c>
      <c r="N342" s="12">
        <v>0</v>
      </c>
      <c r="O342" s="12">
        <v>0</v>
      </c>
      <c r="P342" s="12">
        <v>0</v>
      </c>
      <c r="Q342" s="12">
        <v>0</v>
      </c>
      <c r="R342" s="12">
        <v>0</v>
      </c>
      <c r="S342" s="12">
        <v>0</v>
      </c>
      <c r="T342" s="12">
        <v>0</v>
      </c>
    </row>
    <row r="343" spans="1:20" ht="15" customHeight="1">
      <c r="A343" s="13" t="s">
        <v>135</v>
      </c>
      <c r="B343" s="19"/>
      <c r="C343" s="12">
        <v>0</v>
      </c>
      <c r="D343" s="12">
        <v>0</v>
      </c>
      <c r="E343" s="12">
        <v>0</v>
      </c>
      <c r="F343" s="12">
        <v>0</v>
      </c>
      <c r="G343" s="12">
        <v>0</v>
      </c>
      <c r="H343" s="12">
        <v>0</v>
      </c>
      <c r="I343" s="12">
        <v>0</v>
      </c>
      <c r="J343" s="12">
        <v>0</v>
      </c>
      <c r="K343" s="12">
        <v>0</v>
      </c>
      <c r="L343" s="12">
        <v>0</v>
      </c>
      <c r="M343" s="12">
        <v>0</v>
      </c>
      <c r="N343" s="12">
        <v>0</v>
      </c>
      <c r="O343" s="12">
        <v>0</v>
      </c>
      <c r="P343" s="12">
        <v>0</v>
      </c>
      <c r="Q343" s="12">
        <v>0</v>
      </c>
      <c r="R343" s="12">
        <v>0</v>
      </c>
      <c r="S343" s="12">
        <v>0</v>
      </c>
      <c r="T343" s="12">
        <v>0</v>
      </c>
    </row>
    <row r="344" spans="1:20" ht="15" customHeight="1">
      <c r="A344" s="13" t="s">
        <v>136</v>
      </c>
      <c r="B344" s="19"/>
      <c r="C344" s="12">
        <v>0</v>
      </c>
      <c r="D344" s="12">
        <v>0</v>
      </c>
      <c r="E344" s="12">
        <v>0</v>
      </c>
      <c r="F344" s="12">
        <v>0</v>
      </c>
      <c r="G344" s="12">
        <v>0</v>
      </c>
      <c r="H344" s="12">
        <v>0</v>
      </c>
      <c r="I344" s="12">
        <v>0</v>
      </c>
      <c r="J344" s="12">
        <v>0</v>
      </c>
      <c r="K344" s="12">
        <v>0</v>
      </c>
      <c r="L344" s="12">
        <v>0</v>
      </c>
      <c r="M344" s="12">
        <v>0</v>
      </c>
      <c r="N344" s="12">
        <v>0</v>
      </c>
      <c r="O344" s="12">
        <v>0</v>
      </c>
      <c r="P344" s="12">
        <v>0</v>
      </c>
      <c r="Q344" s="12">
        <v>0</v>
      </c>
      <c r="R344" s="12">
        <v>0</v>
      </c>
      <c r="S344" s="12">
        <v>0</v>
      </c>
      <c r="T344" s="12">
        <v>0</v>
      </c>
    </row>
    <row r="345" spans="1:20" ht="15" customHeight="1">
      <c r="A345" s="13" t="s">
        <v>168</v>
      </c>
      <c r="B345" s="19"/>
      <c r="C345" s="12">
        <v>1</v>
      </c>
      <c r="D345" s="12">
        <v>1</v>
      </c>
      <c r="E345" s="12">
        <v>3</v>
      </c>
      <c r="F345" s="12">
        <v>3</v>
      </c>
      <c r="G345" s="12">
        <v>7</v>
      </c>
      <c r="H345" s="12">
        <v>7</v>
      </c>
      <c r="I345" s="12">
        <v>12</v>
      </c>
      <c r="J345" s="12">
        <v>17</v>
      </c>
      <c r="K345" s="12">
        <v>35</v>
      </c>
      <c r="L345" s="12">
        <v>30</v>
      </c>
      <c r="M345" s="12">
        <v>60</v>
      </c>
      <c r="N345" s="12">
        <v>116</v>
      </c>
      <c r="O345" s="12">
        <v>188</v>
      </c>
      <c r="P345" s="12">
        <v>333</v>
      </c>
      <c r="Q345" s="12">
        <v>557</v>
      </c>
      <c r="R345" s="12">
        <v>1282</v>
      </c>
      <c r="S345" s="12">
        <v>2220</v>
      </c>
      <c r="T345" s="12">
        <v>3075</v>
      </c>
    </row>
    <row r="346" spans="1:20" ht="15" customHeight="1">
      <c r="A346" s="13" t="s">
        <v>138</v>
      </c>
      <c r="B346" s="19"/>
      <c r="C346" s="12">
        <v>0</v>
      </c>
      <c r="D346" s="12">
        <v>0</v>
      </c>
      <c r="E346" s="12">
        <v>0</v>
      </c>
      <c r="F346" s="12">
        <v>0</v>
      </c>
      <c r="G346" s="12">
        <v>0</v>
      </c>
      <c r="H346" s="12">
        <v>0</v>
      </c>
      <c r="I346" s="12">
        <v>0</v>
      </c>
      <c r="J346" s="12">
        <v>0</v>
      </c>
      <c r="K346" s="12">
        <v>0</v>
      </c>
      <c r="L346" s="12">
        <v>0</v>
      </c>
      <c r="M346" s="12">
        <v>0</v>
      </c>
      <c r="N346" s="12">
        <v>0</v>
      </c>
      <c r="O346" s="12">
        <v>0</v>
      </c>
      <c r="P346" s="12">
        <v>0</v>
      </c>
      <c r="Q346" s="12">
        <v>0</v>
      </c>
      <c r="R346" s="12">
        <v>0</v>
      </c>
      <c r="S346" s="12">
        <v>0</v>
      </c>
      <c r="T346" s="12">
        <v>0</v>
      </c>
    </row>
    <row r="347" spans="1:20" ht="15" customHeight="1">
      <c r="A347" s="13" t="s">
        <v>139</v>
      </c>
      <c r="B347" s="19"/>
      <c r="C347" s="12">
        <v>0</v>
      </c>
      <c r="D347" s="12">
        <v>0</v>
      </c>
      <c r="E347" s="12">
        <v>0</v>
      </c>
      <c r="F347" s="12">
        <v>0</v>
      </c>
      <c r="G347" s="12">
        <v>0</v>
      </c>
      <c r="H347" s="12">
        <v>0</v>
      </c>
      <c r="I347" s="12">
        <v>0</v>
      </c>
      <c r="J347" s="12">
        <v>0</v>
      </c>
      <c r="K347" s="12">
        <v>0</v>
      </c>
      <c r="L347" s="12">
        <v>0</v>
      </c>
      <c r="M347" s="12">
        <v>0</v>
      </c>
      <c r="N347" s="12">
        <v>0</v>
      </c>
      <c r="O347" s="12">
        <v>0</v>
      </c>
      <c r="P347" s="12">
        <v>0</v>
      </c>
      <c r="Q347" s="12">
        <v>0</v>
      </c>
      <c r="R347" s="12">
        <v>0</v>
      </c>
      <c r="S347" s="12">
        <v>0</v>
      </c>
      <c r="T347" s="12">
        <v>0</v>
      </c>
    </row>
    <row r="348" spans="1:20" ht="15" customHeight="1">
      <c r="A348" s="13" t="s">
        <v>140</v>
      </c>
      <c r="C348" s="12">
        <v>0</v>
      </c>
      <c r="D348" s="12">
        <v>0</v>
      </c>
      <c r="E348" s="12">
        <v>0</v>
      </c>
      <c r="F348" s="12">
        <v>0</v>
      </c>
      <c r="G348" s="12">
        <v>0</v>
      </c>
      <c r="H348" s="12">
        <v>0</v>
      </c>
      <c r="I348" s="12">
        <v>0</v>
      </c>
      <c r="J348" s="12">
        <v>0</v>
      </c>
      <c r="K348" s="12">
        <v>0</v>
      </c>
      <c r="L348" s="12">
        <v>0</v>
      </c>
      <c r="M348" s="12">
        <v>0</v>
      </c>
      <c r="N348" s="12">
        <v>0</v>
      </c>
      <c r="O348" s="12">
        <v>0</v>
      </c>
      <c r="P348" s="12">
        <v>0</v>
      </c>
      <c r="Q348" s="12">
        <v>1</v>
      </c>
      <c r="R348" s="12">
        <v>1</v>
      </c>
      <c r="S348" s="12">
        <v>1</v>
      </c>
      <c r="T348" s="12">
        <v>1</v>
      </c>
    </row>
    <row r="349" spans="1:20" ht="15" customHeight="1">
      <c r="A349" s="13" t="s">
        <v>141</v>
      </c>
      <c r="B349" s="19"/>
      <c r="C349" s="12">
        <v>0</v>
      </c>
      <c r="D349" s="12">
        <v>0</v>
      </c>
      <c r="E349" s="12">
        <v>0</v>
      </c>
      <c r="F349" s="12">
        <v>1</v>
      </c>
      <c r="G349" s="12">
        <v>2</v>
      </c>
      <c r="H349" s="12">
        <v>3</v>
      </c>
      <c r="I349" s="12">
        <v>3</v>
      </c>
      <c r="J349" s="12">
        <v>3</v>
      </c>
      <c r="K349" s="12">
        <v>4</v>
      </c>
      <c r="L349" s="12">
        <v>17</v>
      </c>
      <c r="M349" s="12">
        <v>18</v>
      </c>
      <c r="N349" s="12">
        <v>24</v>
      </c>
      <c r="O349" s="12">
        <v>30</v>
      </c>
      <c r="P349" s="12">
        <v>41</v>
      </c>
      <c r="Q349" s="12">
        <v>56</v>
      </c>
      <c r="R349" s="12">
        <v>41</v>
      </c>
      <c r="S349" s="12">
        <v>119</v>
      </c>
      <c r="T349" s="12">
        <v>501</v>
      </c>
    </row>
    <row r="350" spans="1:20" ht="15" customHeight="1">
      <c r="A350" s="13" t="s">
        <v>142</v>
      </c>
      <c r="B350" s="19"/>
      <c r="C350" s="12">
        <v>0</v>
      </c>
      <c r="D350" s="12">
        <v>0</v>
      </c>
      <c r="E350" s="12">
        <v>0</v>
      </c>
      <c r="F350" s="12">
        <v>0</v>
      </c>
      <c r="G350" s="12">
        <v>0</v>
      </c>
      <c r="H350" s="12">
        <v>0</v>
      </c>
      <c r="I350" s="12">
        <v>0</v>
      </c>
      <c r="J350" s="12">
        <v>0</v>
      </c>
      <c r="K350" s="12">
        <v>0</v>
      </c>
      <c r="L350" s="12">
        <v>0</v>
      </c>
      <c r="M350" s="12">
        <v>5</v>
      </c>
      <c r="N350" s="12">
        <v>6</v>
      </c>
      <c r="O350" s="12">
        <v>7</v>
      </c>
      <c r="P350" s="12">
        <v>7</v>
      </c>
      <c r="Q350" s="12">
        <v>8</v>
      </c>
      <c r="R350" s="12">
        <v>10</v>
      </c>
      <c r="S350" s="12">
        <v>12</v>
      </c>
      <c r="T350" s="12">
        <v>17</v>
      </c>
    </row>
    <row r="351" spans="1:20" ht="15" customHeight="1">
      <c r="A351" s="13" t="s">
        <v>143</v>
      </c>
      <c r="B351" s="19"/>
      <c r="C351" s="12">
        <v>4</v>
      </c>
      <c r="D351" s="12">
        <v>5</v>
      </c>
      <c r="E351" s="12">
        <v>9</v>
      </c>
      <c r="F351" s="12">
        <v>11</v>
      </c>
      <c r="G351" s="12">
        <v>11</v>
      </c>
      <c r="H351" s="12">
        <v>13</v>
      </c>
      <c r="I351" s="12">
        <v>14</v>
      </c>
      <c r="J351" s="12">
        <v>15</v>
      </c>
      <c r="K351" s="12">
        <v>16</v>
      </c>
      <c r="L351" s="12">
        <v>17</v>
      </c>
      <c r="M351" s="12">
        <v>18</v>
      </c>
      <c r="N351" s="12">
        <v>19</v>
      </c>
      <c r="O351" s="12">
        <v>21</v>
      </c>
      <c r="P351" s="12">
        <v>24</v>
      </c>
      <c r="Q351" s="12">
        <v>29</v>
      </c>
      <c r="R351" s="12">
        <v>31</v>
      </c>
      <c r="S351" s="12">
        <v>35</v>
      </c>
      <c r="T351" s="12">
        <v>39</v>
      </c>
    </row>
    <row r="352" spans="1:20" ht="15" customHeight="1">
      <c r="A352" s="13" t="s">
        <v>144</v>
      </c>
      <c r="B352" s="19"/>
      <c r="C352" s="12">
        <v>0</v>
      </c>
      <c r="D352" s="12">
        <v>0</v>
      </c>
      <c r="E352" s="12">
        <v>0</v>
      </c>
      <c r="F352" s="12">
        <v>0</v>
      </c>
      <c r="G352" s="12">
        <v>0</v>
      </c>
      <c r="H352" s="12">
        <v>0</v>
      </c>
      <c r="I352" s="12">
        <v>0</v>
      </c>
      <c r="J352" s="12">
        <v>0</v>
      </c>
      <c r="K352" s="12">
        <v>0</v>
      </c>
      <c r="L352" s="12">
        <v>0</v>
      </c>
      <c r="M352" s="12">
        <v>0</v>
      </c>
      <c r="N352" s="12">
        <v>0</v>
      </c>
      <c r="O352" s="12">
        <v>0</v>
      </c>
      <c r="P352" s="12">
        <v>1</v>
      </c>
      <c r="Q352" s="12">
        <v>1</v>
      </c>
      <c r="R352" s="12">
        <v>1</v>
      </c>
      <c r="S352" s="12">
        <v>1</v>
      </c>
      <c r="T352" s="12">
        <v>2</v>
      </c>
    </row>
    <row r="353" spans="1:20" ht="15" customHeight="1">
      <c r="A353" s="13" t="s">
        <v>145</v>
      </c>
      <c r="B353" s="19"/>
      <c r="C353" s="12">
        <v>0</v>
      </c>
      <c r="D353" s="12">
        <v>0</v>
      </c>
      <c r="E353" s="12">
        <v>0</v>
      </c>
      <c r="F353" s="12">
        <v>0</v>
      </c>
      <c r="G353" s="12">
        <v>0</v>
      </c>
      <c r="H353" s="12">
        <v>0</v>
      </c>
      <c r="I353" s="12">
        <v>0</v>
      </c>
      <c r="J353" s="12">
        <v>0</v>
      </c>
      <c r="K353" s="12">
        <v>0</v>
      </c>
      <c r="L353" s="12">
        <v>0</v>
      </c>
      <c r="M353" s="12">
        <v>0</v>
      </c>
      <c r="N353" s="12">
        <v>0</v>
      </c>
      <c r="O353" s="12">
        <v>0</v>
      </c>
      <c r="P353" s="12">
        <v>0</v>
      </c>
      <c r="Q353" s="12">
        <v>0</v>
      </c>
      <c r="R353" s="12">
        <v>0</v>
      </c>
      <c r="S353" s="12">
        <v>0</v>
      </c>
      <c r="T353" s="12">
        <v>0</v>
      </c>
    </row>
    <row r="354" spans="1:20" ht="15" customHeight="1">
      <c r="A354" s="13" t="s">
        <v>146</v>
      </c>
      <c r="B354" s="19"/>
      <c r="C354" s="12">
        <v>0</v>
      </c>
      <c r="D354" s="12">
        <v>0</v>
      </c>
      <c r="E354" s="12">
        <v>0</v>
      </c>
      <c r="F354" s="12">
        <v>0</v>
      </c>
      <c r="G354" s="12">
        <v>0</v>
      </c>
      <c r="H354" s="12">
        <v>0</v>
      </c>
      <c r="I354" s="12">
        <v>0</v>
      </c>
      <c r="J354" s="12">
        <v>0</v>
      </c>
      <c r="K354" s="12">
        <v>0</v>
      </c>
      <c r="L354" s="12">
        <v>0</v>
      </c>
      <c r="M354" s="12">
        <v>0</v>
      </c>
      <c r="N354" s="12">
        <v>0</v>
      </c>
      <c r="O354" s="12">
        <v>0</v>
      </c>
      <c r="P354" s="12">
        <v>0</v>
      </c>
      <c r="Q354" s="12">
        <v>0</v>
      </c>
      <c r="R354" s="12">
        <v>0</v>
      </c>
      <c r="S354" s="12">
        <v>0</v>
      </c>
      <c r="T354" s="12">
        <v>0</v>
      </c>
    </row>
    <row r="355" spans="1:20" ht="15" customHeight="1">
      <c r="A355" s="13" t="s">
        <v>147</v>
      </c>
      <c r="B355" s="19"/>
      <c r="C355" s="12">
        <v>0</v>
      </c>
      <c r="D355" s="12">
        <v>0</v>
      </c>
      <c r="E355" s="12">
        <v>0</v>
      </c>
      <c r="F355" s="12">
        <v>0</v>
      </c>
      <c r="G355" s="12">
        <v>0</v>
      </c>
      <c r="H355" s="12">
        <v>0</v>
      </c>
      <c r="I355" s="12">
        <v>0</v>
      </c>
      <c r="J355" s="12">
        <v>0</v>
      </c>
      <c r="K355" s="12">
        <v>0</v>
      </c>
      <c r="L355" s="12">
        <v>0</v>
      </c>
      <c r="M355" s="12">
        <v>0</v>
      </c>
      <c r="N355" s="12">
        <v>1</v>
      </c>
      <c r="O355" s="12">
        <v>1</v>
      </c>
      <c r="P355" s="12">
        <v>1</v>
      </c>
      <c r="Q355" s="12">
        <v>9</v>
      </c>
      <c r="R355" s="12">
        <v>18</v>
      </c>
      <c r="S355" s="12">
        <v>21</v>
      </c>
      <c r="T355" s="12">
        <v>21</v>
      </c>
    </row>
    <row r="356" spans="1:20" ht="15" customHeight="1">
      <c r="A356" s="13" t="s">
        <v>148</v>
      </c>
      <c r="B356" s="19"/>
      <c r="C356" s="12">
        <v>0</v>
      </c>
      <c r="D356" s="12">
        <v>0</v>
      </c>
      <c r="E356" s="12">
        <v>0</v>
      </c>
      <c r="F356" s="12">
        <v>0</v>
      </c>
      <c r="G356" s="12">
        <v>0</v>
      </c>
      <c r="H356" s="12">
        <v>0</v>
      </c>
      <c r="I356" s="12">
        <v>0</v>
      </c>
      <c r="J356" s="12">
        <v>0</v>
      </c>
      <c r="K356" s="12">
        <v>0</v>
      </c>
      <c r="L356" s="12">
        <v>0</v>
      </c>
      <c r="M356" s="12">
        <v>0</v>
      </c>
      <c r="N356" s="12">
        <v>0</v>
      </c>
      <c r="O356" s="12">
        <v>0</v>
      </c>
      <c r="P356" s="12">
        <v>0</v>
      </c>
      <c r="Q356" s="12">
        <v>0</v>
      </c>
      <c r="R356" s="12">
        <v>0</v>
      </c>
      <c r="S356" s="12">
        <v>0</v>
      </c>
      <c r="T356" s="12">
        <v>0</v>
      </c>
    </row>
    <row r="357" spans="1:20" ht="15" customHeight="1">
      <c r="A357" s="13" t="s">
        <v>32</v>
      </c>
      <c r="B357" s="19"/>
      <c r="C357" s="12">
        <v>0</v>
      </c>
      <c r="D357" s="12">
        <v>0</v>
      </c>
      <c r="E357" s="12">
        <v>0</v>
      </c>
      <c r="F357" s="12">
        <v>0</v>
      </c>
      <c r="G357" s="12">
        <v>0</v>
      </c>
      <c r="H357" s="12">
        <v>0</v>
      </c>
      <c r="I357" s="12">
        <v>0</v>
      </c>
      <c r="J357" s="12">
        <v>0</v>
      </c>
      <c r="K357" s="12">
        <v>0</v>
      </c>
      <c r="L357" s="12">
        <v>0</v>
      </c>
      <c r="M357" s="12">
        <v>0</v>
      </c>
      <c r="N357" s="12">
        <v>0</v>
      </c>
      <c r="O357" s="12">
        <v>0</v>
      </c>
      <c r="P357" s="12">
        <v>0</v>
      </c>
      <c r="Q357" s="12">
        <v>0</v>
      </c>
      <c r="R357" s="12">
        <v>0</v>
      </c>
      <c r="S357" s="12">
        <v>0</v>
      </c>
      <c r="T357" s="12">
        <v>0</v>
      </c>
    </row>
    <row r="358" spans="1:20" ht="15" customHeight="1">
      <c r="A358" s="13" t="s">
        <v>150</v>
      </c>
      <c r="B358" s="19"/>
      <c r="C358" s="12">
        <v>0</v>
      </c>
      <c r="D358" s="12">
        <v>0</v>
      </c>
      <c r="E358" s="12">
        <v>0</v>
      </c>
      <c r="F358" s="12">
        <v>1</v>
      </c>
      <c r="G358" s="12">
        <v>1</v>
      </c>
      <c r="H358" s="12">
        <v>1</v>
      </c>
      <c r="I358" s="12">
        <v>1</v>
      </c>
      <c r="J358" s="12">
        <v>2</v>
      </c>
      <c r="K358" s="12">
        <v>3</v>
      </c>
      <c r="L358" s="12">
        <v>6</v>
      </c>
      <c r="M358" s="12">
        <v>8</v>
      </c>
      <c r="N358" s="12">
        <v>14</v>
      </c>
      <c r="O358" s="12">
        <v>17</v>
      </c>
      <c r="P358" s="12">
        <v>31</v>
      </c>
      <c r="Q358" s="12">
        <v>33</v>
      </c>
      <c r="R358" s="12">
        <v>34</v>
      </c>
      <c r="S358" s="12">
        <v>35</v>
      </c>
      <c r="T358" s="12">
        <v>36</v>
      </c>
    </row>
    <row r="359" spans="1:20" ht="15" customHeight="1">
      <c r="A359" s="13" t="s">
        <v>151</v>
      </c>
      <c r="B359" s="19"/>
      <c r="C359" s="12">
        <v>0</v>
      </c>
      <c r="D359" s="12">
        <v>0</v>
      </c>
      <c r="E359" s="12">
        <v>0</v>
      </c>
      <c r="F359" s="12">
        <v>1</v>
      </c>
      <c r="G359" s="12">
        <v>1</v>
      </c>
      <c r="H359" s="12">
        <v>1</v>
      </c>
      <c r="I359" s="12">
        <v>1</v>
      </c>
      <c r="J359" s="12">
        <v>2</v>
      </c>
      <c r="K359" s="12">
        <v>2</v>
      </c>
      <c r="L359" s="12">
        <v>2</v>
      </c>
      <c r="M359" s="12">
        <v>3</v>
      </c>
      <c r="N359" s="12">
        <v>4</v>
      </c>
      <c r="O359" s="12">
        <v>7</v>
      </c>
      <c r="P359" s="12">
        <v>12</v>
      </c>
      <c r="Q359" s="12">
        <v>14</v>
      </c>
      <c r="R359" s="12">
        <v>14</v>
      </c>
      <c r="S359" s="12">
        <v>15</v>
      </c>
      <c r="T359" s="12">
        <v>17</v>
      </c>
    </row>
    <row r="360" spans="1:20" ht="15" customHeight="1">
      <c r="A360" s="13" t="s">
        <v>152</v>
      </c>
      <c r="B360" s="19"/>
      <c r="C360" s="12">
        <v>0</v>
      </c>
      <c r="D360" s="12">
        <v>0</v>
      </c>
      <c r="E360" s="12">
        <v>0</v>
      </c>
      <c r="F360" s="12">
        <v>0</v>
      </c>
      <c r="G360" s="12">
        <v>0</v>
      </c>
      <c r="H360" s="12">
        <v>0</v>
      </c>
      <c r="I360" s="12">
        <v>0</v>
      </c>
      <c r="J360" s="12">
        <v>0</v>
      </c>
      <c r="K360" s="12">
        <v>0</v>
      </c>
      <c r="L360" s="12">
        <v>0</v>
      </c>
      <c r="M360" s="12">
        <v>0</v>
      </c>
      <c r="N360" s="12">
        <v>0</v>
      </c>
      <c r="O360" s="12">
        <v>0</v>
      </c>
      <c r="P360" s="12">
        <v>0</v>
      </c>
      <c r="Q360" s="12">
        <v>0</v>
      </c>
      <c r="R360" s="12">
        <v>0</v>
      </c>
      <c r="S360" s="12">
        <v>0</v>
      </c>
      <c r="T360" s="12">
        <v>0</v>
      </c>
    </row>
    <row r="361" spans="1:20" ht="15" customHeight="1">
      <c r="A361" s="13" t="s">
        <v>153</v>
      </c>
      <c r="B361" s="19"/>
      <c r="C361" s="12">
        <v>0</v>
      </c>
      <c r="D361" s="12">
        <v>0</v>
      </c>
      <c r="E361" s="12">
        <v>0</v>
      </c>
      <c r="F361" s="12">
        <v>0</v>
      </c>
      <c r="G361" s="12">
        <v>0</v>
      </c>
      <c r="H361" s="12">
        <v>0</v>
      </c>
      <c r="I361" s="12">
        <v>1</v>
      </c>
      <c r="J361" s="12">
        <v>1</v>
      </c>
      <c r="K361" s="12">
        <v>1</v>
      </c>
      <c r="L361" s="12">
        <v>1</v>
      </c>
      <c r="M361" s="12">
        <v>1</v>
      </c>
      <c r="N361" s="12">
        <v>1</v>
      </c>
      <c r="O361" s="12">
        <v>2</v>
      </c>
      <c r="P361" s="12">
        <v>3</v>
      </c>
      <c r="Q361" s="12">
        <v>3</v>
      </c>
      <c r="R361" s="12">
        <v>3</v>
      </c>
      <c r="S361" s="12">
        <v>5</v>
      </c>
      <c r="T361" s="12">
        <v>24</v>
      </c>
    </row>
    <row r="362" spans="1:20" ht="15" customHeight="1">
      <c r="A362" s="13" t="s">
        <v>154</v>
      </c>
      <c r="B362" s="19"/>
      <c r="C362" s="12">
        <v>0</v>
      </c>
      <c r="D362" s="12">
        <v>0</v>
      </c>
      <c r="E362" s="12">
        <v>0</v>
      </c>
      <c r="F362" s="12">
        <v>0</v>
      </c>
      <c r="G362" s="12">
        <v>0</v>
      </c>
      <c r="H362" s="12">
        <v>0</v>
      </c>
      <c r="I362" s="12">
        <v>0</v>
      </c>
      <c r="J362" s="12">
        <v>0</v>
      </c>
      <c r="K362" s="12">
        <v>0</v>
      </c>
      <c r="L362" s="12">
        <v>0</v>
      </c>
      <c r="M362" s="12">
        <v>0</v>
      </c>
      <c r="N362" s="12">
        <v>0</v>
      </c>
      <c r="O362" s="12">
        <v>0</v>
      </c>
      <c r="P362" s="12">
        <v>0</v>
      </c>
      <c r="Q362" s="12">
        <v>0</v>
      </c>
      <c r="R362" s="12">
        <v>0</v>
      </c>
      <c r="S362" s="12">
        <v>0</v>
      </c>
      <c r="T362" s="12">
        <v>0</v>
      </c>
    </row>
    <row r="363" spans="1:20" ht="15" customHeight="1">
      <c r="A363" s="13" t="s">
        <v>155</v>
      </c>
      <c r="B363" s="19"/>
      <c r="C363" s="12">
        <v>0</v>
      </c>
      <c r="D363" s="12">
        <v>0</v>
      </c>
      <c r="E363" s="12">
        <v>0</v>
      </c>
      <c r="F363" s="12">
        <v>0</v>
      </c>
      <c r="G363" s="12">
        <v>0</v>
      </c>
      <c r="H363" s="12">
        <v>0</v>
      </c>
      <c r="I363" s="12">
        <v>0</v>
      </c>
      <c r="J363" s="12">
        <v>0</v>
      </c>
      <c r="K363" s="12">
        <v>0</v>
      </c>
      <c r="L363" s="12">
        <v>0</v>
      </c>
      <c r="M363" s="12">
        <v>0</v>
      </c>
      <c r="N363" s="12">
        <v>0</v>
      </c>
      <c r="O363" s="12">
        <v>0</v>
      </c>
      <c r="P363" s="12">
        <v>0</v>
      </c>
      <c r="Q363" s="12">
        <v>0</v>
      </c>
      <c r="R363" s="12">
        <v>0</v>
      </c>
      <c r="S363" s="12">
        <v>0</v>
      </c>
      <c r="T363" s="12">
        <v>0</v>
      </c>
    </row>
    <row r="364" spans="1:20" ht="15" customHeight="1">
      <c r="A364" s="13" t="s">
        <v>156</v>
      </c>
      <c r="B364" s="19"/>
      <c r="C364" s="12">
        <v>0</v>
      </c>
      <c r="D364" s="12">
        <v>0</v>
      </c>
      <c r="E364" s="12">
        <v>0</v>
      </c>
      <c r="F364" s="12">
        <v>0</v>
      </c>
      <c r="G364" s="12">
        <v>0</v>
      </c>
      <c r="H364" s="12">
        <v>0</v>
      </c>
      <c r="I364" s="12">
        <v>0</v>
      </c>
      <c r="J364" s="12">
        <v>0</v>
      </c>
      <c r="K364" s="12">
        <v>0</v>
      </c>
      <c r="L364" s="12">
        <v>0</v>
      </c>
      <c r="M364" s="12">
        <v>0</v>
      </c>
      <c r="N364" s="12">
        <v>0</v>
      </c>
      <c r="O364" s="12">
        <v>0</v>
      </c>
      <c r="P364" s="12">
        <v>0</v>
      </c>
      <c r="Q364" s="12">
        <v>0</v>
      </c>
      <c r="R364" s="12">
        <v>0</v>
      </c>
      <c r="S364" s="12">
        <v>0</v>
      </c>
      <c r="T364" s="12">
        <v>0</v>
      </c>
    </row>
    <row r="365" spans="1:20" ht="15" customHeight="1">
      <c r="A365" s="13" t="s">
        <v>157</v>
      </c>
      <c r="B365" s="19"/>
      <c r="C365" s="12">
        <v>0</v>
      </c>
      <c r="D365" s="12">
        <v>1</v>
      </c>
      <c r="E365" s="12">
        <v>1</v>
      </c>
      <c r="F365" s="12">
        <v>1</v>
      </c>
      <c r="G365" s="12">
        <v>1</v>
      </c>
      <c r="H365" s="12">
        <v>1</v>
      </c>
      <c r="I365" s="12">
        <v>1</v>
      </c>
      <c r="J365" s="12">
        <v>1</v>
      </c>
      <c r="K365" s="12">
        <v>1</v>
      </c>
      <c r="L365" s="12">
        <v>1</v>
      </c>
      <c r="M365" s="12">
        <v>2</v>
      </c>
      <c r="N365" s="12">
        <v>2</v>
      </c>
      <c r="O365" s="12">
        <v>2</v>
      </c>
      <c r="P365" s="12">
        <v>2</v>
      </c>
      <c r="Q365" s="12">
        <v>2</v>
      </c>
      <c r="R365" s="12">
        <v>3</v>
      </c>
      <c r="S365" s="12">
        <v>3</v>
      </c>
      <c r="T365" s="12">
        <v>4</v>
      </c>
    </row>
    <row r="366" spans="1:20" ht="15" customHeight="1">
      <c r="A366" s="13" t="s">
        <v>158</v>
      </c>
      <c r="B366" s="19"/>
      <c r="C366" s="12">
        <v>0</v>
      </c>
      <c r="D366" s="12">
        <v>0</v>
      </c>
      <c r="E366" s="12">
        <v>0</v>
      </c>
      <c r="F366" s="12">
        <v>0</v>
      </c>
      <c r="G366" s="12">
        <v>0</v>
      </c>
      <c r="H366" s="12">
        <v>0</v>
      </c>
      <c r="I366" s="12">
        <v>0</v>
      </c>
      <c r="J366" s="12">
        <v>0</v>
      </c>
      <c r="K366" s="12">
        <v>0</v>
      </c>
      <c r="L366" s="12">
        <v>0</v>
      </c>
      <c r="M366" s="12">
        <v>0</v>
      </c>
      <c r="N366" s="12">
        <v>1</v>
      </c>
      <c r="O366" s="12">
        <v>0</v>
      </c>
      <c r="P366" s="12">
        <v>0</v>
      </c>
      <c r="Q366" s="12">
        <v>0</v>
      </c>
      <c r="R366" s="12">
        <v>0</v>
      </c>
      <c r="S366" s="12">
        <v>0</v>
      </c>
      <c r="T366" s="12">
        <v>0</v>
      </c>
    </row>
    <row r="367" spans="1:20" ht="15" customHeight="1">
      <c r="A367" s="13" t="s">
        <v>159</v>
      </c>
      <c r="B367" s="19"/>
      <c r="C367" s="12">
        <v>0</v>
      </c>
      <c r="D367" s="12">
        <v>0</v>
      </c>
      <c r="E367" s="12">
        <v>0</v>
      </c>
      <c r="F367" s="12">
        <v>0</v>
      </c>
      <c r="G367" s="12">
        <v>0</v>
      </c>
      <c r="H367" s="12">
        <v>0</v>
      </c>
      <c r="I367" s="12">
        <v>0</v>
      </c>
      <c r="J367" s="12">
        <v>0</v>
      </c>
      <c r="K367" s="12">
        <v>0</v>
      </c>
      <c r="L367" s="12">
        <v>1</v>
      </c>
      <c r="M367" s="12">
        <v>1</v>
      </c>
      <c r="N367" s="12">
        <v>3</v>
      </c>
      <c r="O367" s="12">
        <v>4</v>
      </c>
      <c r="P367" s="12">
        <v>3</v>
      </c>
      <c r="Q367" s="12">
        <v>4</v>
      </c>
      <c r="R367" s="12">
        <v>8</v>
      </c>
      <c r="S367" s="12">
        <v>11</v>
      </c>
      <c r="T367" s="12">
        <v>11</v>
      </c>
    </row>
    <row r="368" spans="1:20" ht="15" customHeight="1">
      <c r="A368" s="13" t="s">
        <v>160</v>
      </c>
      <c r="B368" s="19"/>
      <c r="C368" s="12">
        <v>0</v>
      </c>
      <c r="D368" s="12">
        <v>0</v>
      </c>
      <c r="E368" s="12">
        <v>0</v>
      </c>
      <c r="F368" s="12">
        <v>0</v>
      </c>
      <c r="G368" s="12">
        <v>0</v>
      </c>
      <c r="H368" s="12">
        <v>0</v>
      </c>
      <c r="I368" s="12">
        <v>0</v>
      </c>
      <c r="J368" s="12">
        <v>0</v>
      </c>
      <c r="K368" s="12">
        <v>0</v>
      </c>
      <c r="L368" s="12">
        <v>0</v>
      </c>
      <c r="M368" s="12">
        <v>0</v>
      </c>
      <c r="N368" s="12">
        <v>0</v>
      </c>
      <c r="O368" s="12">
        <v>0</v>
      </c>
      <c r="P368" s="12">
        <v>0</v>
      </c>
      <c r="Q368" s="12">
        <v>0</v>
      </c>
      <c r="R368" s="12">
        <v>0</v>
      </c>
      <c r="S368" s="12">
        <v>0</v>
      </c>
      <c r="T368" s="12">
        <v>0</v>
      </c>
    </row>
    <row r="369" spans="1:20" ht="15" customHeight="1">
      <c r="A369" s="13" t="s">
        <v>161</v>
      </c>
      <c r="B369" s="19"/>
      <c r="C369" s="12">
        <v>0</v>
      </c>
      <c r="D369" s="12">
        <v>0</v>
      </c>
      <c r="E369" s="12">
        <v>0</v>
      </c>
      <c r="F369" s="12">
        <v>0</v>
      </c>
      <c r="G369" s="12">
        <v>0</v>
      </c>
      <c r="H369" s="12">
        <v>0</v>
      </c>
      <c r="I369" s="12">
        <v>0</v>
      </c>
      <c r="J369" s="12">
        <v>0</v>
      </c>
      <c r="K369" s="12">
        <v>0</v>
      </c>
      <c r="L369" s="12">
        <v>0</v>
      </c>
      <c r="M369" s="12">
        <v>0</v>
      </c>
      <c r="N369" s="12">
        <v>0</v>
      </c>
      <c r="O369" s="12">
        <v>0</v>
      </c>
      <c r="P369" s="12">
        <v>0</v>
      </c>
      <c r="Q369" s="12">
        <v>0</v>
      </c>
      <c r="R369" s="12">
        <v>0</v>
      </c>
      <c r="S369" s="12">
        <v>0</v>
      </c>
      <c r="T369" s="12">
        <v>0</v>
      </c>
    </row>
    <row r="370" spans="1:20" ht="15" customHeight="1">
      <c r="A370" s="13" t="s">
        <v>162</v>
      </c>
      <c r="B370" s="19"/>
      <c r="C370" s="12">
        <v>0</v>
      </c>
      <c r="D370" s="12">
        <v>0</v>
      </c>
      <c r="E370" s="12">
        <v>0</v>
      </c>
      <c r="F370" s="12">
        <v>0</v>
      </c>
      <c r="G370" s="12">
        <v>0</v>
      </c>
      <c r="H370" s="12">
        <v>0</v>
      </c>
      <c r="I370" s="12">
        <v>0</v>
      </c>
      <c r="J370" s="12">
        <v>0</v>
      </c>
      <c r="K370" s="12">
        <v>3</v>
      </c>
      <c r="L370" s="12">
        <v>0</v>
      </c>
      <c r="M370" s="12">
        <v>0</v>
      </c>
      <c r="N370" s="12">
        <v>0</v>
      </c>
      <c r="O370" s="12">
        <v>0</v>
      </c>
      <c r="P370" s="12">
        <v>0</v>
      </c>
      <c r="Q370" s="12">
        <v>0</v>
      </c>
      <c r="R370" s="12">
        <v>0</v>
      </c>
      <c r="S370" s="12">
        <v>0</v>
      </c>
      <c r="T370" s="12">
        <v>0</v>
      </c>
    </row>
    <row r="371" spans="1:20" ht="15" customHeight="1">
      <c r="A371" s="13" t="s">
        <v>163</v>
      </c>
      <c r="B371" s="19"/>
      <c r="C371" s="12">
        <v>1</v>
      </c>
      <c r="D371" s="12">
        <v>2</v>
      </c>
      <c r="E371" s="12">
        <v>3</v>
      </c>
      <c r="F371" s="12">
        <v>4</v>
      </c>
      <c r="G371" s="12">
        <v>5</v>
      </c>
      <c r="H371" s="12">
        <v>5</v>
      </c>
      <c r="I371" s="12">
        <v>6</v>
      </c>
      <c r="J371" s="12">
        <v>8</v>
      </c>
      <c r="K371" s="12">
        <v>8</v>
      </c>
      <c r="L371" s="12">
        <v>9</v>
      </c>
      <c r="M371" s="12">
        <v>11</v>
      </c>
      <c r="N371" s="12">
        <v>12</v>
      </c>
      <c r="O371" s="12">
        <v>14</v>
      </c>
      <c r="P371" s="12">
        <v>17</v>
      </c>
      <c r="Q371" s="12">
        <v>17</v>
      </c>
      <c r="R371" s="12">
        <v>19</v>
      </c>
      <c r="S371" s="12">
        <v>23</v>
      </c>
      <c r="T371" s="12">
        <v>27</v>
      </c>
    </row>
    <row r="372" spans="1:26" ht="12.75">
      <c r="A372" s="14" t="s">
        <v>27</v>
      </c>
      <c r="B372" s="20"/>
      <c r="C372" s="12">
        <f aca="true" t="shared" si="16" ref="C372:T372">SUM(C341:C371)</f>
        <v>6</v>
      </c>
      <c r="D372" s="12">
        <f t="shared" si="16"/>
        <v>9</v>
      </c>
      <c r="E372" s="12">
        <f t="shared" si="16"/>
        <v>16</v>
      </c>
      <c r="F372" s="12">
        <f t="shared" si="16"/>
        <v>22</v>
      </c>
      <c r="G372" s="12">
        <f t="shared" si="16"/>
        <v>28</v>
      </c>
      <c r="H372" s="12">
        <f t="shared" si="16"/>
        <v>31</v>
      </c>
      <c r="I372" s="12">
        <f t="shared" si="16"/>
        <v>39</v>
      </c>
      <c r="J372" s="12">
        <f t="shared" si="16"/>
        <v>49</v>
      </c>
      <c r="K372" s="12">
        <f t="shared" si="16"/>
        <v>73</v>
      </c>
      <c r="L372" s="12">
        <f t="shared" si="16"/>
        <v>84</v>
      </c>
      <c r="M372" s="12">
        <f t="shared" si="16"/>
        <v>127</v>
      </c>
      <c r="N372" s="12">
        <f t="shared" si="16"/>
        <v>203</v>
      </c>
      <c r="O372" s="12">
        <f t="shared" si="16"/>
        <v>293</v>
      </c>
      <c r="P372" s="12">
        <f t="shared" si="16"/>
        <v>475</v>
      </c>
      <c r="Q372" s="12">
        <f t="shared" si="16"/>
        <v>735</v>
      </c>
      <c r="R372" s="12">
        <f t="shared" si="16"/>
        <v>1466</v>
      </c>
      <c r="S372" s="12">
        <f t="shared" si="16"/>
        <v>2503</v>
      </c>
      <c r="T372" s="12">
        <f t="shared" si="16"/>
        <v>3781</v>
      </c>
      <c r="U372" s="14"/>
      <c r="W372" s="15"/>
      <c r="Z372" s="16"/>
    </row>
    <row r="373" spans="1:26" ht="12.75">
      <c r="A373" s="14" t="s">
        <v>28</v>
      </c>
      <c r="B373" s="20"/>
      <c r="C373" s="12">
        <f aca="true" t="shared" si="17" ref="C373:T373">SUM(C341:C367)</f>
        <v>5</v>
      </c>
      <c r="D373" s="12">
        <f t="shared" si="17"/>
        <v>7</v>
      </c>
      <c r="E373" s="12">
        <f t="shared" si="17"/>
        <v>13</v>
      </c>
      <c r="F373" s="12">
        <f t="shared" si="17"/>
        <v>18</v>
      </c>
      <c r="G373" s="12">
        <f t="shared" si="17"/>
        <v>23</v>
      </c>
      <c r="H373" s="12">
        <f t="shared" si="17"/>
        <v>26</v>
      </c>
      <c r="I373" s="12">
        <f t="shared" si="17"/>
        <v>33</v>
      </c>
      <c r="J373" s="12">
        <f t="shared" si="17"/>
        <v>41</v>
      </c>
      <c r="K373" s="12">
        <f t="shared" si="17"/>
        <v>62</v>
      </c>
      <c r="L373" s="12">
        <f t="shared" si="17"/>
        <v>75</v>
      </c>
      <c r="M373" s="12">
        <f t="shared" si="17"/>
        <v>116</v>
      </c>
      <c r="N373" s="12">
        <f t="shared" si="17"/>
        <v>191</v>
      </c>
      <c r="O373" s="12">
        <f t="shared" si="17"/>
        <v>279</v>
      </c>
      <c r="P373" s="12">
        <f t="shared" si="17"/>
        <v>458</v>
      </c>
      <c r="Q373" s="12">
        <f t="shared" si="17"/>
        <v>718</v>
      </c>
      <c r="R373" s="12">
        <f t="shared" si="17"/>
        <v>1447</v>
      </c>
      <c r="S373" s="12">
        <f t="shared" si="17"/>
        <v>2480</v>
      </c>
      <c r="T373" s="12">
        <f t="shared" si="17"/>
        <v>3754</v>
      </c>
      <c r="U373" s="14"/>
      <c r="W373" s="15"/>
      <c r="Z373" s="16"/>
    </row>
    <row r="374" ht="15" customHeight="1"/>
    <row r="375" ht="15" customHeight="1"/>
    <row r="376" ht="12.75">
      <c r="A376" s="21" t="s">
        <v>33</v>
      </c>
    </row>
    <row r="377" ht="12.75">
      <c r="A377" s="21"/>
    </row>
    <row r="378" spans="1:22" ht="12.75">
      <c r="A378" s="22"/>
      <c r="B378" s="22"/>
      <c r="C378" s="21">
        <v>1990</v>
      </c>
      <c r="D378" s="21">
        <v>1991</v>
      </c>
      <c r="E378" s="21">
        <v>1992</v>
      </c>
      <c r="F378" s="21">
        <v>1993</v>
      </c>
      <c r="G378" s="21">
        <v>1994</v>
      </c>
      <c r="H378" s="21">
        <v>1995</v>
      </c>
      <c r="I378" s="21">
        <v>1996</v>
      </c>
      <c r="J378" s="21">
        <v>1997</v>
      </c>
      <c r="K378" s="21">
        <v>1998</v>
      </c>
      <c r="L378" s="21">
        <v>1999</v>
      </c>
      <c r="M378" s="21">
        <v>2000</v>
      </c>
      <c r="N378" s="21">
        <v>2001</v>
      </c>
      <c r="O378" s="21">
        <v>2002</v>
      </c>
      <c r="P378" s="21">
        <v>2003</v>
      </c>
      <c r="Q378" s="21">
        <v>2004</v>
      </c>
      <c r="R378" s="21">
        <v>2005</v>
      </c>
      <c r="S378" s="21">
        <v>2006</v>
      </c>
      <c r="T378" s="21">
        <v>2007</v>
      </c>
      <c r="U378" s="3" t="s">
        <v>34</v>
      </c>
      <c r="V378" s="3" t="s">
        <v>35</v>
      </c>
    </row>
    <row r="379" spans="1:22" ht="12.75">
      <c r="A379" s="23" t="s">
        <v>27</v>
      </c>
      <c r="B379" s="23"/>
      <c r="C379" s="22">
        <f aca="true" t="shared" si="18" ref="C379:T379">(C166+C207+C290+C331+C372)*100/(C43+C84)</f>
        <v>17.333124217353554</v>
      </c>
      <c r="D379" s="22">
        <f t="shared" si="18"/>
        <v>17.028975410749716</v>
      </c>
      <c r="E379" s="22">
        <f t="shared" si="18"/>
        <v>17.979834137943524</v>
      </c>
      <c r="F379" s="22">
        <f t="shared" si="18"/>
        <v>18.67135983076292</v>
      </c>
      <c r="G379" s="22">
        <f t="shared" si="18"/>
        <v>18.62503897078124</v>
      </c>
      <c r="H379" s="22">
        <f t="shared" si="18"/>
        <v>18.48162932590136</v>
      </c>
      <c r="I379" s="22">
        <f t="shared" si="18"/>
        <v>17.360669135594375</v>
      </c>
      <c r="J379" s="22">
        <f t="shared" si="18"/>
        <v>18.035857177672067</v>
      </c>
      <c r="K379" s="22">
        <f t="shared" si="18"/>
        <v>18.40534577538403</v>
      </c>
      <c r="L379" s="22">
        <f t="shared" si="18"/>
        <v>18.462958880454813</v>
      </c>
      <c r="M379" s="22">
        <f t="shared" si="18"/>
        <v>18.95971936255549</v>
      </c>
      <c r="N379" s="22">
        <f t="shared" si="18"/>
        <v>18.70773795194138</v>
      </c>
      <c r="O379" s="22">
        <f t="shared" si="18"/>
        <v>17.7668428315077</v>
      </c>
      <c r="P379" s="22">
        <f t="shared" si="18"/>
        <v>16.95861825104478</v>
      </c>
      <c r="Q379" s="22">
        <f t="shared" si="18"/>
        <v>18.133905365393016</v>
      </c>
      <c r="R379" s="22">
        <f t="shared" si="18"/>
        <v>18.530754170885718</v>
      </c>
      <c r="S379" s="22">
        <f t="shared" si="18"/>
        <v>18.68486969516833</v>
      </c>
      <c r="T379" s="22">
        <f t="shared" si="18"/>
        <v>19.774251965973672</v>
      </c>
      <c r="U379" s="24"/>
      <c r="V379" s="22">
        <f>T379/C379*100-100</f>
        <v>14.083599228903651</v>
      </c>
    </row>
    <row r="380" spans="1:22" ht="12.75">
      <c r="A380" s="23" t="s">
        <v>28</v>
      </c>
      <c r="B380" s="23"/>
      <c r="C380" s="22">
        <f aca="true" t="shared" si="19" ref="C380:T380">(C167+C208+C291+C332+C373)*100/(C44+C85)</f>
        <v>11.94480448537916</v>
      </c>
      <c r="D380" s="22">
        <f t="shared" si="19"/>
        <v>12.042422207848684</v>
      </c>
      <c r="E380" s="22">
        <f t="shared" si="19"/>
        <v>12.691383897594227</v>
      </c>
      <c r="F380" s="22">
        <f t="shared" si="19"/>
        <v>13.007948461111631</v>
      </c>
      <c r="G380" s="22">
        <f t="shared" si="19"/>
        <v>13.330174595136965</v>
      </c>
      <c r="H380" s="22">
        <f t="shared" si="19"/>
        <v>13.023804424774578</v>
      </c>
      <c r="I380" s="22">
        <f t="shared" si="19"/>
        <v>12.666309363983535</v>
      </c>
      <c r="J380" s="22">
        <f t="shared" si="19"/>
        <v>13.112402723239418</v>
      </c>
      <c r="K380" s="22">
        <f t="shared" si="19"/>
        <v>13.435527254290305</v>
      </c>
      <c r="L380" s="22">
        <f t="shared" si="19"/>
        <v>13.428983789304676</v>
      </c>
      <c r="M380" s="22">
        <f t="shared" si="19"/>
        <v>13.844372783079294</v>
      </c>
      <c r="N380" s="22">
        <f t="shared" si="19"/>
        <v>14.35377171958006</v>
      </c>
      <c r="O380" s="22">
        <f t="shared" si="19"/>
        <v>12.931139716526456</v>
      </c>
      <c r="P380" s="22">
        <f t="shared" si="19"/>
        <v>12.884578290763152</v>
      </c>
      <c r="Q380" s="22">
        <f t="shared" si="19"/>
        <v>13.948284518981518</v>
      </c>
      <c r="R380" s="22">
        <f t="shared" si="19"/>
        <v>13.98075510419826</v>
      </c>
      <c r="S380" s="22">
        <f t="shared" si="19"/>
        <v>14.57182155885808</v>
      </c>
      <c r="T380" s="22">
        <f t="shared" si="19"/>
        <v>15.585334485109497</v>
      </c>
      <c r="U380" s="24"/>
      <c r="V380" s="22">
        <f>T380/C380*100-100</f>
        <v>30.477937116396248</v>
      </c>
    </row>
    <row r="381" spans="1:22" ht="12.75">
      <c r="A381" s="23"/>
      <c r="B381" s="23"/>
      <c r="C381" s="22"/>
      <c r="D381" s="22"/>
      <c r="E381" s="22"/>
      <c r="F381" s="22"/>
      <c r="G381" s="22"/>
      <c r="H381" s="22"/>
      <c r="I381" s="22"/>
      <c r="J381" s="22"/>
      <c r="K381" s="22"/>
      <c r="L381" s="22"/>
      <c r="M381" s="22"/>
      <c r="N381" s="22"/>
      <c r="O381" s="22"/>
      <c r="P381" s="22"/>
      <c r="Q381" s="22"/>
      <c r="R381" s="22"/>
      <c r="S381" s="22"/>
      <c r="U381" s="24"/>
      <c r="V381" s="22"/>
    </row>
    <row r="382" spans="1:22" ht="12.75">
      <c r="A382" s="23" t="s">
        <v>36</v>
      </c>
      <c r="B382" s="23"/>
      <c r="C382" s="22">
        <f aca="true" t="shared" si="20" ref="C382:T382">(C135+C176+C259+C300+C341)*100/(C12+C53)</f>
        <v>1.1412225681977324</v>
      </c>
      <c r="D382" s="22">
        <f t="shared" si="20"/>
        <v>1.1013153014351336</v>
      </c>
      <c r="E382" s="22">
        <f t="shared" si="20"/>
        <v>1.2101620456711841</v>
      </c>
      <c r="F382" s="22">
        <f t="shared" si="20"/>
        <v>1.07285565712409</v>
      </c>
      <c r="G382" s="22">
        <f t="shared" si="20"/>
        <v>1.1453836969784437</v>
      </c>
      <c r="H382" s="22">
        <f t="shared" si="20"/>
        <v>1.2076279283066458</v>
      </c>
      <c r="I382" s="22">
        <f t="shared" si="20"/>
        <v>1.0667297327574403</v>
      </c>
      <c r="J382" s="22">
        <f t="shared" si="20"/>
        <v>1.0491468075265937</v>
      </c>
      <c r="K382" s="22">
        <f t="shared" si="20"/>
        <v>1.097667604036203</v>
      </c>
      <c r="L382" s="22">
        <f t="shared" si="20"/>
        <v>1.3845126679395126</v>
      </c>
      <c r="M382" s="22">
        <f t="shared" si="20"/>
        <v>1.5121287689866243</v>
      </c>
      <c r="N382" s="22">
        <f t="shared" si="20"/>
        <v>1.597918989223337</v>
      </c>
      <c r="O382" s="22">
        <f t="shared" si="20"/>
        <v>1.76691058361592</v>
      </c>
      <c r="P382" s="22">
        <f t="shared" si="20"/>
        <v>1.8390350009887284</v>
      </c>
      <c r="Q382" s="22">
        <f t="shared" si="20"/>
        <v>2.126198802806325</v>
      </c>
      <c r="R382" s="22">
        <f t="shared" si="20"/>
        <v>2.817987978013265</v>
      </c>
      <c r="S382" s="22">
        <f t="shared" si="20"/>
        <v>3.893742423609079</v>
      </c>
      <c r="T382" s="22">
        <f t="shared" si="20"/>
        <v>4.176821933283821</v>
      </c>
      <c r="U382" s="22"/>
      <c r="V382" s="22">
        <f aca="true" t="shared" si="21" ref="V382:V412">T382/C382*100-100</f>
        <v>265.99538509653183</v>
      </c>
    </row>
    <row r="383" spans="1:22" ht="12.75">
      <c r="A383" s="23" t="s">
        <v>37</v>
      </c>
      <c r="B383" s="23"/>
      <c r="C383" s="22">
        <f aca="true" t="shared" si="22" ref="C383:T383">(C136+C177+C260+C301+C342)*100/(C13+C54)</f>
        <v>4.088741808364721</v>
      </c>
      <c r="D383" s="22">
        <f t="shared" si="22"/>
        <v>5.947710825759606</v>
      </c>
      <c r="E383" s="22">
        <f t="shared" si="22"/>
        <v>5.384314237243899</v>
      </c>
      <c r="F383" s="22">
        <f t="shared" si="22"/>
        <v>2.9285957960479703</v>
      </c>
      <c r="G383" s="22">
        <f t="shared" si="22"/>
        <v>2.151808938283282</v>
      </c>
      <c r="H383" s="22">
        <f t="shared" si="22"/>
        <v>4.2062024069759065</v>
      </c>
      <c r="I383" s="22">
        <f t="shared" si="22"/>
        <v>6.3950599758676985</v>
      </c>
      <c r="J383" s="22">
        <f t="shared" si="22"/>
        <v>7.044047588719334</v>
      </c>
      <c r="K383" s="22">
        <f t="shared" si="22"/>
        <v>8.14155107187894</v>
      </c>
      <c r="L383" s="22">
        <f t="shared" si="22"/>
        <v>7.6658124603896285</v>
      </c>
      <c r="M383" s="22">
        <f t="shared" si="22"/>
        <v>7.40414279418246</v>
      </c>
      <c r="N383" s="22">
        <f t="shared" si="22"/>
        <v>4.689145047647329</v>
      </c>
      <c r="O383" s="22">
        <f t="shared" si="22"/>
        <v>6.030123131046614</v>
      </c>
      <c r="P383" s="22">
        <f t="shared" si="22"/>
        <v>7.833147999689674</v>
      </c>
      <c r="Q383" s="22">
        <f t="shared" si="22"/>
        <v>8.866319735884954</v>
      </c>
      <c r="R383" s="22">
        <f t="shared" si="22"/>
        <v>11.804045237059592</v>
      </c>
      <c r="S383" s="22">
        <f t="shared" si="22"/>
        <v>11.175853018372704</v>
      </c>
      <c r="T383" s="22">
        <f t="shared" si="22"/>
        <v>7.524084282108083</v>
      </c>
      <c r="V383" s="22">
        <f t="shared" si="21"/>
        <v>84.01955013924726</v>
      </c>
    </row>
    <row r="384" spans="1:22" ht="12.75">
      <c r="A384" s="23" t="s">
        <v>38</v>
      </c>
      <c r="B384" s="23"/>
      <c r="C384" s="22">
        <f aca="true" t="shared" si="23" ref="C384:T384">(C137+C178+C261+C302+C343)*100/(C14+C55)</f>
        <v>1.8766062682851925</v>
      </c>
      <c r="D384" s="22">
        <f t="shared" si="23"/>
        <v>1.8776509534811545</v>
      </c>
      <c r="E384" s="22">
        <f t="shared" si="23"/>
        <v>2.492134312174485</v>
      </c>
      <c r="F384" s="22">
        <f t="shared" si="23"/>
        <v>2.8004297514838754</v>
      </c>
      <c r="G384" s="22">
        <f t="shared" si="23"/>
        <v>3.0363886028149674</v>
      </c>
      <c r="H384" s="22">
        <f t="shared" si="23"/>
        <v>3.928833754998776</v>
      </c>
      <c r="I384" s="22">
        <f t="shared" si="23"/>
        <v>3.518847075668441</v>
      </c>
      <c r="J384" s="22">
        <f t="shared" si="23"/>
        <v>3.4584450402144773</v>
      </c>
      <c r="K384" s="22">
        <f t="shared" si="23"/>
        <v>3.1651529903752533</v>
      </c>
      <c r="L384" s="22">
        <f t="shared" si="23"/>
        <v>3.8489718165388562</v>
      </c>
      <c r="M384" s="22">
        <f t="shared" si="23"/>
        <v>3.5934372488140083</v>
      </c>
      <c r="N384" s="22">
        <f t="shared" si="23"/>
        <v>3.950359402838361</v>
      </c>
      <c r="O384" s="22">
        <f t="shared" si="23"/>
        <v>4.605840427333323</v>
      </c>
      <c r="P384" s="22">
        <f t="shared" si="23"/>
        <v>2.8113528516429405</v>
      </c>
      <c r="Q384" s="22">
        <f t="shared" si="23"/>
        <v>4.00781158913373</v>
      </c>
      <c r="R384" s="22">
        <f t="shared" si="23"/>
        <v>4.489305730298525</v>
      </c>
      <c r="S384" s="22">
        <f t="shared" si="23"/>
        <v>4.914261815140109</v>
      </c>
      <c r="T384" s="22">
        <f t="shared" si="23"/>
        <v>4.742869040183219</v>
      </c>
      <c r="V384" s="22">
        <f t="shared" si="21"/>
        <v>152.73650207494848</v>
      </c>
    </row>
    <row r="385" spans="1:22" ht="12.75">
      <c r="A385" s="23" t="s">
        <v>39</v>
      </c>
      <c r="B385" s="23"/>
      <c r="C385" s="22">
        <f aca="true" t="shared" si="24" ref="C385:T385">(C138+C179+C262+C303+C344)*100/(C15+C56)</f>
        <v>2.5677517032551096</v>
      </c>
      <c r="D385" s="22">
        <f t="shared" si="24"/>
        <v>3.239709583176651</v>
      </c>
      <c r="E385" s="22">
        <f t="shared" si="24"/>
        <v>4.246062820847472</v>
      </c>
      <c r="F385" s="22">
        <f t="shared" si="24"/>
        <v>5.091881435967458</v>
      </c>
      <c r="G385" s="22">
        <f t="shared" si="24"/>
        <v>5.586987270155587</v>
      </c>
      <c r="H385" s="22">
        <f t="shared" si="24"/>
        <v>5.909090909090909</v>
      </c>
      <c r="I385" s="22">
        <f t="shared" si="24"/>
        <v>6.3339882121807465</v>
      </c>
      <c r="J385" s="22">
        <f t="shared" si="24"/>
        <v>8.937341464730963</v>
      </c>
      <c r="K385" s="22">
        <f t="shared" si="24"/>
        <v>11.734166893177495</v>
      </c>
      <c r="L385" s="22">
        <f t="shared" si="24"/>
        <v>13.277600196705189</v>
      </c>
      <c r="M385" s="22">
        <f t="shared" si="24"/>
        <v>16.696627989322874</v>
      </c>
      <c r="N385" s="22">
        <f t="shared" si="24"/>
        <v>17.323894377001967</v>
      </c>
      <c r="O385" s="22">
        <f t="shared" si="24"/>
        <v>19.91561861765022</v>
      </c>
      <c r="P385" s="22">
        <f t="shared" si="24"/>
        <v>23.233074715697736</v>
      </c>
      <c r="Q385" s="22">
        <f t="shared" si="24"/>
        <v>27.0800607044916</v>
      </c>
      <c r="R385" s="22">
        <f t="shared" si="24"/>
        <v>28.250465301781443</v>
      </c>
      <c r="S385" s="22">
        <f t="shared" si="24"/>
        <v>25.994777257801793</v>
      </c>
      <c r="T385" s="22">
        <f t="shared" si="24"/>
        <v>28.95246571039682</v>
      </c>
      <c r="V385" s="22">
        <f t="shared" si="21"/>
        <v>1027.5414859503007</v>
      </c>
    </row>
    <row r="386" spans="1:22" ht="12.75">
      <c r="A386" s="23" t="s">
        <v>40</v>
      </c>
      <c r="B386" s="23"/>
      <c r="C386" s="22">
        <f aca="true" t="shared" si="25" ref="C386:T386">(C139+C180+C263+C304+C345)*100/(C16+C57)</f>
        <v>3.769884862537745</v>
      </c>
      <c r="D386" s="22">
        <f t="shared" si="25"/>
        <v>3.433012201524588</v>
      </c>
      <c r="E386" s="22">
        <f t="shared" si="25"/>
        <v>3.961060317042689</v>
      </c>
      <c r="F386" s="22">
        <f t="shared" si="25"/>
        <v>4.119947502579353</v>
      </c>
      <c r="G386" s="22">
        <f t="shared" si="25"/>
        <v>4.707806893224377</v>
      </c>
      <c r="H386" s="22">
        <f t="shared" si="25"/>
        <v>5.04243459232481</v>
      </c>
      <c r="I386" s="22">
        <f t="shared" si="25"/>
        <v>5.107930288693286</v>
      </c>
      <c r="J386" s="22">
        <f t="shared" si="25"/>
        <v>4.3329601004997675</v>
      </c>
      <c r="K386" s="22">
        <f t="shared" si="25"/>
        <v>4.788432525161344</v>
      </c>
      <c r="L386" s="22">
        <f t="shared" si="25"/>
        <v>5.4724517683587495</v>
      </c>
      <c r="M386" s="22">
        <f t="shared" si="25"/>
        <v>6.49468855289171</v>
      </c>
      <c r="N386" s="22">
        <f t="shared" si="25"/>
        <v>6.534778990401646</v>
      </c>
      <c r="O386" s="22">
        <f t="shared" si="25"/>
        <v>8.055800551197212</v>
      </c>
      <c r="P386" s="22">
        <f t="shared" si="25"/>
        <v>8.15165431618355</v>
      </c>
      <c r="Q386" s="22">
        <f t="shared" si="25"/>
        <v>9.544030584664682</v>
      </c>
      <c r="R386" s="22">
        <f t="shared" si="25"/>
        <v>10.501612709384247</v>
      </c>
      <c r="S386" s="22">
        <f t="shared" si="25"/>
        <v>11.963080776536701</v>
      </c>
      <c r="T386" s="22">
        <f t="shared" si="25"/>
        <v>15.110886219555036</v>
      </c>
      <c r="V386" s="22">
        <f t="shared" si="21"/>
        <v>300.8315046890571</v>
      </c>
    </row>
    <row r="387" spans="1:22" ht="12.75">
      <c r="A387" s="23" t="s">
        <v>41</v>
      </c>
      <c r="B387" s="23"/>
      <c r="C387" s="22">
        <f aca="true" t="shared" si="26" ref="C387:T387">(C140+C181+C264+C305+C346)*100/(C17+C58)</f>
        <v>0</v>
      </c>
      <c r="D387" s="22">
        <f t="shared" si="26"/>
        <v>0</v>
      </c>
      <c r="E387" s="22">
        <f t="shared" si="26"/>
        <v>0.011636025133814289</v>
      </c>
      <c r="F387" s="22">
        <f t="shared" si="26"/>
        <v>0.013294336612603031</v>
      </c>
      <c r="G387" s="22">
        <f t="shared" si="26"/>
        <v>0.03768844221105527</v>
      </c>
      <c r="H387" s="22">
        <f t="shared" si="26"/>
        <v>0.10084457330139922</v>
      </c>
      <c r="I387" s="22">
        <f t="shared" si="26"/>
        <v>0.08492053863884508</v>
      </c>
      <c r="J387" s="22">
        <f t="shared" si="26"/>
        <v>0.1334303736050461</v>
      </c>
      <c r="K387" s="22">
        <f t="shared" si="26"/>
        <v>0.20907637436969623</v>
      </c>
      <c r="L387" s="22">
        <f t="shared" si="26"/>
        <v>0.221584984358707</v>
      </c>
      <c r="M387" s="22">
        <f t="shared" si="26"/>
        <v>0.2505274261603376</v>
      </c>
      <c r="N387" s="22">
        <f t="shared" si="26"/>
        <v>0.24166878656830323</v>
      </c>
      <c r="O387" s="22">
        <f t="shared" si="26"/>
        <v>0.47211943345667984</v>
      </c>
      <c r="P387" s="22">
        <f t="shared" si="26"/>
        <v>0.5566985356408084</v>
      </c>
      <c r="Q387" s="22">
        <f t="shared" si="26"/>
        <v>0.7050528789659224</v>
      </c>
      <c r="R387" s="22">
        <f t="shared" si="26"/>
        <v>1.1283005699662674</v>
      </c>
      <c r="S387" s="22">
        <f t="shared" si="26"/>
        <v>1.43636566083955</v>
      </c>
      <c r="T387" s="22">
        <f t="shared" si="26"/>
        <v>1.5148413510747185</v>
      </c>
      <c r="V387" s="22" t="e">
        <f t="shared" si="21"/>
        <v>#DIV/0!</v>
      </c>
    </row>
    <row r="388" spans="1:22" ht="12.75">
      <c r="A388" s="23" t="s">
        <v>42</v>
      </c>
      <c r="B388" s="23"/>
      <c r="C388" s="22">
        <f aca="true" t="shared" si="27" ref="C388:T388">(C141+C182+C265+C306+C347)*100/(C18+C59)</f>
        <v>4.799944907375525</v>
      </c>
      <c r="D388" s="22">
        <f t="shared" si="27"/>
        <v>4.9224678323985485</v>
      </c>
      <c r="E388" s="22">
        <f t="shared" si="27"/>
        <v>5.12884507393773</v>
      </c>
      <c r="F388" s="22">
        <f t="shared" si="27"/>
        <v>4.753778644563628</v>
      </c>
      <c r="G388" s="22">
        <f t="shared" si="27"/>
        <v>5.484492728228491</v>
      </c>
      <c r="H388" s="22">
        <f t="shared" si="27"/>
        <v>4.080604534005038</v>
      </c>
      <c r="I388" s="22">
        <f t="shared" si="27"/>
        <v>4.001888177908318</v>
      </c>
      <c r="J388" s="22">
        <f t="shared" si="27"/>
        <v>3.7861691991374555</v>
      </c>
      <c r="K388" s="22">
        <f t="shared" si="27"/>
        <v>5.507178159566957</v>
      </c>
      <c r="L388" s="22">
        <f t="shared" si="27"/>
        <v>5.0471486304445445</v>
      </c>
      <c r="M388" s="22">
        <f t="shared" si="27"/>
        <v>4.920957636612589</v>
      </c>
      <c r="N388" s="22">
        <f t="shared" si="27"/>
        <v>4.152682867655979</v>
      </c>
      <c r="O388" s="22">
        <f t="shared" si="27"/>
        <v>5.3732503888024885</v>
      </c>
      <c r="P388" s="22">
        <f t="shared" si="27"/>
        <v>4.251449357735591</v>
      </c>
      <c r="Q388" s="22">
        <f t="shared" si="27"/>
        <v>5.072010018785222</v>
      </c>
      <c r="R388" s="22">
        <f t="shared" si="27"/>
        <v>6.835516951936061</v>
      </c>
      <c r="S388" s="22">
        <f t="shared" si="27"/>
        <v>8.455806958780505</v>
      </c>
      <c r="T388" s="22">
        <f t="shared" si="27"/>
        <v>9.328055217214779</v>
      </c>
      <c r="V388" s="22">
        <f t="shared" si="21"/>
        <v>94.33671421689499</v>
      </c>
    </row>
    <row r="389" spans="1:22" ht="12.75">
      <c r="A389" s="23" t="s">
        <v>43</v>
      </c>
      <c r="B389" s="23"/>
      <c r="C389" s="22">
        <f aca="true" t="shared" si="28" ref="C389:T389">(C142+C183+C266+C307+C348)*100/(C19+C60)</f>
        <v>4.956178422423207</v>
      </c>
      <c r="D389" s="22">
        <f t="shared" si="28"/>
        <v>8.505444471872515</v>
      </c>
      <c r="E389" s="22">
        <f t="shared" si="28"/>
        <v>5.81875575430751</v>
      </c>
      <c r="F389" s="22">
        <f t="shared" si="28"/>
        <v>5.943271094786247</v>
      </c>
      <c r="G389" s="22">
        <f t="shared" si="28"/>
        <v>6.430923058163638</v>
      </c>
      <c r="H389" s="22">
        <f t="shared" si="28"/>
        <v>8.415981864550865</v>
      </c>
      <c r="I389" s="22">
        <f t="shared" si="28"/>
        <v>9.985195308051475</v>
      </c>
      <c r="J389" s="22">
        <f t="shared" si="28"/>
        <v>8.556581734023275</v>
      </c>
      <c r="K389" s="22">
        <f t="shared" si="28"/>
        <v>7.9053856743565145</v>
      </c>
      <c r="L389" s="22">
        <f t="shared" si="28"/>
        <v>9.505437390052775</v>
      </c>
      <c r="M389" s="22">
        <f t="shared" si="28"/>
        <v>7.69802348045772</v>
      </c>
      <c r="N389" s="22">
        <f t="shared" si="28"/>
        <v>5.216710554408939</v>
      </c>
      <c r="O389" s="22">
        <f t="shared" si="28"/>
        <v>6.220436839176405</v>
      </c>
      <c r="P389" s="22">
        <f t="shared" si="28"/>
        <v>9.728551614820686</v>
      </c>
      <c r="Q389" s="22">
        <f t="shared" si="28"/>
        <v>9.518064536885115</v>
      </c>
      <c r="R389" s="22">
        <f t="shared" si="28"/>
        <v>10.04075235109718</v>
      </c>
      <c r="S389" s="22">
        <f t="shared" si="28"/>
        <v>12.097059592866705</v>
      </c>
      <c r="T389" s="22">
        <f t="shared" si="28"/>
        <v>6.770618404763308</v>
      </c>
      <c r="V389" s="22">
        <f t="shared" si="21"/>
        <v>36.60965824254916</v>
      </c>
    </row>
    <row r="390" spans="1:22" ht="12.75">
      <c r="A390" s="23" t="s">
        <v>44</v>
      </c>
      <c r="B390" s="23"/>
      <c r="C390" s="22">
        <f aca="true" t="shared" si="29" ref="C390:T390">(C143+C184+C267+C308+C349)*100/(C20+C61)</f>
        <v>17.180916403597987</v>
      </c>
      <c r="D390" s="22">
        <f t="shared" si="29"/>
        <v>17.99406604747162</v>
      </c>
      <c r="E390" s="22">
        <f t="shared" si="29"/>
        <v>12.286616565900088</v>
      </c>
      <c r="F390" s="22">
        <f t="shared" si="29"/>
        <v>15.803966148793736</v>
      </c>
      <c r="G390" s="22">
        <f t="shared" si="29"/>
        <v>17.683582673315733</v>
      </c>
      <c r="H390" s="22">
        <f t="shared" si="29"/>
        <v>14.311821949061788</v>
      </c>
      <c r="I390" s="22">
        <f t="shared" si="29"/>
        <v>23.472670644473094</v>
      </c>
      <c r="J390" s="22">
        <f t="shared" si="29"/>
        <v>19.697398718859688</v>
      </c>
      <c r="K390" s="22">
        <f t="shared" si="29"/>
        <v>18.63038804497233</v>
      </c>
      <c r="L390" s="22">
        <f t="shared" si="29"/>
        <v>12.75714032947487</v>
      </c>
      <c r="M390" s="22">
        <f t="shared" si="29"/>
        <v>15.695532113208534</v>
      </c>
      <c r="N390" s="22">
        <f t="shared" si="29"/>
        <v>20.697695608236835</v>
      </c>
      <c r="O390" s="22">
        <f t="shared" si="29"/>
        <v>13.818971552217908</v>
      </c>
      <c r="P390" s="22">
        <f t="shared" si="29"/>
        <v>21.745550368578275</v>
      </c>
      <c r="Q390" s="22">
        <f t="shared" si="29"/>
        <v>18.5371454153564</v>
      </c>
      <c r="R390" s="22">
        <f t="shared" si="29"/>
        <v>15.007670047865199</v>
      </c>
      <c r="S390" s="22">
        <f t="shared" si="29"/>
        <v>17.677088257140927</v>
      </c>
      <c r="T390" s="22">
        <f t="shared" si="29"/>
        <v>19.9662568645771</v>
      </c>
      <c r="V390" s="22">
        <f t="shared" si="21"/>
        <v>16.211827096695572</v>
      </c>
    </row>
    <row r="391" spans="1:22" ht="12.75">
      <c r="A391" s="23" t="s">
        <v>45</v>
      </c>
      <c r="B391" s="23"/>
      <c r="C391" s="22">
        <f aca="true" t="shared" si="30" ref="C391:T391">(C144+C185+C268+C309+C350)*100/(C21+C62)</f>
        <v>14.799390364129536</v>
      </c>
      <c r="D391" s="22">
        <f t="shared" si="30"/>
        <v>14.668001898480966</v>
      </c>
      <c r="E391" s="22">
        <f t="shared" si="30"/>
        <v>17.394371698352717</v>
      </c>
      <c r="F391" s="22">
        <f t="shared" si="30"/>
        <v>16.340401731433296</v>
      </c>
      <c r="G391" s="22">
        <f t="shared" si="30"/>
        <v>19.666405630643695</v>
      </c>
      <c r="H391" s="22">
        <f t="shared" si="30"/>
        <v>17.83490859697776</v>
      </c>
      <c r="I391" s="22">
        <f t="shared" si="30"/>
        <v>15.256514712965506</v>
      </c>
      <c r="J391" s="22">
        <f t="shared" si="30"/>
        <v>15.226688893747268</v>
      </c>
      <c r="K391" s="22">
        <f t="shared" si="30"/>
        <v>14.364724951209023</v>
      </c>
      <c r="L391" s="22">
        <f t="shared" si="30"/>
        <v>16.456833361542568</v>
      </c>
      <c r="M391" s="22">
        <f t="shared" si="30"/>
        <v>15.14105951130492</v>
      </c>
      <c r="N391" s="22">
        <f t="shared" si="30"/>
        <v>16.456674268765344</v>
      </c>
      <c r="O391" s="22">
        <f t="shared" si="30"/>
        <v>13.686243033994728</v>
      </c>
      <c r="P391" s="22">
        <f t="shared" si="30"/>
        <v>12.980240944598725</v>
      </c>
      <c r="Q391" s="22">
        <f t="shared" si="30"/>
        <v>12.887221684414326</v>
      </c>
      <c r="R391" s="22">
        <f t="shared" si="30"/>
        <v>11.28883736529175</v>
      </c>
      <c r="S391" s="22">
        <f t="shared" si="30"/>
        <v>12.47787143228805</v>
      </c>
      <c r="T391" s="22">
        <f t="shared" si="30"/>
        <v>13.310969381788128</v>
      </c>
      <c r="V391" s="22">
        <f t="shared" si="21"/>
        <v>-10.057312806269465</v>
      </c>
    </row>
    <row r="392" spans="1:22" ht="12.75">
      <c r="A392" s="23" t="s">
        <v>46</v>
      </c>
      <c r="B392" s="23"/>
      <c r="C392" s="22">
        <f aca="true" t="shared" si="31" ref="C392:T392">(C145+C186+C269+C310+C351)*100/(C22+C63)</f>
        <v>13.920372100419408</v>
      </c>
      <c r="D392" s="22">
        <f t="shared" si="31"/>
        <v>17.77023269200104</v>
      </c>
      <c r="E392" s="22">
        <f t="shared" si="31"/>
        <v>17.559026516527425</v>
      </c>
      <c r="F392" s="22">
        <f t="shared" si="31"/>
        <v>17.307750980122954</v>
      </c>
      <c r="G392" s="22">
        <f t="shared" si="31"/>
        <v>17.958179125199063</v>
      </c>
      <c r="H392" s="22">
        <f t="shared" si="31"/>
        <v>14.926154475013714</v>
      </c>
      <c r="I392" s="22">
        <f t="shared" si="31"/>
        <v>16.48337999779985</v>
      </c>
      <c r="J392" s="22">
        <f t="shared" si="31"/>
        <v>16.0056359571309</v>
      </c>
      <c r="K392" s="22">
        <f t="shared" si="31"/>
        <v>15.610493073280466</v>
      </c>
      <c r="L392" s="22">
        <f t="shared" si="31"/>
        <v>16.90622460588331</v>
      </c>
      <c r="M392" s="22">
        <f t="shared" si="31"/>
        <v>15.956293346793037</v>
      </c>
      <c r="N392" s="22">
        <f t="shared" si="31"/>
        <v>16.831822291732852</v>
      </c>
      <c r="O392" s="22">
        <f t="shared" si="31"/>
        <v>14.321749046251576</v>
      </c>
      <c r="P392" s="22">
        <f t="shared" si="31"/>
        <v>13.690220732372149</v>
      </c>
      <c r="Q392" s="22">
        <f t="shared" si="31"/>
        <v>15.867284507833343</v>
      </c>
      <c r="R392" s="22">
        <f t="shared" si="31"/>
        <v>14.099599267685784</v>
      </c>
      <c r="S392" s="22">
        <f t="shared" si="31"/>
        <v>14.505982896462614</v>
      </c>
      <c r="T392" s="22">
        <f t="shared" si="31"/>
        <v>13.667990115778661</v>
      </c>
      <c r="V392" s="22">
        <f t="shared" si="21"/>
        <v>-1.8130405050964242</v>
      </c>
    </row>
    <row r="393" spans="1:22" ht="12.75">
      <c r="A393" s="23" t="s">
        <v>47</v>
      </c>
      <c r="B393" s="23"/>
      <c r="C393" s="22">
        <f aca="true" t="shared" si="32" ref="C393:T393">(C146+C187+C270+C311+C352)*100/(C23+C64)</f>
        <v>0</v>
      </c>
      <c r="D393" s="22">
        <f t="shared" si="32"/>
        <v>0</v>
      </c>
      <c r="E393" s="22">
        <f t="shared" si="32"/>
        <v>0</v>
      </c>
      <c r="F393" s="22">
        <f t="shared" si="32"/>
        <v>0</v>
      </c>
      <c r="G393" s="22">
        <f t="shared" si="32"/>
        <v>0</v>
      </c>
      <c r="H393" s="22">
        <f t="shared" si="32"/>
        <v>0</v>
      </c>
      <c r="I393" s="22">
        <f t="shared" si="32"/>
        <v>0</v>
      </c>
      <c r="J393" s="22">
        <f t="shared" si="32"/>
        <v>0</v>
      </c>
      <c r="K393" s="22">
        <f t="shared" si="32"/>
        <v>0</v>
      </c>
      <c r="L393" s="22">
        <f t="shared" si="32"/>
        <v>0</v>
      </c>
      <c r="M393" s="22">
        <f t="shared" si="32"/>
        <v>0</v>
      </c>
      <c r="N393" s="22">
        <f t="shared" si="32"/>
        <v>0</v>
      </c>
      <c r="O393" s="22">
        <f t="shared" si="32"/>
        <v>0</v>
      </c>
      <c r="P393" s="22">
        <f t="shared" si="32"/>
        <v>0.02467308166790032</v>
      </c>
      <c r="Q393" s="22">
        <f t="shared" si="32"/>
        <v>0.023803856224708403</v>
      </c>
      <c r="R393" s="22">
        <f t="shared" si="32"/>
        <v>0.022846698652044778</v>
      </c>
      <c r="S393" s="22">
        <f t="shared" si="32"/>
        <v>0.021496130696474634</v>
      </c>
      <c r="T393" s="22">
        <f t="shared" si="32"/>
        <v>0.04105933073290905</v>
      </c>
      <c r="V393" s="22" t="e">
        <f t="shared" si="21"/>
        <v>#DIV/0!</v>
      </c>
    </row>
    <row r="394" spans="1:22" ht="12.75">
      <c r="A394" s="23" t="s">
        <v>48</v>
      </c>
      <c r="B394" s="23"/>
      <c r="C394" s="22">
        <f aca="true" t="shared" si="33" ref="C394:T394">(C147+C188+C271+C312+C353)*100/(C24+C65)</f>
        <v>43.94057857701329</v>
      </c>
      <c r="D394" s="22">
        <f t="shared" si="33"/>
        <v>33.18471982976999</v>
      </c>
      <c r="E394" s="22">
        <f t="shared" si="33"/>
        <v>31.86299292214358</v>
      </c>
      <c r="F394" s="22">
        <f t="shared" si="33"/>
        <v>44.740118269530036</v>
      </c>
      <c r="G394" s="22">
        <f t="shared" si="33"/>
        <v>52.81240012783637</v>
      </c>
      <c r="H394" s="22">
        <f t="shared" si="33"/>
        <v>47.105052125100244</v>
      </c>
      <c r="I394" s="22">
        <f t="shared" si="33"/>
        <v>29.293247284747363</v>
      </c>
      <c r="J394" s="22">
        <f t="shared" si="33"/>
        <v>46.68141592920354</v>
      </c>
      <c r="K394" s="22">
        <f t="shared" si="33"/>
        <v>68.24719456298403</v>
      </c>
      <c r="L394" s="22">
        <f t="shared" si="33"/>
        <v>45.49051937345425</v>
      </c>
      <c r="M394" s="22">
        <f t="shared" si="33"/>
        <v>47.66970618034448</v>
      </c>
      <c r="N394" s="22">
        <f t="shared" si="33"/>
        <v>46.06522797338958</v>
      </c>
      <c r="O394" s="22">
        <f t="shared" si="33"/>
        <v>39.28514945437293</v>
      </c>
      <c r="P394" s="22">
        <f t="shared" si="33"/>
        <v>35.38135593220339</v>
      </c>
      <c r="Q394" s="22">
        <f t="shared" si="33"/>
        <v>47.096964338343646</v>
      </c>
      <c r="R394" s="22">
        <f t="shared" si="33"/>
        <v>48.40493407060825</v>
      </c>
      <c r="S394" s="22">
        <f t="shared" si="33"/>
        <v>37.65373699148534</v>
      </c>
      <c r="T394" s="22">
        <f t="shared" si="33"/>
        <v>36.40458113498906</v>
      </c>
      <c r="V394" s="22">
        <f t="shared" si="21"/>
        <v>-17.150428342257996</v>
      </c>
    </row>
    <row r="395" spans="1:22" ht="12.75">
      <c r="A395" s="23" t="s">
        <v>49</v>
      </c>
      <c r="B395" s="23"/>
      <c r="C395" s="22">
        <f aca="true" t="shared" si="34" ref="C395:T395">(C148+C189+C272+C313+C354)*100/(C25+C66)</f>
        <v>2.519780888618381</v>
      </c>
      <c r="D395" s="22">
        <f t="shared" si="34"/>
        <v>2.0344287949921753</v>
      </c>
      <c r="E395" s="22">
        <f t="shared" si="34"/>
        <v>2.3202029245001494</v>
      </c>
      <c r="F395" s="22">
        <f t="shared" si="34"/>
        <v>3.450395083406497</v>
      </c>
      <c r="G395" s="22">
        <f t="shared" si="34"/>
        <v>4.0647482014388485</v>
      </c>
      <c r="H395" s="22">
        <f t="shared" si="34"/>
        <v>3.3244206773618536</v>
      </c>
      <c r="I395" s="22">
        <f t="shared" si="34"/>
        <v>2.8030954428202923</v>
      </c>
      <c r="J395" s="22">
        <f t="shared" si="34"/>
        <v>2.6023288637967537</v>
      </c>
      <c r="K395" s="22">
        <f t="shared" si="34"/>
        <v>3.610702225300892</v>
      </c>
      <c r="L395" s="22">
        <f t="shared" si="34"/>
        <v>3.814613470929697</v>
      </c>
      <c r="M395" s="22">
        <f t="shared" si="34"/>
        <v>3.3604282315622522</v>
      </c>
      <c r="N395" s="22">
        <f t="shared" si="34"/>
        <v>3.0446486586837462</v>
      </c>
      <c r="O395" s="22">
        <f t="shared" si="34"/>
        <v>3.186470850022252</v>
      </c>
      <c r="P395" s="22">
        <f t="shared" si="34"/>
        <v>2.776384010704131</v>
      </c>
      <c r="Q395" s="22">
        <f t="shared" si="34"/>
        <v>3.543339680437122</v>
      </c>
      <c r="R395" s="22">
        <f t="shared" si="34"/>
        <v>3.8923675748857676</v>
      </c>
      <c r="S395" s="22">
        <f t="shared" si="34"/>
        <v>3.6170565787290525</v>
      </c>
      <c r="T395" s="22">
        <f t="shared" si="34"/>
        <v>4.598337950138504</v>
      </c>
      <c r="V395" s="22">
        <f t="shared" si="21"/>
        <v>82.48959546081068</v>
      </c>
    </row>
    <row r="396" spans="1:22" ht="12.75">
      <c r="A396" s="23" t="s">
        <v>50</v>
      </c>
      <c r="B396" s="23"/>
      <c r="C396" s="22">
        <f aca="true" t="shared" si="35" ref="C396:T396">(C149+C190+C273+C314+C355)*100/(C26+C67)</f>
        <v>2.1357021357021355</v>
      </c>
      <c r="D396" s="22">
        <f t="shared" si="35"/>
        <v>1.9287833827893175</v>
      </c>
      <c r="E396" s="22">
        <f t="shared" si="35"/>
        <v>2.1596606247589665</v>
      </c>
      <c r="F396" s="22">
        <f t="shared" si="35"/>
        <v>2.281591263650546</v>
      </c>
      <c r="G396" s="22">
        <f t="shared" si="35"/>
        <v>2.9760850310008857</v>
      </c>
      <c r="H396" s="22">
        <f t="shared" si="35"/>
        <v>2.194106342088405</v>
      </c>
      <c r="I396" s="22">
        <f t="shared" si="35"/>
        <v>1.656481183660341</v>
      </c>
      <c r="J396" s="22">
        <f t="shared" si="35"/>
        <v>2.000310125600868</v>
      </c>
      <c r="K396" s="22">
        <f t="shared" si="35"/>
        <v>2.5435073627844713</v>
      </c>
      <c r="L396" s="22">
        <f t="shared" si="35"/>
        <v>2.4931590148981453</v>
      </c>
      <c r="M396" s="22">
        <f t="shared" si="35"/>
        <v>2.885312454690445</v>
      </c>
      <c r="N396" s="22">
        <f t="shared" si="35"/>
        <v>1.553200754826535</v>
      </c>
      <c r="O396" s="22">
        <f t="shared" si="35"/>
        <v>2.8394714647174584</v>
      </c>
      <c r="P396" s="22">
        <f t="shared" si="35"/>
        <v>2.310005467468562</v>
      </c>
      <c r="Q396" s="22">
        <f t="shared" si="35"/>
        <v>3.17861417741721</v>
      </c>
      <c r="R396" s="22">
        <f t="shared" si="35"/>
        <v>3.2341001353179974</v>
      </c>
      <c r="S396" s="22">
        <f t="shared" si="35"/>
        <v>3.447401774397972</v>
      </c>
      <c r="T396" s="22">
        <f t="shared" si="35"/>
        <v>3.705564627559352</v>
      </c>
      <c r="V396" s="22">
        <f t="shared" si="21"/>
        <v>73.50568534881887</v>
      </c>
    </row>
    <row r="397" spans="1:22" ht="12.75">
      <c r="A397" s="23" t="s">
        <v>51</v>
      </c>
      <c r="B397" s="23"/>
      <c r="C397" s="22">
        <f aca="true" t="shared" si="36" ref="C397:T397">(C150+C191+C274+C315+C356)*100/(C27+C68)</f>
        <v>0.5351238104853977</v>
      </c>
      <c r="D397" s="22">
        <f t="shared" si="36"/>
        <v>0.647716931641775</v>
      </c>
      <c r="E397" s="22">
        <f t="shared" si="36"/>
        <v>0.7065232812189655</v>
      </c>
      <c r="F397" s="22">
        <f t="shared" si="36"/>
        <v>0.6851632549484012</v>
      </c>
      <c r="G397" s="22">
        <f t="shared" si="36"/>
        <v>0.7042846320042649</v>
      </c>
      <c r="H397" s="22">
        <f t="shared" si="36"/>
        <v>0.7065202508420736</v>
      </c>
      <c r="I397" s="22">
        <f t="shared" si="36"/>
        <v>0.7760443148063904</v>
      </c>
      <c r="J397" s="22">
        <f t="shared" si="36"/>
        <v>0.8017046211213211</v>
      </c>
      <c r="K397" s="22">
        <f t="shared" si="36"/>
        <v>0.6855093862054419</v>
      </c>
      <c r="L397" s="22">
        <f t="shared" si="36"/>
        <v>1.0958692176783045</v>
      </c>
      <c r="M397" s="22">
        <f t="shared" si="36"/>
        <v>0.7455152597654733</v>
      </c>
      <c r="N397" s="22">
        <f t="shared" si="36"/>
        <v>0.7830457955492688</v>
      </c>
      <c r="O397" s="22">
        <f t="shared" si="36"/>
        <v>0.6630873147437959</v>
      </c>
      <c r="P397" s="22">
        <f t="shared" si="36"/>
        <v>0.8981598675883555</v>
      </c>
      <c r="Q397" s="22">
        <f t="shared" si="36"/>
        <v>2.3363124149990284</v>
      </c>
      <c r="R397" s="22">
        <f t="shared" si="36"/>
        <v>4.594826354151779</v>
      </c>
      <c r="S397" s="22">
        <f t="shared" si="36"/>
        <v>3.6850415641108993</v>
      </c>
      <c r="T397" s="22">
        <f t="shared" si="36"/>
        <v>4.603481624758221</v>
      </c>
      <c r="V397" s="22">
        <f t="shared" si="21"/>
        <v>760.2647713587096</v>
      </c>
    </row>
    <row r="398" spans="1:22" ht="12.75">
      <c r="A398" s="23" t="s">
        <v>52</v>
      </c>
      <c r="B398" s="23"/>
      <c r="C398" s="22">
        <f aca="true" t="shared" si="37" ref="C398:T398">(C151+C192+C275+C316+C357)*100/(C28+C69)</f>
        <v>0</v>
      </c>
      <c r="D398" s="22">
        <f t="shared" si="37"/>
        <v>0</v>
      </c>
      <c r="E398" s="22">
        <f t="shared" si="37"/>
        <v>0</v>
      </c>
      <c r="F398" s="22">
        <f t="shared" si="37"/>
        <v>0</v>
      </c>
      <c r="G398" s="22">
        <f t="shared" si="37"/>
        <v>0</v>
      </c>
      <c r="H398" s="22">
        <f t="shared" si="37"/>
        <v>0</v>
      </c>
      <c r="I398" s="22">
        <f t="shared" si="37"/>
        <v>0</v>
      </c>
      <c r="J398" s="22">
        <f t="shared" si="37"/>
        <v>0</v>
      </c>
      <c r="K398" s="22">
        <f t="shared" si="37"/>
        <v>0</v>
      </c>
      <c r="L398" s="22">
        <f t="shared" si="37"/>
        <v>0</v>
      </c>
      <c r="M398" s="22">
        <f t="shared" si="37"/>
        <v>0</v>
      </c>
      <c r="N398" s="22">
        <f t="shared" si="37"/>
        <v>0</v>
      </c>
      <c r="O398" s="22">
        <f t="shared" si="37"/>
        <v>0</v>
      </c>
      <c r="P398" s="22">
        <f t="shared" si="37"/>
        <v>0</v>
      </c>
      <c r="Q398" s="22">
        <f t="shared" si="37"/>
        <v>0</v>
      </c>
      <c r="R398" s="22">
        <f t="shared" si="37"/>
        <v>0</v>
      </c>
      <c r="S398" s="22">
        <f t="shared" si="37"/>
        <v>0</v>
      </c>
      <c r="T398" s="22">
        <f t="shared" si="37"/>
        <v>0</v>
      </c>
      <c r="V398" s="22" t="e">
        <f t="shared" si="21"/>
        <v>#DIV/0!</v>
      </c>
    </row>
    <row r="399" spans="1:22" ht="12.75">
      <c r="A399" s="23" t="s">
        <v>53</v>
      </c>
      <c r="B399" s="23"/>
      <c r="C399" s="22">
        <f aca="true" t="shared" si="38" ref="C399:T399">(C152+C193+C276+C317+C358)*100/(C29+C70)</f>
        <v>1.4240311414422626</v>
      </c>
      <c r="D399" s="22">
        <f t="shared" si="38"/>
        <v>1.5919373758169153</v>
      </c>
      <c r="E399" s="22">
        <f t="shared" si="38"/>
        <v>1.5965623253214085</v>
      </c>
      <c r="F399" s="22">
        <f t="shared" si="38"/>
        <v>1.7962905683289228</v>
      </c>
      <c r="G399" s="22">
        <f t="shared" si="38"/>
        <v>1.8934019155728983</v>
      </c>
      <c r="H399" s="22">
        <f t="shared" si="38"/>
        <v>2.1143363903789583</v>
      </c>
      <c r="I399" s="22">
        <f t="shared" si="38"/>
        <v>2.778530767145568</v>
      </c>
      <c r="J399" s="22">
        <f t="shared" si="38"/>
        <v>3.502764545335522</v>
      </c>
      <c r="K399" s="22">
        <f t="shared" si="38"/>
        <v>3.770560289131343</v>
      </c>
      <c r="L399" s="22">
        <f t="shared" si="38"/>
        <v>3.388508371385084</v>
      </c>
      <c r="M399" s="22">
        <f t="shared" si="38"/>
        <v>3.8975398507325165</v>
      </c>
      <c r="N399" s="22">
        <f t="shared" si="38"/>
        <v>3.975502116545078</v>
      </c>
      <c r="O399" s="22">
        <f t="shared" si="38"/>
        <v>3.5933313751146003</v>
      </c>
      <c r="P399" s="22">
        <f t="shared" si="38"/>
        <v>4.68589309729535</v>
      </c>
      <c r="Q399" s="22">
        <f t="shared" si="38"/>
        <v>5.702391739182466</v>
      </c>
      <c r="R399" s="22">
        <f t="shared" si="38"/>
        <v>7.524976373700554</v>
      </c>
      <c r="S399" s="22">
        <f t="shared" si="38"/>
        <v>7.936521180465745</v>
      </c>
      <c r="T399" s="22">
        <f t="shared" si="38"/>
        <v>7.570252038240285</v>
      </c>
      <c r="V399" s="22">
        <f t="shared" si="21"/>
        <v>431.6071971974653</v>
      </c>
    </row>
    <row r="400" spans="1:22" ht="12.75">
      <c r="A400" s="23" t="s">
        <v>54</v>
      </c>
      <c r="B400" s="23"/>
      <c r="C400" s="22">
        <f aca="true" t="shared" si="39" ref="C400:T400">(C153+C194+C277+C318+C359)*100/(C30+C71)</f>
        <v>65.36701850142472</v>
      </c>
      <c r="D400" s="22">
        <f t="shared" si="39"/>
        <v>62.27224008574491</v>
      </c>
      <c r="E400" s="22">
        <f t="shared" si="39"/>
        <v>69.4887406977868</v>
      </c>
      <c r="F400" s="22">
        <f t="shared" si="39"/>
        <v>72.66566555003658</v>
      </c>
      <c r="G400" s="22">
        <f t="shared" si="39"/>
        <v>70.12403071236687</v>
      </c>
      <c r="H400" s="22">
        <f t="shared" si="39"/>
        <v>70.62953860936085</v>
      </c>
      <c r="I400" s="22">
        <f t="shared" si="39"/>
        <v>63.850420468777955</v>
      </c>
      <c r="J400" s="22">
        <f t="shared" si="39"/>
        <v>67.54121736030656</v>
      </c>
      <c r="K400" s="22">
        <f t="shared" si="39"/>
        <v>67.93542757417103</v>
      </c>
      <c r="L400" s="22">
        <f t="shared" si="39"/>
        <v>71.32985570083328</v>
      </c>
      <c r="M400" s="22">
        <f t="shared" si="39"/>
        <v>72.43678199138806</v>
      </c>
      <c r="N400" s="22">
        <f t="shared" si="39"/>
        <v>67.1795117586912</v>
      </c>
      <c r="O400" s="22">
        <f t="shared" si="39"/>
        <v>66.08311285033032</v>
      </c>
      <c r="P400" s="22">
        <f t="shared" si="39"/>
        <v>53.12656937194686</v>
      </c>
      <c r="Q400" s="22">
        <f t="shared" si="39"/>
        <v>58.69985715986192</v>
      </c>
      <c r="R400" s="22">
        <f t="shared" si="39"/>
        <v>57.416183956468316</v>
      </c>
      <c r="S400" s="22">
        <f t="shared" si="39"/>
        <v>56.591416028527995</v>
      </c>
      <c r="T400" s="22">
        <f t="shared" si="39"/>
        <v>59.76530714214336</v>
      </c>
      <c r="V400" s="22">
        <f t="shared" si="21"/>
        <v>-8.569629589514278</v>
      </c>
    </row>
    <row r="401" spans="1:22" ht="12.75">
      <c r="A401" s="23" t="s">
        <v>55</v>
      </c>
      <c r="B401" s="23"/>
      <c r="C401" s="22">
        <f aca="true" t="shared" si="40" ref="C401:T401">(C154+C195+C278+C319+C360)*100/(C31+C72)</f>
        <v>1.3853773933614253</v>
      </c>
      <c r="D401" s="22">
        <f t="shared" si="40"/>
        <v>1.409580910852713</v>
      </c>
      <c r="E401" s="22">
        <f t="shared" si="40"/>
        <v>1.4978480088254944</v>
      </c>
      <c r="F401" s="22">
        <f t="shared" si="40"/>
        <v>1.4095971275559882</v>
      </c>
      <c r="G401" s="22">
        <f t="shared" si="40"/>
        <v>1.5730997678415293</v>
      </c>
      <c r="H401" s="22">
        <f t="shared" si="40"/>
        <v>1.6417998120300752</v>
      </c>
      <c r="I401" s="22">
        <f t="shared" si="40"/>
        <v>1.6658455254946483</v>
      </c>
      <c r="J401" s="22">
        <f t="shared" si="40"/>
        <v>1.8214146011877246</v>
      </c>
      <c r="K401" s="22">
        <f t="shared" si="40"/>
        <v>2.085202598428023</v>
      </c>
      <c r="L401" s="22">
        <f t="shared" si="40"/>
        <v>1.940332232694088</v>
      </c>
      <c r="M401" s="22">
        <f t="shared" si="40"/>
        <v>1.6799821339807364</v>
      </c>
      <c r="N401" s="22">
        <f t="shared" si="40"/>
        <v>2.0037872515066204</v>
      </c>
      <c r="O401" s="22">
        <f t="shared" si="40"/>
        <v>2.0188533321659445</v>
      </c>
      <c r="P401" s="22">
        <f t="shared" si="40"/>
        <v>1.589736339860041</v>
      </c>
      <c r="Q401" s="22">
        <f t="shared" si="40"/>
        <v>2.1219609846340757</v>
      </c>
      <c r="R401" s="22">
        <f t="shared" si="40"/>
        <v>2.858319039451115</v>
      </c>
      <c r="S401" s="22">
        <f t="shared" si="40"/>
        <v>2.8582610310700733</v>
      </c>
      <c r="T401" s="22">
        <f t="shared" si="40"/>
        <v>3.5259740259740258</v>
      </c>
      <c r="V401" s="22">
        <f t="shared" si="21"/>
        <v>154.51361072225532</v>
      </c>
    </row>
    <row r="402" spans="1:22" ht="12.75">
      <c r="A402" s="23" t="s">
        <v>56</v>
      </c>
      <c r="B402" s="23"/>
      <c r="C402" s="22">
        <f aca="true" t="shared" si="41" ref="C402:T402">(C155+C196+C279+C320+C361)*100/(C32+C73)</f>
        <v>34.518887097904546</v>
      </c>
      <c r="D402" s="22">
        <f t="shared" si="41"/>
        <v>32.8961420371112</v>
      </c>
      <c r="E402" s="22">
        <f t="shared" si="41"/>
        <v>17.617487034267715</v>
      </c>
      <c r="F402" s="22">
        <f t="shared" si="41"/>
        <v>30.126509671457253</v>
      </c>
      <c r="G402" s="22">
        <f t="shared" si="41"/>
        <v>36.07685156492098</v>
      </c>
      <c r="H402" s="22">
        <f t="shared" si="41"/>
        <v>27.47008396968899</v>
      </c>
      <c r="I402" s="22">
        <f t="shared" si="41"/>
        <v>44.31971261787157</v>
      </c>
      <c r="J402" s="22">
        <f t="shared" si="41"/>
        <v>38.34896507115136</v>
      </c>
      <c r="K402" s="22">
        <f t="shared" si="41"/>
        <v>36.04962172351428</v>
      </c>
      <c r="L402" s="22">
        <f t="shared" si="41"/>
        <v>20.54933396204173</v>
      </c>
      <c r="M402" s="22">
        <f t="shared" si="41"/>
        <v>29.36504385179882</v>
      </c>
      <c r="N402" s="22">
        <f t="shared" si="41"/>
        <v>34.21677469036771</v>
      </c>
      <c r="O402" s="22">
        <f t="shared" si="41"/>
        <v>20.81736377270455</v>
      </c>
      <c r="P402" s="22">
        <f t="shared" si="41"/>
        <v>36.43376503051421</v>
      </c>
      <c r="Q402" s="22">
        <f t="shared" si="41"/>
        <v>24.377289732307275</v>
      </c>
      <c r="R402" s="22">
        <f t="shared" si="41"/>
        <v>16.019999250964382</v>
      </c>
      <c r="S402" s="22">
        <f t="shared" si="41"/>
        <v>29.39502955104438</v>
      </c>
      <c r="T402" s="22">
        <f t="shared" si="41"/>
        <v>30.143767925321058</v>
      </c>
      <c r="V402" s="22">
        <f t="shared" si="21"/>
        <v>-12.674566130056604</v>
      </c>
    </row>
    <row r="403" spans="1:22" ht="12.75">
      <c r="A403" s="23" t="s">
        <v>57</v>
      </c>
      <c r="B403" s="23"/>
      <c r="C403" s="22">
        <f aca="true" t="shared" si="42" ref="C403:T403">(C156+C197+C280+C321+C362)*100/(C33+C74)</f>
        <v>23.012807481195367</v>
      </c>
      <c r="D403" s="22">
        <f t="shared" si="42"/>
        <v>22.278334558076267</v>
      </c>
      <c r="E403" s="22">
        <f t="shared" si="42"/>
        <v>20.180485633069626</v>
      </c>
      <c r="F403" s="22">
        <f t="shared" si="42"/>
        <v>22.383999721006468</v>
      </c>
      <c r="G403" s="22">
        <f t="shared" si="42"/>
        <v>23.354397522421724</v>
      </c>
      <c r="H403" s="22">
        <f t="shared" si="42"/>
        <v>28.029883320742048</v>
      </c>
      <c r="I403" s="22">
        <f t="shared" si="42"/>
        <v>25.347104911755714</v>
      </c>
      <c r="J403" s="22">
        <f t="shared" si="42"/>
        <v>30.539141348114835</v>
      </c>
      <c r="K403" s="22">
        <f t="shared" si="42"/>
        <v>35.00611541455098</v>
      </c>
      <c r="L403" s="22">
        <f t="shared" si="42"/>
        <v>36.66579796724335</v>
      </c>
      <c r="M403" s="22">
        <f t="shared" si="42"/>
        <v>28.841875170771694</v>
      </c>
      <c r="N403" s="22">
        <f t="shared" si="42"/>
        <v>28.394474465332216</v>
      </c>
      <c r="O403" s="22">
        <f t="shared" si="42"/>
        <v>30.81546053263186</v>
      </c>
      <c r="P403" s="22">
        <f t="shared" si="42"/>
        <v>24.30673924598156</v>
      </c>
      <c r="Q403" s="22">
        <f t="shared" si="42"/>
        <v>29.867992766726942</v>
      </c>
      <c r="R403" s="22">
        <f t="shared" si="42"/>
        <v>35.768890461865155</v>
      </c>
      <c r="S403" s="22">
        <f t="shared" si="42"/>
        <v>31.426615318784766</v>
      </c>
      <c r="T403" s="22">
        <f t="shared" si="42"/>
        <v>26.861688736720204</v>
      </c>
      <c r="V403" s="22">
        <f t="shared" si="21"/>
        <v>16.724953088274447</v>
      </c>
    </row>
    <row r="404" spans="1:22" ht="12.75">
      <c r="A404" s="23" t="s">
        <v>58</v>
      </c>
      <c r="B404" s="23"/>
      <c r="C404" s="22">
        <f aca="true" t="shared" si="43" ref="C404:T404">(C157+C198+C281+C322+C363)*100/(C34+C75)</f>
        <v>25.755194691810722</v>
      </c>
      <c r="D404" s="22">
        <f t="shared" si="43"/>
        <v>33.647300195840714</v>
      </c>
      <c r="E404" s="22">
        <f t="shared" si="43"/>
        <v>33.22301177844836</v>
      </c>
      <c r="F404" s="22">
        <f t="shared" si="43"/>
        <v>29.41405489585361</v>
      </c>
      <c r="G404" s="22">
        <f t="shared" si="43"/>
        <v>31.775264092736283</v>
      </c>
      <c r="H404" s="22">
        <f t="shared" si="43"/>
        <v>29.458280312670425</v>
      </c>
      <c r="I404" s="22">
        <f t="shared" si="43"/>
        <v>33.03948907079248</v>
      </c>
      <c r="J404" s="22">
        <f t="shared" si="43"/>
        <v>26.933797909407666</v>
      </c>
      <c r="K404" s="22">
        <f t="shared" si="43"/>
        <v>29.206537386738926</v>
      </c>
      <c r="L404" s="22">
        <f t="shared" si="43"/>
        <v>31.633679973163368</v>
      </c>
      <c r="M404" s="22">
        <f t="shared" si="43"/>
        <v>31.732097862310006</v>
      </c>
      <c r="N404" s="22">
        <f t="shared" si="43"/>
        <v>30.471088703324405</v>
      </c>
      <c r="O404" s="22">
        <f t="shared" si="43"/>
        <v>25.362049758633493</v>
      </c>
      <c r="P404" s="22">
        <f t="shared" si="43"/>
        <v>22.018020594965677</v>
      </c>
      <c r="Q404" s="22">
        <f t="shared" si="43"/>
        <v>29.087019529363054</v>
      </c>
      <c r="R404" s="22">
        <f t="shared" si="43"/>
        <v>24.166835665517475</v>
      </c>
      <c r="S404" s="22">
        <f t="shared" si="43"/>
        <v>24.403270473427405</v>
      </c>
      <c r="T404" s="22">
        <f t="shared" si="43"/>
        <v>22.112362493452068</v>
      </c>
      <c r="V404" s="22">
        <f t="shared" si="21"/>
        <v>-14.144067796610187</v>
      </c>
    </row>
    <row r="405" spans="1:22" ht="12.75">
      <c r="A405" s="23" t="s">
        <v>59</v>
      </c>
      <c r="B405" s="23"/>
      <c r="C405" s="22">
        <f aca="true" t="shared" si="44" ref="C405:T405">(C158+C199+C282+C323+C364)*100/(C35+C76)</f>
        <v>6.424495096196562</v>
      </c>
      <c r="D405" s="22">
        <f t="shared" si="44"/>
        <v>5.198641264215035</v>
      </c>
      <c r="E405" s="22">
        <f t="shared" si="44"/>
        <v>7.503389502227387</v>
      </c>
      <c r="F405" s="22">
        <f t="shared" si="44"/>
        <v>14.133713819812474</v>
      </c>
      <c r="G405" s="22">
        <f t="shared" si="44"/>
        <v>17.04117623746681</v>
      </c>
      <c r="H405" s="22">
        <f t="shared" si="44"/>
        <v>17.916862291884865</v>
      </c>
      <c r="I405" s="22">
        <f t="shared" si="44"/>
        <v>14.898552731805276</v>
      </c>
      <c r="J405" s="22">
        <f t="shared" si="44"/>
        <v>14.450382479304203</v>
      </c>
      <c r="K405" s="22">
        <f t="shared" si="44"/>
        <v>15.5175524046614</v>
      </c>
      <c r="L405" s="22">
        <f t="shared" si="44"/>
        <v>16.261970517556758</v>
      </c>
      <c r="M405" s="22">
        <f t="shared" si="44"/>
        <v>16.885204901925757</v>
      </c>
      <c r="N405" s="22">
        <f t="shared" si="44"/>
        <v>17.911026508742246</v>
      </c>
      <c r="O405" s="22">
        <f t="shared" si="44"/>
        <v>19.17226742129466</v>
      </c>
      <c r="P405" s="22">
        <f t="shared" si="44"/>
        <v>12.426096877917228</v>
      </c>
      <c r="Q405" s="22">
        <f t="shared" si="44"/>
        <v>14.426058178017767</v>
      </c>
      <c r="R405" s="22">
        <f t="shared" si="44"/>
        <v>16.676126285916993</v>
      </c>
      <c r="S405" s="22">
        <f t="shared" si="44"/>
        <v>16.62361814237008</v>
      </c>
      <c r="T405" s="22">
        <f t="shared" si="44"/>
        <v>16.641482824619725</v>
      </c>
      <c r="V405" s="22">
        <f t="shared" si="21"/>
        <v>159.03176164725903</v>
      </c>
    </row>
    <row r="406" spans="1:22" ht="12.75">
      <c r="A406" s="23" t="s">
        <v>60</v>
      </c>
      <c r="B406" s="23"/>
      <c r="C406" s="22">
        <f aca="true" t="shared" si="45" ref="C406:T406">(C159+C200+C283+C324+C365)*100/(C36+C77)</f>
        <v>24.44044487516729</v>
      </c>
      <c r="D406" s="22">
        <f t="shared" si="45"/>
        <v>28.00416692199277</v>
      </c>
      <c r="E406" s="22">
        <f t="shared" si="45"/>
        <v>29.82745323392865</v>
      </c>
      <c r="F406" s="22">
        <f t="shared" si="45"/>
        <v>27.70342105646418</v>
      </c>
      <c r="G406" s="22">
        <f t="shared" si="45"/>
        <v>24.814707063990138</v>
      </c>
      <c r="H406" s="22">
        <f t="shared" si="45"/>
        <v>27.010169865735694</v>
      </c>
      <c r="I406" s="22">
        <f t="shared" si="45"/>
        <v>25.46109293059302</v>
      </c>
      <c r="J406" s="22">
        <f t="shared" si="45"/>
        <v>25.25478660401671</v>
      </c>
      <c r="K406" s="22">
        <f t="shared" si="45"/>
        <v>27.394433539684936</v>
      </c>
      <c r="L406" s="22">
        <f t="shared" si="45"/>
        <v>26.308079993048402</v>
      </c>
      <c r="M406" s="22">
        <f t="shared" si="45"/>
        <v>28.456436502216956</v>
      </c>
      <c r="N406" s="22">
        <f t="shared" si="45"/>
        <v>25.692757881268584</v>
      </c>
      <c r="O406" s="22">
        <f t="shared" si="45"/>
        <v>23.705427070855986</v>
      </c>
      <c r="P406" s="22">
        <f t="shared" si="45"/>
        <v>21.761972115578907</v>
      </c>
      <c r="Q406" s="22">
        <f t="shared" si="45"/>
        <v>28.340335439478647</v>
      </c>
      <c r="R406" s="22">
        <f t="shared" si="45"/>
        <v>26.910295209273112</v>
      </c>
      <c r="S406" s="22">
        <f t="shared" si="45"/>
        <v>24.025398858118564</v>
      </c>
      <c r="T406" s="22">
        <f t="shared" si="45"/>
        <v>26.042044218919898</v>
      </c>
      <c r="V406" s="22">
        <f t="shared" si="21"/>
        <v>6.553069520350306</v>
      </c>
    </row>
    <row r="407" spans="1:22" ht="12.75">
      <c r="A407" s="23" t="s">
        <v>61</v>
      </c>
      <c r="B407" s="23"/>
      <c r="C407" s="22">
        <f aca="true" t="shared" si="46" ref="C407:T407">(C160+C201+C284+C325+C366)*100/(C37+C78)</f>
        <v>51.417508904642816</v>
      </c>
      <c r="D407" s="22">
        <f t="shared" si="46"/>
        <v>44.59056445393807</v>
      </c>
      <c r="E407" s="22">
        <f t="shared" si="46"/>
        <v>52.88956189844009</v>
      </c>
      <c r="F407" s="22">
        <f t="shared" si="46"/>
        <v>52.82001991006145</v>
      </c>
      <c r="G407" s="22">
        <f t="shared" si="46"/>
        <v>42.6866065965849</v>
      </c>
      <c r="H407" s="22">
        <f t="shared" si="46"/>
        <v>48.160847455316365</v>
      </c>
      <c r="I407" s="22">
        <f t="shared" si="46"/>
        <v>36.84285831084948</v>
      </c>
      <c r="J407" s="22">
        <f t="shared" si="46"/>
        <v>49.1098327357989</v>
      </c>
      <c r="K407" s="22">
        <f t="shared" si="46"/>
        <v>52.44955210126171</v>
      </c>
      <c r="L407" s="22">
        <f t="shared" si="46"/>
        <v>50.580324494162895</v>
      </c>
      <c r="M407" s="22">
        <f t="shared" si="46"/>
        <v>55.400863818771086</v>
      </c>
      <c r="N407" s="22">
        <f t="shared" si="46"/>
        <v>54.05664595307367</v>
      </c>
      <c r="O407" s="22">
        <f t="shared" si="46"/>
        <v>46.877157453859255</v>
      </c>
      <c r="P407" s="22">
        <f t="shared" si="46"/>
        <v>39.946042558931644</v>
      </c>
      <c r="Q407" s="22">
        <f t="shared" si="46"/>
        <v>46.05976353902809</v>
      </c>
      <c r="R407" s="22">
        <f t="shared" si="46"/>
        <v>54.31896877048258</v>
      </c>
      <c r="S407" s="22">
        <f t="shared" si="46"/>
        <v>48.158886827955186</v>
      </c>
      <c r="T407" s="22">
        <f t="shared" si="46"/>
        <v>52.05473978623514</v>
      </c>
      <c r="V407" s="22">
        <f t="shared" si="21"/>
        <v>1.2393266324397558</v>
      </c>
    </row>
    <row r="408" spans="1:22" ht="12.75">
      <c r="A408" s="23" t="s">
        <v>62</v>
      </c>
      <c r="B408" s="23"/>
      <c r="C408" s="22">
        <f aca="true" t="shared" si="47" ref="C408:T408">(C161+C202+C285+C326+C367)*100/(C38+C79)</f>
        <v>1.741280000967042</v>
      </c>
      <c r="D408" s="22">
        <f t="shared" si="47"/>
        <v>1.581752367027862</v>
      </c>
      <c r="E408" s="22">
        <f t="shared" si="47"/>
        <v>1.918379330593071</v>
      </c>
      <c r="F408" s="22">
        <f t="shared" si="47"/>
        <v>1.6817761060256542</v>
      </c>
      <c r="G408" s="22">
        <f t="shared" si="47"/>
        <v>2.0532237189993308</v>
      </c>
      <c r="H408" s="22">
        <f t="shared" si="47"/>
        <v>1.9702872800445264</v>
      </c>
      <c r="I408" s="22">
        <f t="shared" si="47"/>
        <v>1.5733670274130638</v>
      </c>
      <c r="J408" s="22">
        <f t="shared" si="47"/>
        <v>1.945561842454248</v>
      </c>
      <c r="K408" s="22">
        <f t="shared" si="47"/>
        <v>2.411591447408828</v>
      </c>
      <c r="L408" s="22">
        <f t="shared" si="47"/>
        <v>2.663561661021202</v>
      </c>
      <c r="M408" s="22">
        <f t="shared" si="47"/>
        <v>2.6538493979445</v>
      </c>
      <c r="N408" s="22">
        <f t="shared" si="47"/>
        <v>2.532465560695163</v>
      </c>
      <c r="O408" s="22">
        <f t="shared" si="47"/>
        <v>2.8643207189993456</v>
      </c>
      <c r="P408" s="22">
        <f t="shared" si="47"/>
        <v>2.7991817507436925</v>
      </c>
      <c r="Q408" s="22">
        <f t="shared" si="47"/>
        <v>3.65260852557698</v>
      </c>
      <c r="R408" s="22">
        <f t="shared" si="47"/>
        <v>4.298209161480374</v>
      </c>
      <c r="S408" s="22">
        <f t="shared" si="47"/>
        <v>4.631559731702564</v>
      </c>
      <c r="T408" s="22">
        <f t="shared" si="47"/>
        <v>5.07601692254795</v>
      </c>
      <c r="V408" s="22">
        <f t="shared" si="21"/>
        <v>191.51066570160566</v>
      </c>
    </row>
    <row r="409" spans="1:22" ht="12.75">
      <c r="A409" s="23" t="s">
        <v>63</v>
      </c>
      <c r="B409" s="23"/>
      <c r="C409" s="22">
        <f aca="true" t="shared" si="48" ref="C409:T409">(C162+C203+C286+C327+C368)*100/(C39+C80)</f>
        <v>40.88572836724636</v>
      </c>
      <c r="D409" s="22">
        <f t="shared" si="48"/>
        <v>37.689879171556555</v>
      </c>
      <c r="E409" s="22">
        <f t="shared" si="48"/>
        <v>39.69977832988678</v>
      </c>
      <c r="F409" s="22">
        <f t="shared" si="48"/>
        <v>46.417093365290334</v>
      </c>
      <c r="G409" s="22">
        <f t="shared" si="48"/>
        <v>39.489856264945615</v>
      </c>
      <c r="H409" s="22">
        <f t="shared" si="48"/>
        <v>41.90365980526236</v>
      </c>
      <c r="I409" s="22">
        <f t="shared" si="48"/>
        <v>42.97439576322147</v>
      </c>
      <c r="J409" s="22">
        <f t="shared" si="48"/>
        <v>38.09149236615901</v>
      </c>
      <c r="K409" s="22">
        <f t="shared" si="48"/>
        <v>37.33314623493712</v>
      </c>
      <c r="L409" s="22">
        <f t="shared" si="48"/>
        <v>29.47883698358442</v>
      </c>
      <c r="M409" s="22">
        <f t="shared" si="48"/>
        <v>24.286694315382455</v>
      </c>
      <c r="N409" s="22">
        <f t="shared" si="48"/>
        <v>19.149372196955962</v>
      </c>
      <c r="O409" s="22">
        <f t="shared" si="48"/>
        <v>25.624467194254375</v>
      </c>
      <c r="P409" s="22">
        <f t="shared" si="48"/>
        <v>25.192878548504794</v>
      </c>
      <c r="Q409" s="22">
        <f t="shared" si="48"/>
        <v>30.870501343181108</v>
      </c>
      <c r="R409" s="22">
        <f t="shared" si="48"/>
        <v>24.71982785427317</v>
      </c>
      <c r="S409" s="22">
        <f t="shared" si="48"/>
        <v>25.494597364819597</v>
      </c>
      <c r="T409" s="22">
        <f t="shared" si="48"/>
        <v>19.187894736842104</v>
      </c>
      <c r="V409" s="22">
        <f t="shared" si="21"/>
        <v>-53.06945601044112</v>
      </c>
    </row>
    <row r="410" spans="1:22" ht="12.75">
      <c r="A410" s="23" t="s">
        <v>64</v>
      </c>
      <c r="B410" s="23"/>
      <c r="C410" s="22">
        <f aca="true" t="shared" si="49" ref="C410:T410">(C163+C204+C287+C328+C369)*100/(C40+C81)</f>
        <v>99.86696230598669</v>
      </c>
      <c r="D410" s="22">
        <f t="shared" si="49"/>
        <v>99.84423676012462</v>
      </c>
      <c r="E410" s="22">
        <f t="shared" si="49"/>
        <v>99.86801583809942</v>
      </c>
      <c r="F410" s="22">
        <f t="shared" si="49"/>
        <v>99.8942246668077</v>
      </c>
      <c r="G410" s="22">
        <f t="shared" si="49"/>
        <v>99.89539748953975</v>
      </c>
      <c r="H410" s="22">
        <f t="shared" si="49"/>
        <v>99.81931339088537</v>
      </c>
      <c r="I410" s="22">
        <f t="shared" si="49"/>
        <v>99.90240093695101</v>
      </c>
      <c r="J410" s="22">
        <f t="shared" si="49"/>
        <v>99.92839240959542</v>
      </c>
      <c r="K410" s="22">
        <f t="shared" si="49"/>
        <v>99.92039484158573</v>
      </c>
      <c r="L410" s="22">
        <f t="shared" si="49"/>
        <v>99.93043962159155</v>
      </c>
      <c r="M410" s="22">
        <f t="shared" si="49"/>
        <v>99.93492972410203</v>
      </c>
      <c r="N410" s="22">
        <f t="shared" si="49"/>
        <v>99.9502054027138</v>
      </c>
      <c r="O410" s="22">
        <f t="shared" si="49"/>
        <v>99.9287072243346</v>
      </c>
      <c r="P410" s="22">
        <f t="shared" si="49"/>
        <v>99.92941176470588</v>
      </c>
      <c r="Q410" s="22">
        <f t="shared" si="49"/>
        <v>99.95361243186827</v>
      </c>
      <c r="R410" s="22">
        <f t="shared" si="49"/>
        <v>99.94243610407553</v>
      </c>
      <c r="S410" s="22">
        <f t="shared" si="49"/>
        <v>99.95971802618328</v>
      </c>
      <c r="T410" s="22">
        <f t="shared" si="49"/>
        <v>99.95971802618328</v>
      </c>
      <c r="V410" s="22">
        <f t="shared" si="21"/>
        <v>0.09287928465511186</v>
      </c>
    </row>
    <row r="411" spans="1:22" ht="12.75">
      <c r="A411" s="23" t="s">
        <v>65</v>
      </c>
      <c r="B411" s="23"/>
      <c r="C411" s="22">
        <f aca="true" t="shared" si="50" ref="C411:T411">(C164+C205+C288+C329+C370)*100/(C41+C82)</f>
        <v>114.57509368422046</v>
      </c>
      <c r="D411" s="22">
        <f t="shared" si="50"/>
        <v>102.16752591607073</v>
      </c>
      <c r="E411" s="22">
        <f t="shared" si="50"/>
        <v>107.62024711333382</v>
      </c>
      <c r="F411" s="22">
        <f t="shared" si="50"/>
        <v>106.50586747867585</v>
      </c>
      <c r="G411" s="22">
        <f t="shared" si="50"/>
        <v>99.52335051865477</v>
      </c>
      <c r="H411" s="22">
        <f t="shared" si="50"/>
        <v>104.57346684429928</v>
      </c>
      <c r="I411" s="22">
        <f t="shared" si="50"/>
        <v>91.4177397790444</v>
      </c>
      <c r="J411" s="22">
        <f t="shared" si="50"/>
        <v>95.3037047300691</v>
      </c>
      <c r="K411" s="22">
        <f t="shared" si="50"/>
        <v>96.15486652296468</v>
      </c>
      <c r="L411" s="22">
        <f t="shared" si="50"/>
        <v>100.65230168124964</v>
      </c>
      <c r="M411" s="22">
        <f t="shared" si="50"/>
        <v>112.21798294789994</v>
      </c>
      <c r="N411" s="22">
        <f t="shared" si="50"/>
        <v>96.1525892508429</v>
      </c>
      <c r="O411" s="22">
        <f t="shared" si="50"/>
        <v>107.25490520191084</v>
      </c>
      <c r="P411" s="22">
        <f t="shared" si="50"/>
        <v>92.14861336409928</v>
      </c>
      <c r="Q411" s="22">
        <f t="shared" si="50"/>
        <v>89.67041603222162</v>
      </c>
      <c r="R411" s="22">
        <f t="shared" si="50"/>
        <v>108.36183568361994</v>
      </c>
      <c r="S411" s="22">
        <f t="shared" si="50"/>
        <v>98.36646683110901</v>
      </c>
      <c r="T411" s="22">
        <f t="shared" si="50"/>
        <v>106.14426064848237</v>
      </c>
      <c r="V411" s="22">
        <f t="shared" si="21"/>
        <v>-7.358347058370512</v>
      </c>
    </row>
    <row r="412" spans="1:22" ht="12.75">
      <c r="A412" s="25" t="s">
        <v>66</v>
      </c>
      <c r="B412" s="25"/>
      <c r="C412" s="22">
        <f aca="true" t="shared" si="51" ref="C412:T412">(C165+C206+C289+C330+C371)*100/(C42+C83)</f>
        <v>56.50766641389387</v>
      </c>
      <c r="D412" s="22">
        <f t="shared" si="51"/>
        <v>59.22410682064237</v>
      </c>
      <c r="E412" s="22">
        <f t="shared" si="51"/>
        <v>60.53667521398389</v>
      </c>
      <c r="F412" s="22">
        <f t="shared" si="51"/>
        <v>67.17014334420941</v>
      </c>
      <c r="G412" s="22">
        <f t="shared" si="51"/>
        <v>73.48939686036904</v>
      </c>
      <c r="H412" s="22">
        <f t="shared" si="51"/>
        <v>64.8440722342772</v>
      </c>
      <c r="I412" s="22">
        <f t="shared" si="51"/>
        <v>52.71589221302779</v>
      </c>
      <c r="J412" s="22">
        <f t="shared" si="51"/>
        <v>62.50221859358915</v>
      </c>
      <c r="K412" s="22">
        <f t="shared" si="51"/>
        <v>60.30007475790608</v>
      </c>
      <c r="L412" s="22">
        <f t="shared" si="51"/>
        <v>69.50979567812999</v>
      </c>
      <c r="M412" s="22">
        <f t="shared" si="51"/>
        <v>63.39740620657712</v>
      </c>
      <c r="N412" s="22">
        <f t="shared" si="51"/>
        <v>69.18410480631161</v>
      </c>
      <c r="O412" s="22">
        <f t="shared" si="51"/>
        <v>58.80147422499481</v>
      </c>
      <c r="P412" s="22">
        <f t="shared" si="51"/>
        <v>56.74650667578532</v>
      </c>
      <c r="Q412" s="22">
        <f t="shared" si="51"/>
        <v>54.733176151510946</v>
      </c>
      <c r="R412" s="22">
        <f t="shared" si="51"/>
        <v>50.13947424274583</v>
      </c>
      <c r="S412" s="22">
        <f t="shared" si="51"/>
        <v>49.50929713369593</v>
      </c>
      <c r="T412" s="22">
        <f t="shared" si="51"/>
        <v>56.72049538610976</v>
      </c>
      <c r="V412" s="22">
        <f t="shared" si="21"/>
        <v>0.3766373409530104</v>
      </c>
    </row>
    <row r="413" ht="12.75"/>
    <row r="414" ht="12.75"/>
    <row r="415" spans="1:18" ht="12.75">
      <c r="A415" s="21" t="s">
        <v>67</v>
      </c>
      <c r="B415" s="22"/>
      <c r="C415" s="22"/>
      <c r="D415" s="22"/>
      <c r="E415" s="22"/>
      <c r="F415" s="22"/>
      <c r="G415" s="22"/>
      <c r="H415" s="22"/>
      <c r="I415" s="22"/>
      <c r="J415" s="22"/>
      <c r="K415" s="22"/>
      <c r="L415" s="22"/>
      <c r="M415" s="22"/>
      <c r="N415" s="22"/>
      <c r="O415" s="22"/>
      <c r="P415" s="22"/>
      <c r="Q415" s="22"/>
      <c r="R415" s="22"/>
    </row>
    <row r="416" spans="1:18" ht="12.75">
      <c r="A416" s="21"/>
      <c r="B416" s="22"/>
      <c r="C416" s="22"/>
      <c r="D416" s="22"/>
      <c r="E416" s="22"/>
      <c r="F416" s="22"/>
      <c r="G416" s="22"/>
      <c r="H416" s="22"/>
      <c r="I416" s="22"/>
      <c r="J416" s="22"/>
      <c r="K416" s="22"/>
      <c r="L416" s="22"/>
      <c r="M416" s="22"/>
      <c r="N416" s="22"/>
      <c r="O416" s="22"/>
      <c r="P416" s="22"/>
      <c r="Q416" s="22"/>
      <c r="R416" s="22"/>
    </row>
    <row r="417" spans="1:20" ht="12.75">
      <c r="A417" s="22"/>
      <c r="B417" s="22"/>
      <c r="C417" s="21">
        <v>1990</v>
      </c>
      <c r="D417" s="21">
        <v>1991</v>
      </c>
      <c r="E417" s="21">
        <v>1992</v>
      </c>
      <c r="F417" s="21">
        <v>1993</v>
      </c>
      <c r="G417" s="21">
        <v>1994</v>
      </c>
      <c r="H417" s="21">
        <v>1995</v>
      </c>
      <c r="I417" s="21">
        <v>1996</v>
      </c>
      <c r="J417" s="21">
        <v>1997</v>
      </c>
      <c r="K417" s="21">
        <v>1998</v>
      </c>
      <c r="L417" s="21">
        <v>1999</v>
      </c>
      <c r="M417" s="21">
        <v>2000</v>
      </c>
      <c r="N417" s="21">
        <v>2001</v>
      </c>
      <c r="O417" s="21">
        <v>2002</v>
      </c>
      <c r="P417" s="21">
        <v>2003</v>
      </c>
      <c r="Q417" s="21">
        <v>2004</v>
      </c>
      <c r="R417" s="21">
        <v>2005</v>
      </c>
      <c r="S417" s="21">
        <v>2006</v>
      </c>
      <c r="T417" s="21">
        <v>2007</v>
      </c>
    </row>
    <row r="418" spans="1:20" ht="12.75">
      <c r="A418" s="23" t="s">
        <v>27</v>
      </c>
      <c r="B418" s="23"/>
      <c r="C418" s="22">
        <f aca="true" t="shared" si="52" ref="C418:T418">C248*100/(C43+C84)</f>
        <v>5.3790514316298</v>
      </c>
      <c r="D418" s="22">
        <f t="shared" si="52"/>
        <v>5.745445248233275</v>
      </c>
      <c r="E418" s="22">
        <f t="shared" si="52"/>
        <v>8.17401308733526</v>
      </c>
      <c r="F418" s="22">
        <f t="shared" si="52"/>
        <v>12.18161337406017</v>
      </c>
      <c r="G418" s="22">
        <f t="shared" si="52"/>
        <v>15.75196411026327</v>
      </c>
      <c r="H418" s="22">
        <f t="shared" si="52"/>
        <v>15.615446374903872</v>
      </c>
      <c r="I418" s="22">
        <f t="shared" si="52"/>
        <v>14.46876883945867</v>
      </c>
      <c r="J418" s="22">
        <f t="shared" si="52"/>
        <v>15.142938103544333</v>
      </c>
      <c r="K418" s="22">
        <f t="shared" si="52"/>
        <v>15.318443567296221</v>
      </c>
      <c r="L418" s="22">
        <f t="shared" si="52"/>
        <v>14.86152143729578</v>
      </c>
      <c r="M418" s="22">
        <f t="shared" si="52"/>
        <v>15.45511348083263</v>
      </c>
      <c r="N418" s="22">
        <f t="shared" si="52"/>
        <v>15.129525745190398</v>
      </c>
      <c r="O418" s="22">
        <f t="shared" si="52"/>
        <v>13.642362017879757</v>
      </c>
      <c r="P418" s="22">
        <f t="shared" si="52"/>
        <v>12.442265096158758</v>
      </c>
      <c r="Q418" s="22">
        <f t="shared" si="52"/>
        <v>12.855525132491097</v>
      </c>
      <c r="R418" s="22">
        <f t="shared" si="52"/>
        <v>12.891421164936313</v>
      </c>
      <c r="S418" s="22">
        <f t="shared" si="52"/>
        <v>12.536697564895125</v>
      </c>
      <c r="T418" s="22">
        <f t="shared" si="52"/>
        <v>12.603132119857536</v>
      </c>
    </row>
    <row r="419" spans="1:20" ht="12.75">
      <c r="A419" s="23" t="s">
        <v>28</v>
      </c>
      <c r="B419" s="23"/>
      <c r="C419" s="22">
        <f aca="true" t="shared" si="53" ref="C419:T419">C249*100/(C44+C85)</f>
        <v>3.814539959205106</v>
      </c>
      <c r="D419" s="22">
        <f t="shared" si="53"/>
        <v>4.170273192690488</v>
      </c>
      <c r="E419" s="22">
        <f t="shared" si="53"/>
        <v>6.6575437986818</v>
      </c>
      <c r="F419" s="22">
        <f t="shared" si="53"/>
        <v>10.669795430573567</v>
      </c>
      <c r="G419" s="22">
        <f t="shared" si="53"/>
        <v>10.587049996762667</v>
      </c>
      <c r="H419" s="22">
        <f t="shared" si="53"/>
        <v>10.277691019155455</v>
      </c>
      <c r="I419" s="22">
        <f t="shared" si="53"/>
        <v>9.847721841630008</v>
      </c>
      <c r="J419" s="22">
        <f t="shared" si="53"/>
        <v>10.33666347963777</v>
      </c>
      <c r="K419" s="22">
        <f t="shared" si="53"/>
        <v>10.480462674125826</v>
      </c>
      <c r="L419" s="22">
        <f t="shared" si="53"/>
        <v>10.104972868087021</v>
      </c>
      <c r="M419" s="22">
        <f t="shared" si="53"/>
        <v>10.247999118576171</v>
      </c>
      <c r="N419" s="22">
        <f t="shared" si="53"/>
        <v>10.666008762842054</v>
      </c>
      <c r="O419" s="22">
        <f t="shared" si="53"/>
        <v>8.675936832323423</v>
      </c>
      <c r="P419" s="22">
        <f t="shared" si="53"/>
        <v>8.156301527548766</v>
      </c>
      <c r="Q419" s="22">
        <f t="shared" si="53"/>
        <v>8.409504615091015</v>
      </c>
      <c r="R419" s="22">
        <f t="shared" si="53"/>
        <v>8.062056642000906</v>
      </c>
      <c r="S419" s="22">
        <f t="shared" si="53"/>
        <v>8.065122391160864</v>
      </c>
      <c r="T419" s="22">
        <f t="shared" si="53"/>
        <v>7.9514664536295925</v>
      </c>
    </row>
    <row r="420" spans="1:19" ht="12.75">
      <c r="A420" s="23"/>
      <c r="B420" s="23"/>
      <c r="C420" s="22"/>
      <c r="D420" s="22"/>
      <c r="E420" s="22"/>
      <c r="F420" s="22"/>
      <c r="G420" s="22"/>
      <c r="H420" s="22"/>
      <c r="I420" s="22"/>
      <c r="J420" s="22"/>
      <c r="K420" s="22"/>
      <c r="L420" s="22"/>
      <c r="M420" s="22"/>
      <c r="N420" s="22"/>
      <c r="O420" s="22"/>
      <c r="P420" s="22"/>
      <c r="Q420" s="22"/>
      <c r="R420" s="22"/>
      <c r="S420" s="22"/>
    </row>
    <row r="421" spans="1:20" ht="12.75">
      <c r="A421" s="23" t="s">
        <v>36</v>
      </c>
      <c r="B421" s="23"/>
      <c r="C421" s="22">
        <f aca="true" t="shared" si="54" ref="C421:T421">C217*100/(C12+C53)</f>
        <v>0</v>
      </c>
      <c r="D421" s="22">
        <f t="shared" si="54"/>
        <v>0</v>
      </c>
      <c r="E421" s="22">
        <f t="shared" si="54"/>
        <v>0.2541892881318469</v>
      </c>
      <c r="F421" s="22">
        <f t="shared" si="54"/>
        <v>0.18200229897640813</v>
      </c>
      <c r="G421" s="22">
        <f t="shared" si="54"/>
        <v>0.24796966635615791</v>
      </c>
      <c r="H421" s="22">
        <f t="shared" si="54"/>
        <v>0.19362810664832295</v>
      </c>
      <c r="I421" s="22">
        <f t="shared" si="54"/>
        <v>0.12447254757963132</v>
      </c>
      <c r="J421" s="22">
        <f t="shared" si="54"/>
        <v>0.15700688882938585</v>
      </c>
      <c r="K421" s="22">
        <f t="shared" si="54"/>
        <v>0.2067726918259801</v>
      </c>
      <c r="L421" s="22">
        <f t="shared" si="54"/>
        <v>0.1698429245780282</v>
      </c>
      <c r="M421" s="22">
        <f t="shared" si="54"/>
        <v>0.2323736114259805</v>
      </c>
      <c r="N421" s="22">
        <f t="shared" si="54"/>
        <v>0.22409152843935454</v>
      </c>
      <c r="O421" s="22">
        <f t="shared" si="54"/>
        <v>0.18070676423344637</v>
      </c>
      <c r="P421" s="22">
        <f t="shared" si="54"/>
        <v>0.10985872168391449</v>
      </c>
      <c r="Q421" s="22">
        <f t="shared" si="54"/>
        <v>0.13409427363813856</v>
      </c>
      <c r="R421" s="22">
        <f t="shared" si="54"/>
        <v>0.12214852832452935</v>
      </c>
      <c r="S421" s="22">
        <f t="shared" si="54"/>
        <v>0.15675291560423024</v>
      </c>
      <c r="T421" s="22">
        <f t="shared" si="54"/>
        <v>0.1715499116099541</v>
      </c>
    </row>
    <row r="422" spans="1:20" ht="12.75">
      <c r="A422" s="23" t="s">
        <v>37</v>
      </c>
      <c r="B422" s="23"/>
      <c r="C422" s="22" t="e">
        <f aca="true" t="shared" si="55" ref="C422:T422">C218*100/(C13+C54)</f>
        <v>#VALUE!</v>
      </c>
      <c r="D422" s="22" t="e">
        <f t="shared" si="55"/>
        <v>#VALUE!</v>
      </c>
      <c r="E422" s="22" t="e">
        <f t="shared" si="55"/>
        <v>#VALUE!</v>
      </c>
      <c r="F422" s="22" t="e">
        <f t="shared" si="55"/>
        <v>#VALUE!</v>
      </c>
      <c r="G422" s="22" t="e">
        <f t="shared" si="55"/>
        <v>#VALUE!</v>
      </c>
      <c r="H422" s="22" t="e">
        <f t="shared" si="55"/>
        <v>#VALUE!</v>
      </c>
      <c r="I422" s="22" t="e">
        <f t="shared" si="55"/>
        <v>#VALUE!</v>
      </c>
      <c r="J422" s="22">
        <f t="shared" si="55"/>
        <v>5.8849005171579245</v>
      </c>
      <c r="K422" s="22">
        <f t="shared" si="55"/>
        <v>6.825346784363178</v>
      </c>
      <c r="L422" s="22">
        <f t="shared" si="55"/>
        <v>6.362459011876223</v>
      </c>
      <c r="M422" s="22">
        <f t="shared" si="55"/>
        <v>6.1756280299691495</v>
      </c>
      <c r="N422" s="22">
        <f t="shared" si="55"/>
        <v>3.9332667440542073</v>
      </c>
      <c r="O422" s="22">
        <f t="shared" si="55"/>
        <v>5.05716798592788</v>
      </c>
      <c r="P422" s="22">
        <f t="shared" si="55"/>
        <v>6.571155188911014</v>
      </c>
      <c r="Q422" s="22">
        <f t="shared" si="55"/>
        <v>7.433831346874825</v>
      </c>
      <c r="R422" s="22">
        <f t="shared" si="55"/>
        <v>9.890169638973466</v>
      </c>
      <c r="S422" s="22">
        <f t="shared" si="55"/>
        <v>9.317585301837271</v>
      </c>
      <c r="T422" s="22">
        <f t="shared" si="55"/>
        <v>6.09705836896605</v>
      </c>
    </row>
    <row r="423" spans="1:20" ht="12.75">
      <c r="A423" s="23" t="s">
        <v>38</v>
      </c>
      <c r="B423" s="23"/>
      <c r="C423" s="22" t="e">
        <f aca="true" t="shared" si="56" ref="C423:T423">C219*100/(C14+C55)</f>
        <v>#VALUE!</v>
      </c>
      <c r="D423" s="22" t="e">
        <f t="shared" si="56"/>
        <v>#VALUE!</v>
      </c>
      <c r="E423" s="22" t="e">
        <f t="shared" si="56"/>
        <v>#VALUE!</v>
      </c>
      <c r="F423" s="22" t="e">
        <f t="shared" si="56"/>
        <v>#VALUE!</v>
      </c>
      <c r="G423" s="22" t="e">
        <f t="shared" si="56"/>
        <v>#VALUE!</v>
      </c>
      <c r="H423" s="22">
        <f t="shared" si="56"/>
        <v>0</v>
      </c>
      <c r="I423" s="22">
        <f t="shared" si="56"/>
        <v>0</v>
      </c>
      <c r="J423" s="22">
        <f t="shared" si="56"/>
        <v>0</v>
      </c>
      <c r="K423" s="22">
        <f t="shared" si="56"/>
        <v>0</v>
      </c>
      <c r="L423" s="22">
        <f t="shared" si="56"/>
        <v>0.0016281606668946092</v>
      </c>
      <c r="M423" s="22">
        <f t="shared" si="56"/>
        <v>1.9779665558164825</v>
      </c>
      <c r="N423" s="22">
        <f t="shared" si="56"/>
        <v>2.093444737973828</v>
      </c>
      <c r="O423" s="22">
        <f t="shared" si="56"/>
        <v>2.683148350548791</v>
      </c>
      <c r="P423" s="22">
        <f t="shared" si="56"/>
        <v>1.078879040200555</v>
      </c>
      <c r="Q423" s="22">
        <f t="shared" si="56"/>
        <v>1.6264428121720882</v>
      </c>
      <c r="R423" s="22">
        <f t="shared" si="56"/>
        <v>1.8714971977582067</v>
      </c>
      <c r="S423" s="22">
        <f t="shared" si="56"/>
        <v>2.2110692876063016</v>
      </c>
      <c r="T423" s="22">
        <f t="shared" si="56"/>
        <v>1.4962870428204595</v>
      </c>
    </row>
    <row r="424" spans="1:20" ht="12.75">
      <c r="A424" s="23" t="s">
        <v>39</v>
      </c>
      <c r="B424" s="23"/>
      <c r="C424" s="22">
        <f aca="true" t="shared" si="57" ref="C424:T424">C220*100/(C15+C56)</f>
        <v>0</v>
      </c>
      <c r="D424" s="22">
        <f t="shared" si="57"/>
        <v>0</v>
      </c>
      <c r="E424" s="22">
        <f t="shared" si="57"/>
        <v>0</v>
      </c>
      <c r="F424" s="22">
        <f t="shared" si="57"/>
        <v>0</v>
      </c>
      <c r="G424" s="22">
        <f t="shared" si="57"/>
        <v>0</v>
      </c>
      <c r="H424" s="22">
        <f t="shared" si="57"/>
        <v>0</v>
      </c>
      <c r="I424" s="22">
        <f t="shared" si="57"/>
        <v>0</v>
      </c>
      <c r="J424" s="22">
        <f t="shared" si="57"/>
        <v>0</v>
      </c>
      <c r="K424" s="22">
        <f t="shared" si="57"/>
        <v>0</v>
      </c>
      <c r="L424" s="22">
        <f t="shared" si="57"/>
        <v>0</v>
      </c>
      <c r="M424" s="22">
        <f t="shared" si="57"/>
        <v>0</v>
      </c>
      <c r="N424" s="22">
        <f t="shared" si="57"/>
        <v>0</v>
      </c>
      <c r="O424" s="22">
        <f t="shared" si="57"/>
        <v>0.04030957755562722</v>
      </c>
      <c r="P424" s="22">
        <f t="shared" si="57"/>
        <v>0</v>
      </c>
      <c r="Q424" s="22">
        <f t="shared" si="57"/>
        <v>0</v>
      </c>
      <c r="R424" s="22">
        <f t="shared" si="57"/>
        <v>0</v>
      </c>
      <c r="S424" s="22">
        <f t="shared" si="57"/>
        <v>0</v>
      </c>
      <c r="T424" s="22">
        <f t="shared" si="57"/>
        <v>0</v>
      </c>
    </row>
    <row r="425" spans="1:20" ht="12.75">
      <c r="A425" s="23" t="s">
        <v>40</v>
      </c>
      <c r="B425" s="23"/>
      <c r="C425" s="22">
        <f aca="true" t="shared" si="58" ref="C425:T425">C221*100/(C16+C57)</f>
        <v>0</v>
      </c>
      <c r="D425" s="22">
        <f t="shared" si="58"/>
        <v>2.013613317230363</v>
      </c>
      <c r="E425" s="22">
        <f t="shared" si="58"/>
        <v>2.2784976649345525</v>
      </c>
      <c r="F425" s="22">
        <f t="shared" si="58"/>
        <v>2.262433998907568</v>
      </c>
      <c r="G425" s="22">
        <f t="shared" si="58"/>
        <v>2.3844344600910654</v>
      </c>
      <c r="H425" s="22">
        <f t="shared" si="58"/>
        <v>2.531105147596975</v>
      </c>
      <c r="I425" s="22">
        <f t="shared" si="58"/>
        <v>2.1222257995863596</v>
      </c>
      <c r="J425" s="22">
        <f t="shared" si="58"/>
        <v>2.129429864088629</v>
      </c>
      <c r="K425" s="22">
        <f t="shared" si="58"/>
        <v>2.0310693368769903</v>
      </c>
      <c r="L425" s="22">
        <f t="shared" si="58"/>
        <v>2.267610366321494</v>
      </c>
      <c r="M425" s="22">
        <f t="shared" si="58"/>
        <v>2.94566034583577</v>
      </c>
      <c r="N425" s="22">
        <f t="shared" si="58"/>
        <v>2.4605209856999273</v>
      </c>
      <c r="O425" s="22">
        <f t="shared" si="58"/>
        <v>2.4980959110657226</v>
      </c>
      <c r="P425" s="22">
        <f t="shared" si="58"/>
        <v>1.8948403047309785</v>
      </c>
      <c r="Q425" s="22">
        <f t="shared" si="58"/>
        <v>2.0675259376974227</v>
      </c>
      <c r="R425" s="22">
        <f t="shared" si="58"/>
        <v>1.8875033699617043</v>
      </c>
      <c r="S425" s="22">
        <f t="shared" si="58"/>
        <v>1.9261712363808317</v>
      </c>
      <c r="T425" s="22">
        <f t="shared" si="58"/>
        <v>2.0175780683462627</v>
      </c>
    </row>
    <row r="426" spans="1:20" ht="12.75">
      <c r="A426" s="23" t="s">
        <v>41</v>
      </c>
      <c r="B426" s="23"/>
      <c r="C426" s="22" t="e">
        <f aca="true" t="shared" si="59" ref="C426:T426">C222*100/(C17+C58)</f>
        <v>#VALUE!</v>
      </c>
      <c r="D426" s="22" t="e">
        <f t="shared" si="59"/>
        <v>#VALUE!</v>
      </c>
      <c r="E426" s="22">
        <f t="shared" si="59"/>
        <v>0.011636025133814289</v>
      </c>
      <c r="F426" s="22">
        <f t="shared" si="59"/>
        <v>0.013294336612603031</v>
      </c>
      <c r="G426" s="22">
        <f t="shared" si="59"/>
        <v>0.03768844221105527</v>
      </c>
      <c r="H426" s="22">
        <f t="shared" si="59"/>
        <v>0.025211143325349804</v>
      </c>
      <c r="I426" s="22">
        <f t="shared" si="59"/>
        <v>0.02426301103967002</v>
      </c>
      <c r="J426" s="22">
        <f t="shared" si="59"/>
        <v>0.036390101892285295</v>
      </c>
      <c r="K426" s="22">
        <f t="shared" si="59"/>
        <v>0.04919444102816382</v>
      </c>
      <c r="L426" s="22">
        <f t="shared" si="59"/>
        <v>0.05213764337851929</v>
      </c>
      <c r="M426" s="22">
        <f t="shared" si="59"/>
        <v>0</v>
      </c>
      <c r="N426" s="22">
        <f t="shared" si="59"/>
        <v>0</v>
      </c>
      <c r="O426" s="22">
        <f t="shared" si="59"/>
        <v>0</v>
      </c>
      <c r="P426" s="22">
        <f t="shared" si="59"/>
        <v>0</v>
      </c>
      <c r="Q426" s="22">
        <f t="shared" si="59"/>
        <v>0</v>
      </c>
      <c r="R426" s="22">
        <f t="shared" si="59"/>
        <v>0</v>
      </c>
      <c r="S426" s="22">
        <f t="shared" si="59"/>
        <v>0</v>
      </c>
      <c r="T426" s="22">
        <f t="shared" si="59"/>
        <v>0</v>
      </c>
    </row>
    <row r="427" spans="1:20" ht="12.75">
      <c r="A427" s="23" t="s">
        <v>42</v>
      </c>
      <c r="B427" s="23"/>
      <c r="C427" s="22">
        <f aca="true" t="shared" si="60" ref="C427:T427">C223*100/(C18+C59)</f>
        <v>0</v>
      </c>
      <c r="D427" s="22">
        <f t="shared" si="60"/>
        <v>0</v>
      </c>
      <c r="E427" s="22">
        <f t="shared" si="60"/>
        <v>3.7124851812566293</v>
      </c>
      <c r="F427" s="22">
        <f t="shared" si="60"/>
        <v>3.242320819112628</v>
      </c>
      <c r="G427" s="22">
        <f t="shared" si="60"/>
        <v>4.333859003562876</v>
      </c>
      <c r="H427" s="22">
        <f t="shared" si="60"/>
        <v>4.080604534005038</v>
      </c>
      <c r="I427" s="22">
        <f t="shared" si="60"/>
        <v>2.842756739746145</v>
      </c>
      <c r="J427" s="22">
        <f t="shared" si="60"/>
        <v>3.109172057569831</v>
      </c>
      <c r="K427" s="22">
        <f t="shared" si="60"/>
        <v>3.8079548128971523</v>
      </c>
      <c r="L427" s="22">
        <f t="shared" si="60"/>
        <v>3.246519982038617</v>
      </c>
      <c r="M427" s="22">
        <f t="shared" si="60"/>
        <v>2.999875523837185</v>
      </c>
      <c r="N427" s="22">
        <f t="shared" si="60"/>
        <v>2.0338845982774654</v>
      </c>
      <c r="O427" s="22">
        <f t="shared" si="60"/>
        <v>3.3320373250388804</v>
      </c>
      <c r="P427" s="22">
        <f t="shared" si="60"/>
        <v>1.9514228335417376</v>
      </c>
      <c r="Q427" s="22">
        <f t="shared" si="60"/>
        <v>1.9521897675789164</v>
      </c>
      <c r="R427" s="22">
        <f t="shared" si="60"/>
        <v>1.9305864749461699</v>
      </c>
      <c r="S427" s="22">
        <f t="shared" si="60"/>
        <v>2.1122428053865607</v>
      </c>
      <c r="T427" s="22">
        <f t="shared" si="60"/>
        <v>1.935309243470023</v>
      </c>
    </row>
    <row r="428" spans="1:20" ht="12.75">
      <c r="A428" s="23" t="s">
        <v>43</v>
      </c>
      <c r="B428" s="23"/>
      <c r="C428" s="22">
        <f aca="true" t="shared" si="61" ref="C428:T428">C224*100/(C19+C60)</f>
        <v>4.852574692688937</v>
      </c>
      <c r="D428" s="22">
        <f t="shared" si="61"/>
        <v>8.321676403631477</v>
      </c>
      <c r="E428" s="22">
        <f t="shared" si="61"/>
        <v>5.718795212416151</v>
      </c>
      <c r="F428" s="22">
        <f t="shared" si="61"/>
        <v>5.859096010611162</v>
      </c>
      <c r="G428" s="22">
        <f t="shared" si="61"/>
        <v>6.313864162906962</v>
      </c>
      <c r="H428" s="22">
        <f t="shared" si="61"/>
        <v>8.170397657504486</v>
      </c>
      <c r="I428" s="22">
        <f t="shared" si="61"/>
        <v>9.648103860608131</v>
      </c>
      <c r="J428" s="22">
        <f t="shared" si="61"/>
        <v>8.200694307984541</v>
      </c>
      <c r="K428" s="22">
        <f t="shared" si="61"/>
        <v>7.471528096449877</v>
      </c>
      <c r="L428" s="22">
        <f t="shared" si="61"/>
        <v>8.887733887733887</v>
      </c>
      <c r="M428" s="22">
        <f t="shared" si="61"/>
        <v>6.551865061673354</v>
      </c>
      <c r="N428" s="22">
        <f t="shared" si="61"/>
        <v>3.490854743434631</v>
      </c>
      <c r="O428" s="22">
        <f t="shared" si="61"/>
        <v>4.6083750695603785</v>
      </c>
      <c r="P428" s="22">
        <f t="shared" si="61"/>
        <v>7.464830592431147</v>
      </c>
      <c r="Q428" s="22">
        <f t="shared" si="61"/>
        <v>7.027957404368948</v>
      </c>
      <c r="R428" s="22">
        <f t="shared" si="61"/>
        <v>7.355799373040752</v>
      </c>
      <c r="S428" s="22">
        <f t="shared" si="61"/>
        <v>8.4273207059439</v>
      </c>
      <c r="T428" s="22">
        <f t="shared" si="61"/>
        <v>3.385309202381654</v>
      </c>
    </row>
    <row r="429" spans="1:20" ht="12.75">
      <c r="A429" s="23" t="s">
        <v>44</v>
      </c>
      <c r="B429" s="23"/>
      <c r="C429" s="22">
        <f aca="true" t="shared" si="62" ref="C429:T429">C225*100/(C20+C61)</f>
        <v>0</v>
      </c>
      <c r="D429" s="22">
        <f t="shared" si="62"/>
        <v>0</v>
      </c>
      <c r="E429" s="22">
        <f t="shared" si="62"/>
        <v>10.519905323363407</v>
      </c>
      <c r="F429" s="22">
        <f t="shared" si="62"/>
        <v>13.580270304408236</v>
      </c>
      <c r="G429" s="22">
        <f t="shared" si="62"/>
        <v>12.806785958736677</v>
      </c>
      <c r="H429" s="22">
        <f t="shared" si="62"/>
        <v>10.98151510918657</v>
      </c>
      <c r="I429" s="22">
        <f t="shared" si="62"/>
        <v>19.78141079027529</v>
      </c>
      <c r="J429" s="22">
        <f t="shared" si="62"/>
        <v>16.481191599395224</v>
      </c>
      <c r="K429" s="22">
        <f t="shared" si="62"/>
        <v>15.233798732195094</v>
      </c>
      <c r="L429" s="22">
        <f t="shared" si="62"/>
        <v>8.834266131510574</v>
      </c>
      <c r="M429" s="22">
        <f t="shared" si="62"/>
        <v>9.551207784175544</v>
      </c>
      <c r="N429" s="22">
        <f t="shared" si="62"/>
        <v>14.95659592796912</v>
      </c>
      <c r="O429" s="22">
        <f t="shared" si="62"/>
        <v>6.437344873671482</v>
      </c>
      <c r="P429" s="22">
        <f t="shared" si="62"/>
        <v>11.562794607058075</v>
      </c>
      <c r="Q429" s="22">
        <f t="shared" si="62"/>
        <v>7.996996162163919</v>
      </c>
      <c r="R429" s="22">
        <f t="shared" si="62"/>
        <v>5.505010300754705</v>
      </c>
      <c r="S429" s="22">
        <f t="shared" si="62"/>
        <v>7.278006617597407</v>
      </c>
      <c r="T429" s="22">
        <f t="shared" si="62"/>
        <v>7.916193344132929</v>
      </c>
    </row>
    <row r="430" spans="1:20" ht="12.75">
      <c r="A430" s="23" t="s">
        <v>45</v>
      </c>
      <c r="B430" s="23"/>
      <c r="C430" s="22">
        <f aca="true" t="shared" si="63" ref="C430:T430">C226*100/(C21+C62)</f>
        <v>13.088786217113501</v>
      </c>
      <c r="D430" s="22">
        <f t="shared" si="63"/>
        <v>12.84431710595959</v>
      </c>
      <c r="E430" s="22">
        <f t="shared" si="63"/>
        <v>15.0430617804728</v>
      </c>
      <c r="F430" s="22">
        <f t="shared" si="63"/>
        <v>14.087106658236467</v>
      </c>
      <c r="G430" s="22">
        <f t="shared" si="63"/>
        <v>16.94462169112671</v>
      </c>
      <c r="H430" s="22">
        <f t="shared" si="63"/>
        <v>15.323447846510838</v>
      </c>
      <c r="I430" s="22">
        <f t="shared" si="63"/>
        <v>13.288709031244514</v>
      </c>
      <c r="J430" s="22">
        <f t="shared" si="63"/>
        <v>12.992821746101152</v>
      </c>
      <c r="K430" s="22">
        <f t="shared" si="63"/>
        <v>12.412865381010663</v>
      </c>
      <c r="L430" s="22">
        <f t="shared" si="63"/>
        <v>14.034311108796507</v>
      </c>
      <c r="M430" s="22">
        <f t="shared" si="63"/>
        <v>12.820023129728067</v>
      </c>
      <c r="N430" s="22">
        <f t="shared" si="63"/>
        <v>14.07156773553005</v>
      </c>
      <c r="O430" s="22">
        <f t="shared" si="63"/>
        <v>11.16780010079579</v>
      </c>
      <c r="P430" s="22">
        <f t="shared" si="63"/>
        <v>10.544622699938065</v>
      </c>
      <c r="Q430" s="22">
        <f t="shared" si="63"/>
        <v>10.365401430222027</v>
      </c>
      <c r="R430" s="22">
        <f t="shared" si="63"/>
        <v>8.888660565256078</v>
      </c>
      <c r="S430" s="22">
        <f t="shared" si="63"/>
        <v>9.78899371499774</v>
      </c>
      <c r="T430" s="22">
        <f t="shared" si="63"/>
        <v>10.129271696671527</v>
      </c>
    </row>
    <row r="431" spans="1:20" ht="12.75">
      <c r="A431" s="23" t="s">
        <v>46</v>
      </c>
      <c r="B431" s="23"/>
      <c r="C431" s="22">
        <f aca="true" t="shared" si="64" ref="C431:T431">C227*100/(C22+C63)</f>
        <v>0</v>
      </c>
      <c r="D431" s="22">
        <f t="shared" si="64"/>
        <v>0</v>
      </c>
      <c r="E431" s="22">
        <f t="shared" si="64"/>
        <v>14.074980404152408</v>
      </c>
      <c r="F431" s="22">
        <f t="shared" si="64"/>
        <v>12.900630024560279</v>
      </c>
      <c r="G431" s="22">
        <f t="shared" si="64"/>
        <v>13.305022142865097</v>
      </c>
      <c r="H431" s="22">
        <f t="shared" si="64"/>
        <v>10.879082658940884</v>
      </c>
      <c r="I431" s="22">
        <f t="shared" si="64"/>
        <v>11.774704665382064</v>
      </c>
      <c r="J431" s="22">
        <f t="shared" si="64"/>
        <v>11.532008860441161</v>
      </c>
      <c r="K431" s="22">
        <f t="shared" si="64"/>
        <v>10.945980572573319</v>
      </c>
      <c r="L431" s="22">
        <f t="shared" si="64"/>
        <v>11.94734275962945</v>
      </c>
      <c r="M431" s="22">
        <f t="shared" si="64"/>
        <v>11.243838757719079</v>
      </c>
      <c r="N431" s="22">
        <f t="shared" si="64"/>
        <v>11.654773832506537</v>
      </c>
      <c r="O431" s="22">
        <f t="shared" si="64"/>
        <v>9.394795130659057</v>
      </c>
      <c r="P431" s="22">
        <f t="shared" si="64"/>
        <v>8.549464697899388</v>
      </c>
      <c r="Q431" s="22">
        <f t="shared" si="64"/>
        <v>9.710365460500864</v>
      </c>
      <c r="R431" s="22">
        <f t="shared" si="64"/>
        <v>8.063108254405504</v>
      </c>
      <c r="S431" s="22">
        <f t="shared" si="64"/>
        <v>8.108725254589858</v>
      </c>
      <c r="T431" s="22">
        <f t="shared" si="64"/>
        <v>7.139684038093122</v>
      </c>
    </row>
    <row r="432" spans="1:20" ht="12.75">
      <c r="A432" s="23" t="s">
        <v>47</v>
      </c>
      <c r="B432" s="23"/>
      <c r="C432" s="22">
        <f aca="true" t="shared" si="65" ref="C432:T432">C228*100/(C23+C64)</f>
        <v>0</v>
      </c>
      <c r="D432" s="22">
        <f t="shared" si="65"/>
        <v>0</v>
      </c>
      <c r="E432" s="22">
        <f t="shared" si="65"/>
        <v>0</v>
      </c>
      <c r="F432" s="22">
        <f t="shared" si="65"/>
        <v>0</v>
      </c>
      <c r="G432" s="22">
        <f t="shared" si="65"/>
        <v>0</v>
      </c>
      <c r="H432" s="22">
        <f t="shared" si="65"/>
        <v>0</v>
      </c>
      <c r="I432" s="22">
        <f t="shared" si="65"/>
        <v>0</v>
      </c>
      <c r="J432" s="22">
        <f t="shared" si="65"/>
        <v>0</v>
      </c>
      <c r="K432" s="22">
        <f t="shared" si="65"/>
        <v>0</v>
      </c>
      <c r="L432" s="22">
        <f t="shared" si="65"/>
        <v>0</v>
      </c>
      <c r="M432" s="22">
        <f t="shared" si="65"/>
        <v>0</v>
      </c>
      <c r="N432" s="22">
        <f t="shared" si="65"/>
        <v>0</v>
      </c>
      <c r="O432" s="22">
        <f t="shared" si="65"/>
        <v>0</v>
      </c>
      <c r="P432" s="22">
        <f t="shared" si="65"/>
        <v>0</v>
      </c>
      <c r="Q432" s="22">
        <f t="shared" si="65"/>
        <v>0</v>
      </c>
      <c r="R432" s="22">
        <f t="shared" si="65"/>
        <v>0</v>
      </c>
      <c r="S432" s="22">
        <f t="shared" si="65"/>
        <v>0</v>
      </c>
      <c r="T432" s="22">
        <f t="shared" si="65"/>
        <v>0</v>
      </c>
    </row>
    <row r="433" spans="1:20" ht="12.75">
      <c r="A433" s="23" t="s">
        <v>48</v>
      </c>
      <c r="B433" s="23"/>
      <c r="C433" s="22">
        <f aca="true" t="shared" si="66" ref="C433:T433">C229*100/(C24+C65)</f>
        <v>43.94057857701329</v>
      </c>
      <c r="D433" s="22" t="e">
        <f t="shared" si="66"/>
        <v>#VALUE!</v>
      </c>
      <c r="E433" s="22">
        <f t="shared" si="66"/>
        <v>31.875631951466126</v>
      </c>
      <c r="F433" s="22">
        <f t="shared" si="66"/>
        <v>44.740118269530036</v>
      </c>
      <c r="G433" s="22">
        <f t="shared" si="66"/>
        <v>52.780441035474595</v>
      </c>
      <c r="H433" s="22">
        <f t="shared" si="66"/>
        <v>47.05693664795509</v>
      </c>
      <c r="I433" s="22">
        <f t="shared" si="66"/>
        <v>29.246025499763892</v>
      </c>
      <c r="J433" s="22">
        <f t="shared" si="66"/>
        <v>46.554993678887485</v>
      </c>
      <c r="K433" s="22">
        <f t="shared" si="66"/>
        <v>67.93108898372056</v>
      </c>
      <c r="L433" s="22">
        <f t="shared" si="66"/>
        <v>45.16075845012366</v>
      </c>
      <c r="M433" s="22">
        <f t="shared" si="66"/>
        <v>47.18000675447484</v>
      </c>
      <c r="N433" s="22">
        <f t="shared" si="66"/>
        <v>45.36751582021743</v>
      </c>
      <c r="O433" s="22">
        <f t="shared" si="66"/>
        <v>38.446939743792505</v>
      </c>
      <c r="P433" s="22">
        <f t="shared" si="66"/>
        <v>33.48970944309927</v>
      </c>
      <c r="Q433" s="22">
        <f t="shared" si="66"/>
        <v>44.79811376363101</v>
      </c>
      <c r="R433" s="22">
        <f t="shared" si="66"/>
        <v>46.26400113426911</v>
      </c>
      <c r="S433" s="22">
        <f t="shared" si="66"/>
        <v>35.93728882281389</v>
      </c>
      <c r="T433" s="22">
        <f t="shared" si="66"/>
        <v>34.29417063440999</v>
      </c>
    </row>
    <row r="434" spans="1:20" ht="12.75">
      <c r="A434" s="23" t="s">
        <v>49</v>
      </c>
      <c r="B434" s="23"/>
      <c r="C434" s="22">
        <f aca="true" t="shared" si="67" ref="C434:T434">C230*100/(C25+C66)</f>
        <v>2.410225197808886</v>
      </c>
      <c r="D434" s="22">
        <f t="shared" si="67"/>
        <v>1.9622005537498495</v>
      </c>
      <c r="E434" s="22">
        <f t="shared" si="67"/>
        <v>2.2381378692927485</v>
      </c>
      <c r="F434" s="22">
        <f t="shared" si="67"/>
        <v>3.34503950834065</v>
      </c>
      <c r="G434" s="22">
        <f t="shared" si="67"/>
        <v>3.9388489208633093</v>
      </c>
      <c r="H434" s="22">
        <f t="shared" si="67"/>
        <v>3.1818181818181817</v>
      </c>
      <c r="I434" s="22">
        <f t="shared" si="67"/>
        <v>2.708512467755804</v>
      </c>
      <c r="J434" s="22">
        <f t="shared" si="67"/>
        <v>2.443542695836274</v>
      </c>
      <c r="K434" s="22">
        <f t="shared" si="67"/>
        <v>3.3855745086154645</v>
      </c>
      <c r="L434" s="22">
        <f t="shared" si="67"/>
        <v>3.5750483737215517</v>
      </c>
      <c r="M434" s="22">
        <f t="shared" si="67"/>
        <v>3.1026962727993657</v>
      </c>
      <c r="N434" s="22">
        <f t="shared" si="67"/>
        <v>2.636220180079829</v>
      </c>
      <c r="O434" s="22">
        <f t="shared" si="67"/>
        <v>2.821539830885625</v>
      </c>
      <c r="P434" s="22">
        <f t="shared" si="67"/>
        <v>2.3749790934938955</v>
      </c>
      <c r="Q434" s="22">
        <f t="shared" si="67"/>
        <v>2.972100339432072</v>
      </c>
      <c r="R434" s="22">
        <f t="shared" si="67"/>
        <v>3.2577424268065664</v>
      </c>
      <c r="S434" s="22">
        <f t="shared" si="67"/>
        <v>2.8289364526298324</v>
      </c>
      <c r="T434" s="22">
        <f t="shared" si="67"/>
        <v>2.5722200237435695</v>
      </c>
    </row>
    <row r="435" spans="1:20" ht="12.75">
      <c r="A435" s="23" t="s">
        <v>50</v>
      </c>
      <c r="B435" s="23"/>
      <c r="C435" s="22">
        <f aca="true" t="shared" si="68" ref="C435:T435">C231*100/(C26+C67)</f>
        <v>0</v>
      </c>
      <c r="D435" s="22">
        <f t="shared" si="68"/>
        <v>0</v>
      </c>
      <c r="E435" s="22">
        <f t="shared" si="68"/>
        <v>0</v>
      </c>
      <c r="F435" s="22">
        <f t="shared" si="68"/>
        <v>0</v>
      </c>
      <c r="G435" s="22">
        <f t="shared" si="68"/>
        <v>0</v>
      </c>
      <c r="H435" s="22">
        <f t="shared" si="68"/>
        <v>0</v>
      </c>
      <c r="I435" s="22">
        <f t="shared" si="68"/>
        <v>0</v>
      </c>
      <c r="J435" s="22">
        <f t="shared" si="68"/>
        <v>0</v>
      </c>
      <c r="K435" s="22">
        <f t="shared" si="68"/>
        <v>0</v>
      </c>
      <c r="L435" s="22">
        <f t="shared" si="68"/>
        <v>0</v>
      </c>
      <c r="M435" s="22">
        <f t="shared" si="68"/>
        <v>0</v>
      </c>
      <c r="N435" s="22">
        <f t="shared" si="68"/>
        <v>0</v>
      </c>
      <c r="O435" s="22">
        <f t="shared" si="68"/>
        <v>0.21085184143941524</v>
      </c>
      <c r="P435" s="22">
        <f t="shared" si="68"/>
        <v>0</v>
      </c>
      <c r="Q435" s="22">
        <f t="shared" si="68"/>
        <v>0</v>
      </c>
      <c r="R435" s="22">
        <f t="shared" si="68"/>
        <v>0</v>
      </c>
      <c r="S435" s="22">
        <f t="shared" si="68"/>
        <v>0</v>
      </c>
      <c r="T435" s="22">
        <f t="shared" si="68"/>
        <v>0</v>
      </c>
    </row>
    <row r="436" spans="1:20" ht="12.75">
      <c r="A436" s="23" t="s">
        <v>51</v>
      </c>
      <c r="B436" s="23"/>
      <c r="C436" s="22">
        <f aca="true" t="shared" si="69" ref="C436:T436">C232*100/(C27+C68)</f>
        <v>0.3786253376075927</v>
      </c>
      <c r="D436" s="22">
        <f t="shared" si="69"/>
        <v>0.4202130506932177</v>
      </c>
      <c r="E436" s="22">
        <f t="shared" si="69"/>
        <v>0.3631926907470987</v>
      </c>
      <c r="F436" s="22">
        <f t="shared" si="69"/>
        <v>0.40320306772683695</v>
      </c>
      <c r="G436" s="22">
        <f t="shared" si="69"/>
        <v>0.3647689329105755</v>
      </c>
      <c r="H436" s="22">
        <f t="shared" si="69"/>
        <v>0.34778322425171837</v>
      </c>
      <c r="I436" s="22">
        <f t="shared" si="69"/>
        <v>0.44154245497604966</v>
      </c>
      <c r="J436" s="22">
        <f t="shared" si="69"/>
        <v>0.47409774936742577</v>
      </c>
      <c r="K436" s="22">
        <f t="shared" si="69"/>
        <v>0.3111157983547775</v>
      </c>
      <c r="L436" s="22">
        <f t="shared" si="69"/>
        <v>0.3713062761074725</v>
      </c>
      <c r="M436" s="22">
        <f t="shared" si="69"/>
        <v>0.3442830887111387</v>
      </c>
      <c r="N436" s="22">
        <f t="shared" si="69"/>
        <v>0.38647098941625196</v>
      </c>
      <c r="O436" s="22">
        <f t="shared" si="69"/>
        <v>0.41071826211742585</v>
      </c>
      <c r="P436" s="22">
        <f t="shared" si="69"/>
        <v>0.35780352448641806</v>
      </c>
      <c r="Q436" s="22">
        <f t="shared" si="69"/>
        <v>0.39343306780648923</v>
      </c>
      <c r="R436" s="22">
        <f t="shared" si="69"/>
        <v>0.3644419036730027</v>
      </c>
      <c r="S436" s="22">
        <f t="shared" si="69"/>
        <v>0.3227604142478986</v>
      </c>
      <c r="T436" s="22">
        <f t="shared" si="69"/>
        <v>0.38684719535783363</v>
      </c>
    </row>
    <row r="437" spans="1:20" ht="12.75">
      <c r="A437" s="23" t="s">
        <v>52</v>
      </c>
      <c r="B437" s="23"/>
      <c r="C437" s="22">
        <f aca="true" t="shared" si="70" ref="C437:T437">C233*100/(C28+C69)</f>
        <v>0</v>
      </c>
      <c r="D437" s="22">
        <f t="shared" si="70"/>
        <v>0</v>
      </c>
      <c r="E437" s="22">
        <f t="shared" si="70"/>
        <v>0</v>
      </c>
      <c r="F437" s="22">
        <f t="shared" si="70"/>
        <v>0</v>
      </c>
      <c r="G437" s="22">
        <f t="shared" si="70"/>
        <v>0</v>
      </c>
      <c r="H437" s="22">
        <f t="shared" si="70"/>
        <v>0</v>
      </c>
      <c r="I437" s="22">
        <f t="shared" si="70"/>
        <v>0</v>
      </c>
      <c r="J437" s="22">
        <f t="shared" si="70"/>
        <v>0</v>
      </c>
      <c r="K437" s="22">
        <f t="shared" si="70"/>
        <v>0</v>
      </c>
      <c r="L437" s="22">
        <f t="shared" si="70"/>
        <v>0</v>
      </c>
      <c r="M437" s="22">
        <f t="shared" si="70"/>
        <v>0</v>
      </c>
      <c r="N437" s="22">
        <f t="shared" si="70"/>
        <v>0</v>
      </c>
      <c r="O437" s="22">
        <f t="shared" si="70"/>
        <v>0</v>
      </c>
      <c r="P437" s="22">
        <f t="shared" si="70"/>
        <v>0</v>
      </c>
      <c r="Q437" s="22">
        <f t="shared" si="70"/>
        <v>0</v>
      </c>
      <c r="R437" s="22">
        <f t="shared" si="70"/>
        <v>0</v>
      </c>
      <c r="S437" s="22">
        <f t="shared" si="70"/>
        <v>0</v>
      </c>
      <c r="T437" s="22">
        <f t="shared" si="70"/>
        <v>0</v>
      </c>
    </row>
    <row r="438" spans="1:20" ht="12.75">
      <c r="A438" s="23" t="s">
        <v>53</v>
      </c>
      <c r="B438" s="23"/>
      <c r="C438" s="22">
        <f aca="true" t="shared" si="71" ref="C438:T438">C234*100/(C29+C70)</f>
        <v>0.04557885141294439</v>
      </c>
      <c r="D438" s="22">
        <f t="shared" si="71"/>
        <v>0.1232853757211596</v>
      </c>
      <c r="E438" s="22">
        <f t="shared" si="71"/>
        <v>0.13857834917085896</v>
      </c>
      <c r="F438" s="22">
        <f t="shared" si="71"/>
        <v>0.1042490061976607</v>
      </c>
      <c r="G438" s="22">
        <f t="shared" si="71"/>
        <v>0.10974636395885065</v>
      </c>
      <c r="H438" s="22">
        <f t="shared" si="71"/>
        <v>0.09409067312683855</v>
      </c>
      <c r="I438" s="22">
        <f t="shared" si="71"/>
        <v>0.08236545238442772</v>
      </c>
      <c r="J438" s="22">
        <f t="shared" si="71"/>
        <v>0.09164795101366663</v>
      </c>
      <c r="K438" s="22">
        <f t="shared" si="71"/>
        <v>0.10201206657016001</v>
      </c>
      <c r="L438" s="22">
        <f t="shared" si="71"/>
        <v>0.08561643835616438</v>
      </c>
      <c r="M438" s="22">
        <f t="shared" si="71"/>
        <v>0.13083939924444854</v>
      </c>
      <c r="N438" s="22">
        <f t="shared" si="71"/>
        <v>0.10537692515536341</v>
      </c>
      <c r="O438" s="22">
        <f t="shared" si="71"/>
        <v>0.09613073780341264</v>
      </c>
      <c r="P438" s="22">
        <f t="shared" si="71"/>
        <v>0.06328724498316735</v>
      </c>
      <c r="Q438" s="22">
        <f t="shared" si="71"/>
        <v>0.08120629818952695</v>
      </c>
      <c r="R438" s="22">
        <f t="shared" si="71"/>
        <v>0.0742540839746186</v>
      </c>
      <c r="S438" s="22">
        <f t="shared" si="71"/>
        <v>0.0884431502448874</v>
      </c>
      <c r="T438" s="22">
        <f t="shared" si="71"/>
        <v>0.08856516161072714</v>
      </c>
    </row>
    <row r="439" spans="1:20" ht="12.75">
      <c r="A439" s="23" t="s">
        <v>54</v>
      </c>
      <c r="B439" s="23"/>
      <c r="C439" s="22">
        <f aca="true" t="shared" si="72" ref="C439:T439">C235*100/(C30+C71)</f>
        <v>0</v>
      </c>
      <c r="D439" s="22">
        <f t="shared" si="72"/>
        <v>0</v>
      </c>
      <c r="E439" s="22">
        <f t="shared" si="72"/>
        <v>0</v>
      </c>
      <c r="F439" s="22">
        <f t="shared" si="72"/>
        <v>62.962535135343266</v>
      </c>
      <c r="G439" s="22">
        <f t="shared" si="72"/>
        <v>60.626440832968164</v>
      </c>
      <c r="H439" s="22">
        <f t="shared" si="72"/>
        <v>60.91391193481032</v>
      </c>
      <c r="I439" s="22">
        <f t="shared" si="72"/>
        <v>53.750223653605296</v>
      </c>
      <c r="J439" s="22">
        <f t="shared" si="72"/>
        <v>56.82203012209251</v>
      </c>
      <c r="K439" s="22">
        <f t="shared" si="72"/>
        <v>57.61605584642234</v>
      </c>
      <c r="L439" s="22">
        <f t="shared" si="72"/>
        <v>59.323555314680576</v>
      </c>
      <c r="M439" s="22">
        <f t="shared" si="72"/>
        <v>62.243761326040335</v>
      </c>
      <c r="N439" s="22">
        <f t="shared" si="72"/>
        <v>60.03003578732106</v>
      </c>
      <c r="O439" s="22">
        <f t="shared" si="72"/>
        <v>55.92452351906716</v>
      </c>
      <c r="P439" s="22">
        <f t="shared" si="72"/>
        <v>45.95425423445085</v>
      </c>
      <c r="Q439" s="22">
        <f t="shared" si="72"/>
        <v>48.552255683847164</v>
      </c>
      <c r="R439" s="22">
        <f t="shared" si="72"/>
        <v>47.2207594640454</v>
      </c>
      <c r="S439" s="22">
        <f t="shared" si="72"/>
        <v>47.37664625570063</v>
      </c>
      <c r="T439" s="22">
        <f t="shared" si="72"/>
        <v>44.89571585604363</v>
      </c>
    </row>
    <row r="440" spans="1:20" ht="12.75">
      <c r="A440" s="23" t="s">
        <v>55</v>
      </c>
      <c r="B440" s="23"/>
      <c r="C440" s="22">
        <f aca="true" t="shared" si="73" ref="C440:T440">C236*100/(C31+C72)</f>
        <v>1.046056036075996</v>
      </c>
      <c r="D440" s="22">
        <f t="shared" si="73"/>
        <v>1.0780038759689923</v>
      </c>
      <c r="E440" s="22">
        <f t="shared" si="73"/>
        <v>1.1699995338647275</v>
      </c>
      <c r="F440" s="22">
        <f t="shared" si="73"/>
        <v>1.1304162609542356</v>
      </c>
      <c r="G440" s="22">
        <f t="shared" si="73"/>
        <v>1.3040069949045738</v>
      </c>
      <c r="H440" s="22">
        <f t="shared" si="73"/>
        <v>1.383341165413534</v>
      </c>
      <c r="I440" s="22">
        <f t="shared" si="73"/>
        <v>1.3766610257838328</v>
      </c>
      <c r="J440" s="22">
        <f t="shared" si="73"/>
        <v>1.3925536076241953</v>
      </c>
      <c r="K440" s="22">
        <f t="shared" si="73"/>
        <v>1.0967950328392493</v>
      </c>
      <c r="L440" s="22">
        <f t="shared" si="73"/>
        <v>1.0539896350396887</v>
      </c>
      <c r="M440" s="22">
        <f t="shared" si="73"/>
        <v>0.9984799475545886</v>
      </c>
      <c r="N440" s="22">
        <f t="shared" si="73"/>
        <v>1.1188952169749509</v>
      </c>
      <c r="O440" s="22">
        <f t="shared" si="73"/>
        <v>1.0448131448000118</v>
      </c>
      <c r="P440" s="22">
        <f t="shared" si="73"/>
        <v>0.7054499187106807</v>
      </c>
      <c r="Q440" s="22">
        <f t="shared" si="73"/>
        <v>0.8221390802534756</v>
      </c>
      <c r="R440" s="22">
        <f t="shared" si="73"/>
        <v>0.918696397941681</v>
      </c>
      <c r="S440" s="22">
        <f t="shared" si="73"/>
        <v>0.8145612778264215</v>
      </c>
      <c r="T440" s="22">
        <f t="shared" si="73"/>
        <v>0.9012987012987013</v>
      </c>
    </row>
    <row r="441" spans="1:20" ht="12.75">
      <c r="A441" s="23" t="s">
        <v>56</v>
      </c>
      <c r="B441" s="23"/>
      <c r="C441" s="22">
        <f aca="true" t="shared" si="74" ref="C441:T441">C237*100/(C32+C73)</f>
        <v>31.168967692199875</v>
      </c>
      <c r="D441" s="22">
        <f t="shared" si="74"/>
        <v>29.188359364570818</v>
      </c>
      <c r="E441" s="22">
        <f t="shared" si="74"/>
        <v>14.120716535683604</v>
      </c>
      <c r="F441" s="22">
        <f t="shared" si="74"/>
        <v>25.786303814409994</v>
      </c>
      <c r="G441" s="22">
        <f t="shared" si="74"/>
        <v>31.239541369693214</v>
      </c>
      <c r="H441" s="22">
        <f t="shared" si="74"/>
        <v>22.180286140612658</v>
      </c>
      <c r="I441" s="22">
        <f t="shared" si="74"/>
        <v>39.60204310731926</v>
      </c>
      <c r="J441" s="22">
        <f t="shared" si="74"/>
        <v>33.600150927123764</v>
      </c>
      <c r="K441" s="22">
        <f t="shared" si="74"/>
        <v>31.630027765748785</v>
      </c>
      <c r="L441" s="22">
        <f t="shared" si="74"/>
        <v>15.789225509843217</v>
      </c>
      <c r="M441" s="22">
        <f t="shared" si="74"/>
        <v>23.368981564345802</v>
      </c>
      <c r="N441" s="22">
        <f t="shared" si="74"/>
        <v>27.919313782112987</v>
      </c>
      <c r="O441" s="22">
        <f t="shared" si="74"/>
        <v>14.33719380103316</v>
      </c>
      <c r="P441" s="22">
        <f t="shared" si="74"/>
        <v>29.327881729742796</v>
      </c>
      <c r="Q441" s="22">
        <f t="shared" si="74"/>
        <v>17.67431041501095</v>
      </c>
      <c r="R441" s="22">
        <f t="shared" si="74"/>
        <v>7.932287180255421</v>
      </c>
      <c r="S441" s="22">
        <f t="shared" si="74"/>
        <v>19.103557138137365</v>
      </c>
      <c r="T441" s="22">
        <f t="shared" si="74"/>
        <v>17.016495862333535</v>
      </c>
    </row>
    <row r="442" spans="1:20" ht="12.75">
      <c r="A442" s="23" t="s">
        <v>57</v>
      </c>
      <c r="B442" s="23"/>
      <c r="C442" s="22">
        <f aca="true" t="shared" si="75" ref="C442:T442">C238*100/(C33+C74)</f>
        <v>18.815477400555668</v>
      </c>
      <c r="D442" s="22">
        <f t="shared" si="75"/>
        <v>19.210744383120435</v>
      </c>
      <c r="E442" s="22">
        <f t="shared" si="75"/>
        <v>20.034932703174768</v>
      </c>
      <c r="F442" s="22">
        <f t="shared" si="75"/>
        <v>22.263683760832794</v>
      </c>
      <c r="G442" s="22">
        <f t="shared" si="75"/>
        <v>23.354397522421724</v>
      </c>
      <c r="H442" s="22">
        <f t="shared" si="75"/>
        <v>28.024846806010242</v>
      </c>
      <c r="I442" s="22">
        <f t="shared" si="75"/>
        <v>25.347104911755714</v>
      </c>
      <c r="J442" s="22">
        <f t="shared" si="75"/>
        <v>30.519967229688508</v>
      </c>
      <c r="K442" s="22">
        <f t="shared" si="75"/>
        <v>34.985730699381044</v>
      </c>
      <c r="L442" s="22">
        <f t="shared" si="75"/>
        <v>36.66579796724335</v>
      </c>
      <c r="M442" s="22">
        <f t="shared" si="75"/>
        <v>28.841875170771694</v>
      </c>
      <c r="N442" s="22">
        <f t="shared" si="75"/>
        <v>28.394474465332216</v>
      </c>
      <c r="O442" s="22">
        <f t="shared" si="75"/>
        <v>29.972542769916092</v>
      </c>
      <c r="P442" s="22">
        <f t="shared" si="75"/>
        <v>23.43981965139935</v>
      </c>
      <c r="Q442" s="22">
        <f t="shared" si="75"/>
        <v>28.77757685352622</v>
      </c>
      <c r="R442" s="22">
        <f t="shared" si="75"/>
        <v>34.56025482215537</v>
      </c>
      <c r="S442" s="22">
        <f t="shared" si="75"/>
        <v>30.23020967051776</v>
      </c>
      <c r="T442" s="22">
        <f t="shared" si="75"/>
        <v>25.782521860262154</v>
      </c>
    </row>
    <row r="443" spans="1:20" ht="12.75">
      <c r="A443" s="23" t="s">
        <v>58</v>
      </c>
      <c r="B443" s="23"/>
      <c r="C443" s="22">
        <f aca="true" t="shared" si="76" ref="C443:T443">C239*100/(C34+C75)</f>
        <v>25.755194691810722</v>
      </c>
      <c r="D443" s="22">
        <f t="shared" si="76"/>
        <v>33.647300195840714</v>
      </c>
      <c r="E443" s="22">
        <f t="shared" si="76"/>
        <v>33.22301177844836</v>
      </c>
      <c r="F443" s="22">
        <f t="shared" si="76"/>
        <v>29.41405489585361</v>
      </c>
      <c r="G443" s="22">
        <f t="shared" si="76"/>
        <v>31.775264092736283</v>
      </c>
      <c r="H443" s="22">
        <f t="shared" si="76"/>
        <v>29.458280312670425</v>
      </c>
      <c r="I443" s="22">
        <f t="shared" si="76"/>
        <v>33.03948907079248</v>
      </c>
      <c r="J443" s="22">
        <f t="shared" si="76"/>
        <v>26.933797909407666</v>
      </c>
      <c r="K443" s="22">
        <f t="shared" si="76"/>
        <v>29.206537386738926</v>
      </c>
      <c r="L443" s="22">
        <f t="shared" si="76"/>
        <v>30.174438108017444</v>
      </c>
      <c r="M443" s="22">
        <f t="shared" si="76"/>
        <v>28.407705437698123</v>
      </c>
      <c r="N443" s="22">
        <f t="shared" si="76"/>
        <v>26.98125098471719</v>
      </c>
      <c r="O443" s="22">
        <f t="shared" si="76"/>
        <v>22.176011882658745</v>
      </c>
      <c r="P443" s="22">
        <f t="shared" si="76"/>
        <v>19.236270022883296</v>
      </c>
      <c r="Q443" s="22">
        <f t="shared" si="76"/>
        <v>25.24325443378649</v>
      </c>
      <c r="R443" s="22">
        <f t="shared" si="76"/>
        <v>20.80713851145812</v>
      </c>
      <c r="S443" s="22">
        <f t="shared" si="76"/>
        <v>20.875642885401557</v>
      </c>
      <c r="T443" s="22">
        <f t="shared" si="76"/>
        <v>18.700890518596125</v>
      </c>
    </row>
    <row r="444" spans="1:20" ht="12.75">
      <c r="A444" s="23" t="s">
        <v>59</v>
      </c>
      <c r="B444" s="23"/>
      <c r="C444" s="22">
        <f aca="true" t="shared" si="77" ref="C444:T444">C240*100/(C35+C76)</f>
        <v>6.424495096196562</v>
      </c>
      <c r="D444" s="22">
        <f t="shared" si="77"/>
        <v>5.198641264215035</v>
      </c>
      <c r="E444" s="22">
        <f t="shared" si="77"/>
        <v>7.503389502227387</v>
      </c>
      <c r="F444" s="22">
        <f t="shared" si="77"/>
        <v>14.133713819812474</v>
      </c>
      <c r="G444" s="22">
        <f t="shared" si="77"/>
        <v>17.259144770736732</v>
      </c>
      <c r="H444" s="22">
        <f t="shared" si="77"/>
        <v>17.624327350211274</v>
      </c>
      <c r="I444" s="22">
        <f t="shared" si="77"/>
        <v>14.635413060037394</v>
      </c>
      <c r="J444" s="22">
        <f t="shared" si="77"/>
        <v>14.195396276502846</v>
      </c>
      <c r="K444" s="22">
        <f t="shared" si="77"/>
        <v>15.394884006205578</v>
      </c>
      <c r="L444" s="22">
        <f t="shared" si="77"/>
        <v>16.04677020192963</v>
      </c>
      <c r="M444" s="22">
        <f t="shared" si="77"/>
        <v>16.48862052949373</v>
      </c>
      <c r="N444" s="22">
        <f t="shared" si="77"/>
        <v>17.276508742244783</v>
      </c>
      <c r="O444" s="22">
        <f t="shared" si="77"/>
        <v>18.532012734347365</v>
      </c>
      <c r="P444" s="22">
        <f t="shared" si="77"/>
        <v>11.935138125367354</v>
      </c>
      <c r="Q444" s="22">
        <f t="shared" si="77"/>
        <v>14.136909946002438</v>
      </c>
      <c r="R444" s="22">
        <f t="shared" si="77"/>
        <v>16.239801347995744</v>
      </c>
      <c r="S444" s="22">
        <f t="shared" si="77"/>
        <v>14.929228226056411</v>
      </c>
      <c r="T444" s="22">
        <f t="shared" si="77"/>
        <v>14.680500990564454</v>
      </c>
    </row>
    <row r="445" spans="1:20" ht="12.75">
      <c r="A445" s="23" t="s">
        <v>60</v>
      </c>
      <c r="B445" s="23"/>
      <c r="C445" s="22">
        <f aca="true" t="shared" si="78" ref="C445:T445">C241*100/(C36+C77)</f>
        <v>15.178365406802344</v>
      </c>
      <c r="D445" s="22">
        <f t="shared" si="78"/>
        <v>18.27164654696979</v>
      </c>
      <c r="E445" s="22">
        <f t="shared" si="78"/>
        <v>20.750979176433226</v>
      </c>
      <c r="F445" s="22">
        <f t="shared" si="78"/>
        <v>17.85095320623917</v>
      </c>
      <c r="G445" s="22">
        <f t="shared" si="78"/>
        <v>14.787415319396533</v>
      </c>
      <c r="H445" s="22">
        <f t="shared" si="78"/>
        <v>16.28420428045095</v>
      </c>
      <c r="I445" s="22">
        <f t="shared" si="78"/>
        <v>14.909698355537907</v>
      </c>
      <c r="J445" s="22">
        <f t="shared" si="78"/>
        <v>14.368272397141704</v>
      </c>
      <c r="K445" s="22">
        <f t="shared" si="78"/>
        <v>17.266847853440034</v>
      </c>
      <c r="L445" s="22">
        <f t="shared" si="78"/>
        <v>14.62691013816304</v>
      </c>
      <c r="M445" s="22">
        <f t="shared" si="78"/>
        <v>16.45067119422492</v>
      </c>
      <c r="N445" s="22">
        <f t="shared" si="78"/>
        <v>14.27217476809345</v>
      </c>
      <c r="O445" s="22">
        <f t="shared" si="78"/>
        <v>11.428867594213582</v>
      </c>
      <c r="P445" s="22">
        <f t="shared" si="78"/>
        <v>9.921196201252778</v>
      </c>
      <c r="Q445" s="22">
        <f t="shared" si="78"/>
        <v>15.229305192585487</v>
      </c>
      <c r="R445" s="22">
        <f t="shared" si="78"/>
        <v>14.426997087877577</v>
      </c>
      <c r="S445" s="22">
        <f t="shared" si="78"/>
        <v>11.275812389947175</v>
      </c>
      <c r="T445" s="22">
        <f t="shared" si="78"/>
        <v>13.828539752254652</v>
      </c>
    </row>
    <row r="446" spans="1:20" ht="12.75">
      <c r="A446" s="23" t="s">
        <v>61</v>
      </c>
      <c r="B446" s="23"/>
      <c r="C446" s="22">
        <f aca="true" t="shared" si="79" ref="C446:T446">C242*100/(C37+C78)</f>
        <v>0</v>
      </c>
      <c r="D446" s="22">
        <f t="shared" si="79"/>
        <v>0</v>
      </c>
      <c r="E446" s="22">
        <f t="shared" si="79"/>
        <v>0</v>
      </c>
      <c r="F446" s="22">
        <f t="shared" si="79"/>
        <v>49.14489718856201</v>
      </c>
      <c r="G446" s="22">
        <f t="shared" si="79"/>
        <v>38.78900383781078</v>
      </c>
      <c r="H446" s="22">
        <f t="shared" si="79"/>
        <v>43.092612032883885</v>
      </c>
      <c r="I446" s="22">
        <f t="shared" si="79"/>
        <v>33.115989425776036</v>
      </c>
      <c r="J446" s="22">
        <f t="shared" si="79"/>
        <v>44.00398053355508</v>
      </c>
      <c r="K446" s="22">
        <f t="shared" si="79"/>
        <v>47.36071772215371</v>
      </c>
      <c r="L446" s="22">
        <f t="shared" si="79"/>
        <v>45.86730409816084</v>
      </c>
      <c r="M446" s="22">
        <f t="shared" si="79"/>
        <v>49.51584887830005</v>
      </c>
      <c r="N446" s="22">
        <f t="shared" si="79"/>
        <v>48.81712208492357</v>
      </c>
      <c r="O446" s="22">
        <f t="shared" si="79"/>
        <v>41.55724608617323</v>
      </c>
      <c r="P446" s="22">
        <f t="shared" si="79"/>
        <v>33.954743196303916</v>
      </c>
      <c r="Q446" s="22">
        <f t="shared" si="79"/>
        <v>37.837097237724144</v>
      </c>
      <c r="R446" s="22">
        <f t="shared" si="79"/>
        <v>45.89289142826877</v>
      </c>
      <c r="S446" s="22">
        <f t="shared" si="79"/>
        <v>39.0407060446367</v>
      </c>
      <c r="T446" s="22">
        <f t="shared" si="79"/>
        <v>41.53431225651783</v>
      </c>
    </row>
    <row r="447" spans="1:20" ht="12.75">
      <c r="A447" s="23" t="s">
        <v>62</v>
      </c>
      <c r="B447" s="23"/>
      <c r="C447" s="22">
        <f aca="true" t="shared" si="80" ref="C447:T447">C243*100/(C38+C79)</f>
        <v>1.5735586541192967</v>
      </c>
      <c r="D447" s="22">
        <f t="shared" si="80"/>
        <v>1.363030738937166</v>
      </c>
      <c r="E447" s="22">
        <f t="shared" si="80"/>
        <v>1.594539048737522</v>
      </c>
      <c r="F447" s="22">
        <f t="shared" si="80"/>
        <v>1.264197240629454</v>
      </c>
      <c r="G447" s="22">
        <f t="shared" si="80"/>
        <v>1.4417556990981357</v>
      </c>
      <c r="H447" s="22">
        <f t="shared" si="80"/>
        <v>1.3335045882033938</v>
      </c>
      <c r="I447" s="22">
        <f t="shared" si="80"/>
        <v>0.8995769928033841</v>
      </c>
      <c r="J447" s="22">
        <f t="shared" si="80"/>
        <v>1.106500309433295</v>
      </c>
      <c r="K447" s="22">
        <f t="shared" si="80"/>
        <v>1.3116750293070714</v>
      </c>
      <c r="L447" s="22">
        <f t="shared" si="80"/>
        <v>1.340536528248233</v>
      </c>
      <c r="M447" s="22">
        <f t="shared" si="80"/>
        <v>1.2452618960594821</v>
      </c>
      <c r="N447" s="22">
        <f t="shared" si="80"/>
        <v>0.9729546443717927</v>
      </c>
      <c r="O447" s="22">
        <f t="shared" si="80"/>
        <v>1.1588203032393893</v>
      </c>
      <c r="P447" s="22">
        <f t="shared" si="80"/>
        <v>0.7705430267729358</v>
      </c>
      <c r="Q447" s="22">
        <f t="shared" si="80"/>
        <v>1.1363947807064534</v>
      </c>
      <c r="R447" s="22">
        <f t="shared" si="80"/>
        <v>1.101108731413565</v>
      </c>
      <c r="S447" s="22">
        <f t="shared" si="80"/>
        <v>1.106887271166413</v>
      </c>
      <c r="T447" s="22">
        <f t="shared" si="80"/>
        <v>1.1346478704797214</v>
      </c>
    </row>
    <row r="448" spans="1:20" ht="12.75">
      <c r="A448" s="23" t="s">
        <v>63</v>
      </c>
      <c r="B448" s="23"/>
      <c r="C448" s="22">
        <f aca="true" t="shared" si="81" ref="C448:T448">C244*100/(C39+C80)</f>
        <v>40.7273111314511</v>
      </c>
      <c r="D448" s="22">
        <f t="shared" si="81"/>
        <v>37.48657002595084</v>
      </c>
      <c r="E448" s="22">
        <f t="shared" si="81"/>
        <v>39.507862594284184</v>
      </c>
      <c r="F448" s="22">
        <f t="shared" si="81"/>
        <v>46.21282274757599</v>
      </c>
      <c r="G448" s="22">
        <f t="shared" si="81"/>
        <v>39.31629425831169</v>
      </c>
      <c r="H448" s="22">
        <f t="shared" si="81"/>
        <v>41.534289488141575</v>
      </c>
      <c r="I448" s="22">
        <f t="shared" si="81"/>
        <v>42.68955258521559</v>
      </c>
      <c r="J448" s="22">
        <f t="shared" si="81"/>
        <v>37.72567453585678</v>
      </c>
      <c r="K448" s="22">
        <f t="shared" si="81"/>
        <v>37.008647454000105</v>
      </c>
      <c r="L448" s="22">
        <f t="shared" si="81"/>
        <v>28.991855509136176</v>
      </c>
      <c r="M448" s="22">
        <f t="shared" si="81"/>
        <v>23.8025819327076</v>
      </c>
      <c r="N448" s="22">
        <f t="shared" si="81"/>
        <v>18.600783472976488</v>
      </c>
      <c r="O448" s="22">
        <f t="shared" si="81"/>
        <v>25.026970343937897</v>
      </c>
      <c r="P448" s="22">
        <f t="shared" si="81"/>
        <v>24.697664203583397</v>
      </c>
      <c r="Q448" s="22">
        <f t="shared" si="81"/>
        <v>30.355892998793472</v>
      </c>
      <c r="R448" s="22">
        <f t="shared" si="81"/>
        <v>24.291329278455663</v>
      </c>
      <c r="S448" s="22">
        <f t="shared" si="81"/>
        <v>25.047384002244655</v>
      </c>
      <c r="T448" s="22">
        <f t="shared" si="81"/>
        <v>18.622631578947367</v>
      </c>
    </row>
    <row r="449" spans="1:20" ht="12.75">
      <c r="A449" s="23" t="s">
        <v>64</v>
      </c>
      <c r="B449" s="23"/>
      <c r="C449" s="22">
        <f aca="true" t="shared" si="82" ref="C449:T449">C245*100/(C40+C81)</f>
        <v>0</v>
      </c>
      <c r="D449" s="22">
        <f t="shared" si="82"/>
        <v>0</v>
      </c>
      <c r="E449" s="22">
        <f t="shared" si="82"/>
        <v>0</v>
      </c>
      <c r="F449" s="22">
        <f t="shared" si="82"/>
        <v>0</v>
      </c>
      <c r="G449" s="22">
        <f t="shared" si="82"/>
        <v>0</v>
      </c>
      <c r="H449" s="22">
        <f t="shared" si="82"/>
        <v>0</v>
      </c>
      <c r="I449" s="22">
        <f t="shared" si="82"/>
        <v>0</v>
      </c>
      <c r="J449" s="22">
        <f t="shared" si="82"/>
        <v>0</v>
      </c>
      <c r="K449" s="22">
        <f t="shared" si="82"/>
        <v>0</v>
      </c>
      <c r="L449" s="22">
        <f t="shared" si="82"/>
        <v>80.8569838619922</v>
      </c>
      <c r="M449" s="22">
        <f t="shared" si="82"/>
        <v>79.5028630921395</v>
      </c>
      <c r="N449" s="22">
        <f t="shared" si="82"/>
        <v>78.86219345201046</v>
      </c>
      <c r="O449" s="22">
        <f t="shared" si="82"/>
        <v>79.88355513307985</v>
      </c>
      <c r="P449" s="22">
        <f t="shared" si="82"/>
        <v>80.38823529411765</v>
      </c>
      <c r="Q449" s="22">
        <f t="shared" si="82"/>
        <v>79.29954772121071</v>
      </c>
      <c r="R449" s="22">
        <f t="shared" si="82"/>
        <v>77.64218282293345</v>
      </c>
      <c r="S449" s="22">
        <f t="shared" si="82"/>
        <v>70.34239677744209</v>
      </c>
      <c r="T449" s="22">
        <f t="shared" si="82"/>
        <v>70.34239677744209</v>
      </c>
    </row>
    <row r="450" spans="1:20" ht="12.75">
      <c r="A450" s="23" t="s">
        <v>65</v>
      </c>
      <c r="B450" s="23"/>
      <c r="C450" s="22">
        <f aca="true" t="shared" si="83" ref="C450:T450">C246*100/(C41+C82)</f>
        <v>0</v>
      </c>
      <c r="D450" s="22">
        <f t="shared" si="83"/>
        <v>0</v>
      </c>
      <c r="E450" s="22">
        <f t="shared" si="83"/>
        <v>0</v>
      </c>
      <c r="F450" s="22">
        <f t="shared" si="83"/>
        <v>0</v>
      </c>
      <c r="G450" s="22">
        <f t="shared" si="83"/>
        <v>95.2865644980147</v>
      </c>
      <c r="H450" s="22">
        <f t="shared" si="83"/>
        <v>100.66096523271305</v>
      </c>
      <c r="I450" s="22">
        <f t="shared" si="83"/>
        <v>88.4024699176694</v>
      </c>
      <c r="J450" s="22">
        <f t="shared" si="83"/>
        <v>91.51324107591319</v>
      </c>
      <c r="K450" s="22">
        <f t="shared" si="83"/>
        <v>91.85292654617808</v>
      </c>
      <c r="L450" s="22">
        <f t="shared" si="83"/>
        <v>87.46802645629661</v>
      </c>
      <c r="M450" s="22">
        <f t="shared" si="83"/>
        <v>108.38166374936478</v>
      </c>
      <c r="N450" s="22">
        <f t="shared" si="83"/>
        <v>92.83602075545389</v>
      </c>
      <c r="O450" s="22">
        <f t="shared" si="83"/>
        <v>102.97452766252871</v>
      </c>
      <c r="P450" s="22">
        <f t="shared" si="83"/>
        <v>88.67096348857989</v>
      </c>
      <c r="Q450" s="22">
        <f t="shared" si="83"/>
        <v>85.26450218576551</v>
      </c>
      <c r="R450" s="22">
        <f t="shared" si="83"/>
        <v>103.09650591605627</v>
      </c>
      <c r="S450" s="22">
        <f t="shared" si="83"/>
        <v>94.17237041998138</v>
      </c>
      <c r="T450" s="22">
        <f t="shared" si="83"/>
        <v>101.07583414419787</v>
      </c>
    </row>
    <row r="451" spans="1:20" ht="12.75">
      <c r="A451" s="25" t="s">
        <v>66</v>
      </c>
      <c r="B451" s="25"/>
      <c r="C451" s="22">
        <f aca="true" t="shared" si="84" ref="C451:T451">C247*100/(C42+C83)</f>
        <v>55.107551741357945</v>
      </c>
      <c r="D451" s="22">
        <f t="shared" si="84"/>
        <v>57.8798267773367</v>
      </c>
      <c r="E451" s="22">
        <f t="shared" si="84"/>
        <v>59.04871970818737</v>
      </c>
      <c r="F451" s="22">
        <f t="shared" si="84"/>
        <v>65.57539318840048</v>
      </c>
      <c r="G451" s="22">
        <f t="shared" si="84"/>
        <v>71.7323051500964</v>
      </c>
      <c r="H451" s="22">
        <f t="shared" si="84"/>
        <v>63.068701468715815</v>
      </c>
      <c r="I451" s="22">
        <f t="shared" si="84"/>
        <v>50.82573024966405</v>
      </c>
      <c r="J451" s="22">
        <f t="shared" si="84"/>
        <v>60.42206524440027</v>
      </c>
      <c r="K451" s="22">
        <f t="shared" si="84"/>
        <v>58.191206383977466</v>
      </c>
      <c r="L451" s="22">
        <f t="shared" si="84"/>
        <v>67.27318590767679</v>
      </c>
      <c r="M451" s="22">
        <f t="shared" si="84"/>
        <v>60.93098656785549</v>
      </c>
      <c r="N451" s="22">
        <f t="shared" si="84"/>
        <v>66.64623029638115</v>
      </c>
      <c r="O451" s="22">
        <f t="shared" si="84"/>
        <v>56.18328892576224</v>
      </c>
      <c r="P451" s="22">
        <f t="shared" si="84"/>
        <v>54.11971338421126</v>
      </c>
      <c r="Q451" s="22">
        <f t="shared" si="84"/>
        <v>52.005609233661566</v>
      </c>
      <c r="R451" s="22">
        <f t="shared" si="84"/>
        <v>47.33937721718565</v>
      </c>
      <c r="S451" s="22">
        <f t="shared" si="84"/>
        <v>46.386778741703004</v>
      </c>
      <c r="T451" s="22">
        <f t="shared" si="84"/>
        <v>53.499878581835844</v>
      </c>
    </row>
    <row r="452" ht="12.75"/>
    <row r="453" ht="12.75"/>
    <row r="454" spans="1:18" ht="12.75">
      <c r="A454" s="21" t="s">
        <v>68</v>
      </c>
      <c r="B454" s="22"/>
      <c r="C454" s="22"/>
      <c r="D454" s="22"/>
      <c r="E454" s="22"/>
      <c r="F454" s="22"/>
      <c r="G454" s="22"/>
      <c r="H454" s="22"/>
      <c r="I454" s="22"/>
      <c r="J454" s="22"/>
      <c r="K454" s="22"/>
      <c r="L454" s="22"/>
      <c r="M454" s="22"/>
      <c r="N454" s="22"/>
      <c r="O454" s="22"/>
      <c r="P454" s="22"/>
      <c r="Q454" s="22"/>
      <c r="R454" s="22"/>
    </row>
    <row r="455" spans="1:18" ht="12.75">
      <c r="A455" s="21"/>
      <c r="B455" s="22"/>
      <c r="C455" s="22"/>
      <c r="D455" s="22"/>
      <c r="E455" s="22"/>
      <c r="F455" s="22"/>
      <c r="G455" s="22"/>
      <c r="H455" s="22"/>
      <c r="I455" s="22"/>
      <c r="J455" s="22"/>
      <c r="K455" s="22"/>
      <c r="L455" s="22"/>
      <c r="M455" s="22"/>
      <c r="N455" s="22"/>
      <c r="O455" s="22"/>
      <c r="P455" s="22"/>
      <c r="Q455" s="22"/>
      <c r="R455" s="22"/>
    </row>
    <row r="456" spans="1:20" ht="12.75">
      <c r="A456" s="22"/>
      <c r="B456" s="22"/>
      <c r="C456" s="21">
        <v>1990</v>
      </c>
      <c r="D456" s="21">
        <v>1991</v>
      </c>
      <c r="E456" s="21">
        <v>1992</v>
      </c>
      <c r="F456" s="21">
        <v>1993</v>
      </c>
      <c r="G456" s="21">
        <v>1994</v>
      </c>
      <c r="H456" s="21">
        <v>1995</v>
      </c>
      <c r="I456" s="21">
        <v>1996</v>
      </c>
      <c r="J456" s="21">
        <v>1997</v>
      </c>
      <c r="K456" s="21">
        <v>1998</v>
      </c>
      <c r="L456" s="21">
        <v>1999</v>
      </c>
      <c r="M456" s="21">
        <v>2000</v>
      </c>
      <c r="N456" s="21">
        <v>2001</v>
      </c>
      <c r="O456" s="21">
        <v>2002</v>
      </c>
      <c r="P456" s="21">
        <v>2003</v>
      </c>
      <c r="Q456" s="21">
        <v>2004</v>
      </c>
      <c r="R456" s="21">
        <v>2005</v>
      </c>
      <c r="S456" s="21">
        <v>2006</v>
      </c>
      <c r="T456" s="21">
        <v>2007</v>
      </c>
    </row>
    <row r="457" spans="1:22" ht="12.75">
      <c r="A457" s="23" t="s">
        <v>27</v>
      </c>
      <c r="B457" s="23"/>
      <c r="C457" s="22">
        <f aca="true" t="shared" si="85" ref="C457:T457">C379-C418</f>
        <v>11.954072785723753</v>
      </c>
      <c r="D457" s="22">
        <f t="shared" si="85"/>
        <v>11.283530162516442</v>
      </c>
      <c r="E457" s="22">
        <f t="shared" si="85"/>
        <v>9.805821050608264</v>
      </c>
      <c r="F457" s="22">
        <f t="shared" si="85"/>
        <v>6.4897464567027505</v>
      </c>
      <c r="G457" s="22">
        <f t="shared" si="85"/>
        <v>2.8730748605179706</v>
      </c>
      <c r="H457" s="22">
        <f t="shared" si="85"/>
        <v>2.866182950997487</v>
      </c>
      <c r="I457" s="22">
        <f t="shared" si="85"/>
        <v>2.891900296135704</v>
      </c>
      <c r="J457" s="22">
        <f t="shared" si="85"/>
        <v>2.892919074127734</v>
      </c>
      <c r="K457" s="22">
        <f t="shared" si="85"/>
        <v>3.0869022080878104</v>
      </c>
      <c r="L457" s="22">
        <f t="shared" si="85"/>
        <v>3.6014374431590337</v>
      </c>
      <c r="M457" s="22">
        <f t="shared" si="85"/>
        <v>3.50460588172286</v>
      </c>
      <c r="N457" s="22">
        <f t="shared" si="85"/>
        <v>3.5782122067509814</v>
      </c>
      <c r="O457" s="22">
        <f t="shared" si="85"/>
        <v>4.124480813627942</v>
      </c>
      <c r="P457" s="22">
        <f t="shared" si="85"/>
        <v>4.516353154886021</v>
      </c>
      <c r="Q457" s="22">
        <f t="shared" si="85"/>
        <v>5.2783802329019185</v>
      </c>
      <c r="R457" s="22">
        <f t="shared" si="85"/>
        <v>5.639333005949405</v>
      </c>
      <c r="S457" s="22">
        <f t="shared" si="85"/>
        <v>6.148172130273206</v>
      </c>
      <c r="T457" s="22">
        <f t="shared" si="85"/>
        <v>7.171119846116136</v>
      </c>
      <c r="V457" s="22"/>
    </row>
    <row r="458" spans="1:22" ht="12.75">
      <c r="A458" s="23" t="s">
        <v>28</v>
      </c>
      <c r="B458" s="23"/>
      <c r="C458" s="22">
        <f aca="true" t="shared" si="86" ref="C458:T458">C380-C419</f>
        <v>8.130264526174054</v>
      </c>
      <c r="D458" s="22">
        <f t="shared" si="86"/>
        <v>7.872149015158196</v>
      </c>
      <c r="E458" s="22">
        <f t="shared" si="86"/>
        <v>6.033840098912426</v>
      </c>
      <c r="F458" s="22">
        <f t="shared" si="86"/>
        <v>2.3381530305380647</v>
      </c>
      <c r="G458" s="22">
        <f t="shared" si="86"/>
        <v>2.7431245983742976</v>
      </c>
      <c r="H458" s="22">
        <f t="shared" si="86"/>
        <v>2.7461134056191234</v>
      </c>
      <c r="I458" s="22">
        <f t="shared" si="86"/>
        <v>2.8185875223535266</v>
      </c>
      <c r="J458" s="22">
        <f t="shared" si="86"/>
        <v>2.775739243601649</v>
      </c>
      <c r="K458" s="22">
        <f t="shared" si="86"/>
        <v>2.9550645801644784</v>
      </c>
      <c r="L458" s="22">
        <f t="shared" si="86"/>
        <v>3.3240109212176545</v>
      </c>
      <c r="M458" s="22">
        <f t="shared" si="86"/>
        <v>3.5963736645031226</v>
      </c>
      <c r="N458" s="22">
        <f t="shared" si="86"/>
        <v>3.6877629567380055</v>
      </c>
      <c r="O458" s="22">
        <f t="shared" si="86"/>
        <v>4.255202884203033</v>
      </c>
      <c r="P458" s="22">
        <f t="shared" si="86"/>
        <v>4.728276763214385</v>
      </c>
      <c r="Q458" s="22">
        <f t="shared" si="86"/>
        <v>5.538779903890504</v>
      </c>
      <c r="R458" s="22">
        <f t="shared" si="86"/>
        <v>5.918698462197353</v>
      </c>
      <c r="S458" s="22">
        <f t="shared" si="86"/>
        <v>6.5066991676972155</v>
      </c>
      <c r="T458" s="22">
        <f t="shared" si="86"/>
        <v>7.633868031479905</v>
      </c>
      <c r="V458" s="22"/>
    </row>
    <row r="459" spans="1:22" ht="12.75">
      <c r="A459" s="23"/>
      <c r="B459" s="23"/>
      <c r="C459" s="22"/>
      <c r="D459" s="22"/>
      <c r="E459" s="22"/>
      <c r="F459" s="22"/>
      <c r="G459" s="22"/>
      <c r="H459" s="22"/>
      <c r="I459" s="22"/>
      <c r="J459" s="22"/>
      <c r="K459" s="22"/>
      <c r="L459" s="22"/>
      <c r="M459" s="22"/>
      <c r="N459" s="22"/>
      <c r="O459" s="22"/>
      <c r="P459" s="22"/>
      <c r="Q459" s="22"/>
      <c r="R459" s="22"/>
      <c r="S459" s="22"/>
      <c r="V459" s="22"/>
    </row>
    <row r="460" spans="1:22" ht="12.75">
      <c r="A460" s="23" t="s">
        <v>36</v>
      </c>
      <c r="B460" s="23"/>
      <c r="C460" s="22">
        <f aca="true" t="shared" si="87" ref="C460:T460">C382-C421</f>
        <v>1.1412225681977324</v>
      </c>
      <c r="D460" s="22">
        <f t="shared" si="87"/>
        <v>1.1013153014351336</v>
      </c>
      <c r="E460" s="22">
        <f t="shared" si="87"/>
        <v>0.9559727575393373</v>
      </c>
      <c r="F460" s="22">
        <f t="shared" si="87"/>
        <v>0.8908533581476819</v>
      </c>
      <c r="G460" s="22">
        <f t="shared" si="87"/>
        <v>0.8974140306222858</v>
      </c>
      <c r="H460" s="22">
        <f t="shared" si="87"/>
        <v>1.0139998216583228</v>
      </c>
      <c r="I460" s="22">
        <f t="shared" si="87"/>
        <v>0.942257185177809</v>
      </c>
      <c r="J460" s="22">
        <f t="shared" si="87"/>
        <v>0.8921399186972079</v>
      </c>
      <c r="K460" s="22">
        <f t="shared" si="87"/>
        <v>0.8908949122102229</v>
      </c>
      <c r="L460" s="22">
        <f t="shared" si="87"/>
        <v>1.2146697433614844</v>
      </c>
      <c r="M460" s="22">
        <f t="shared" si="87"/>
        <v>1.2797551575606438</v>
      </c>
      <c r="N460" s="22">
        <f t="shared" si="87"/>
        <v>1.3738274607839824</v>
      </c>
      <c r="O460" s="22">
        <f t="shared" si="87"/>
        <v>1.5862038193824737</v>
      </c>
      <c r="P460" s="22">
        <f t="shared" si="87"/>
        <v>1.729176279304814</v>
      </c>
      <c r="Q460" s="22">
        <f t="shared" si="87"/>
        <v>1.9921045291681865</v>
      </c>
      <c r="R460" s="22">
        <f t="shared" si="87"/>
        <v>2.695839449688736</v>
      </c>
      <c r="S460" s="22">
        <f t="shared" si="87"/>
        <v>3.7369895080048487</v>
      </c>
      <c r="T460" s="22">
        <f t="shared" si="87"/>
        <v>4.005272021673867</v>
      </c>
      <c r="V460" s="22"/>
    </row>
    <row r="461" spans="1:22" ht="12.75">
      <c r="A461" s="23" t="s">
        <v>37</v>
      </c>
      <c r="B461" s="23"/>
      <c r="C461" s="22" t="e">
        <f aca="true" t="shared" si="88" ref="C461:T461">C383-C422</f>
        <v>#VALUE!</v>
      </c>
      <c r="D461" s="22" t="e">
        <f t="shared" si="88"/>
        <v>#VALUE!</v>
      </c>
      <c r="E461" s="22" t="e">
        <f t="shared" si="88"/>
        <v>#VALUE!</v>
      </c>
      <c r="F461" s="22" t="e">
        <f t="shared" si="88"/>
        <v>#VALUE!</v>
      </c>
      <c r="G461" s="22" t="e">
        <f t="shared" si="88"/>
        <v>#VALUE!</v>
      </c>
      <c r="H461" s="22" t="e">
        <f t="shared" si="88"/>
        <v>#VALUE!</v>
      </c>
      <c r="I461" s="22" t="e">
        <f t="shared" si="88"/>
        <v>#VALUE!</v>
      </c>
      <c r="J461" s="22">
        <f t="shared" si="88"/>
        <v>1.1591470715614092</v>
      </c>
      <c r="K461" s="22">
        <f t="shared" si="88"/>
        <v>1.3162042875157622</v>
      </c>
      <c r="L461" s="22">
        <f t="shared" si="88"/>
        <v>1.3033534485134055</v>
      </c>
      <c r="M461" s="22">
        <f t="shared" si="88"/>
        <v>1.22851476421331</v>
      </c>
      <c r="N461" s="22">
        <f t="shared" si="88"/>
        <v>0.7558783035931214</v>
      </c>
      <c r="O461" s="22">
        <f t="shared" si="88"/>
        <v>0.9729551451187337</v>
      </c>
      <c r="P461" s="22">
        <f t="shared" si="88"/>
        <v>1.2619928107786595</v>
      </c>
      <c r="Q461" s="22">
        <f t="shared" si="88"/>
        <v>1.4324883890101283</v>
      </c>
      <c r="R461" s="22">
        <f t="shared" si="88"/>
        <v>1.9138755980861255</v>
      </c>
      <c r="S461" s="22">
        <f t="shared" si="88"/>
        <v>1.8582677165354333</v>
      </c>
      <c r="T461" s="22">
        <f t="shared" si="88"/>
        <v>1.4270259131420326</v>
      </c>
      <c r="V461" s="22"/>
    </row>
    <row r="462" spans="1:22" ht="12.75">
      <c r="A462" s="23" t="s">
        <v>38</v>
      </c>
      <c r="B462" s="23"/>
      <c r="C462" s="22" t="e">
        <f aca="true" t="shared" si="89" ref="C462:T462">C384-C423</f>
        <v>#VALUE!</v>
      </c>
      <c r="D462" s="22" t="e">
        <f t="shared" si="89"/>
        <v>#VALUE!</v>
      </c>
      <c r="E462" s="22" t="e">
        <f t="shared" si="89"/>
        <v>#VALUE!</v>
      </c>
      <c r="F462" s="22" t="e">
        <f t="shared" si="89"/>
        <v>#VALUE!</v>
      </c>
      <c r="G462" s="22" t="e">
        <f t="shared" si="89"/>
        <v>#VALUE!</v>
      </c>
      <c r="H462" s="22">
        <f t="shared" si="89"/>
        <v>3.928833754998776</v>
      </c>
      <c r="I462" s="22">
        <f t="shared" si="89"/>
        <v>3.518847075668441</v>
      </c>
      <c r="J462" s="22">
        <f t="shared" si="89"/>
        <v>3.4584450402144773</v>
      </c>
      <c r="K462" s="22">
        <f t="shared" si="89"/>
        <v>3.1651529903752533</v>
      </c>
      <c r="L462" s="22">
        <f t="shared" si="89"/>
        <v>3.8473436558719616</v>
      </c>
      <c r="M462" s="22">
        <f t="shared" si="89"/>
        <v>1.6154706929975258</v>
      </c>
      <c r="N462" s="22">
        <f t="shared" si="89"/>
        <v>1.856914664864533</v>
      </c>
      <c r="O462" s="22">
        <f t="shared" si="89"/>
        <v>1.9226920767845321</v>
      </c>
      <c r="P462" s="22">
        <f t="shared" si="89"/>
        <v>1.7324738114423854</v>
      </c>
      <c r="Q462" s="22">
        <f t="shared" si="89"/>
        <v>2.3813687769616414</v>
      </c>
      <c r="R462" s="22">
        <f t="shared" si="89"/>
        <v>2.6178085325403178</v>
      </c>
      <c r="S462" s="22">
        <f t="shared" si="89"/>
        <v>2.7031925275338073</v>
      </c>
      <c r="T462" s="22">
        <f t="shared" si="89"/>
        <v>3.2465819973627594</v>
      </c>
      <c r="V462" s="22"/>
    </row>
    <row r="463" spans="1:22" ht="12.75">
      <c r="A463" s="23" t="s">
        <v>39</v>
      </c>
      <c r="B463" s="23"/>
      <c r="C463" s="22">
        <f aca="true" t="shared" si="90" ref="C463:T463">C385-C424</f>
        <v>2.5677517032551096</v>
      </c>
      <c r="D463" s="22">
        <f t="shared" si="90"/>
        <v>3.239709583176651</v>
      </c>
      <c r="E463" s="22">
        <f t="shared" si="90"/>
        <v>4.246062820847472</v>
      </c>
      <c r="F463" s="22">
        <f t="shared" si="90"/>
        <v>5.091881435967458</v>
      </c>
      <c r="G463" s="22">
        <f t="shared" si="90"/>
        <v>5.586987270155587</v>
      </c>
      <c r="H463" s="22">
        <f t="shared" si="90"/>
        <v>5.909090909090909</v>
      </c>
      <c r="I463" s="22">
        <f t="shared" si="90"/>
        <v>6.3339882121807465</v>
      </c>
      <c r="J463" s="22">
        <f t="shared" si="90"/>
        <v>8.937341464730963</v>
      </c>
      <c r="K463" s="22">
        <f t="shared" si="90"/>
        <v>11.734166893177495</v>
      </c>
      <c r="L463" s="22">
        <f t="shared" si="90"/>
        <v>13.277600196705189</v>
      </c>
      <c r="M463" s="22">
        <f t="shared" si="90"/>
        <v>16.696627989322874</v>
      </c>
      <c r="N463" s="22">
        <f t="shared" si="90"/>
        <v>17.323894377001967</v>
      </c>
      <c r="O463" s="22">
        <f t="shared" si="90"/>
        <v>19.875309040094592</v>
      </c>
      <c r="P463" s="22">
        <f t="shared" si="90"/>
        <v>23.233074715697736</v>
      </c>
      <c r="Q463" s="22">
        <f t="shared" si="90"/>
        <v>27.0800607044916</v>
      </c>
      <c r="R463" s="22">
        <f t="shared" si="90"/>
        <v>28.250465301781443</v>
      </c>
      <c r="S463" s="22">
        <f t="shared" si="90"/>
        <v>25.994777257801793</v>
      </c>
      <c r="T463" s="22">
        <f t="shared" si="90"/>
        <v>28.95246571039682</v>
      </c>
      <c r="V463" s="22"/>
    </row>
    <row r="464" spans="1:22" ht="12.75">
      <c r="A464" s="23" t="s">
        <v>40</v>
      </c>
      <c r="B464" s="23"/>
      <c r="C464" s="22">
        <f aca="true" t="shared" si="91" ref="C464:T464">C386-C425</f>
        <v>3.769884862537745</v>
      </c>
      <c r="D464" s="22">
        <f t="shared" si="91"/>
        <v>1.4193988842942247</v>
      </c>
      <c r="E464" s="22">
        <f t="shared" si="91"/>
        <v>1.6825626521081363</v>
      </c>
      <c r="F464" s="22">
        <f t="shared" si="91"/>
        <v>1.8575135036717851</v>
      </c>
      <c r="G464" s="22">
        <f t="shared" si="91"/>
        <v>2.3233724331333114</v>
      </c>
      <c r="H464" s="22">
        <f t="shared" si="91"/>
        <v>2.511329444727835</v>
      </c>
      <c r="I464" s="22">
        <f t="shared" si="91"/>
        <v>2.985704489106926</v>
      </c>
      <c r="J464" s="22">
        <f t="shared" si="91"/>
        <v>2.2035302364111384</v>
      </c>
      <c r="K464" s="22">
        <f t="shared" si="91"/>
        <v>2.7573631882843537</v>
      </c>
      <c r="L464" s="22">
        <f t="shared" si="91"/>
        <v>3.2048414020372555</v>
      </c>
      <c r="M464" s="22">
        <f t="shared" si="91"/>
        <v>3.5490282070559402</v>
      </c>
      <c r="N464" s="22">
        <f t="shared" si="91"/>
        <v>4.0742580047017185</v>
      </c>
      <c r="O464" s="22">
        <f t="shared" si="91"/>
        <v>5.557704640131489</v>
      </c>
      <c r="P464" s="22">
        <f t="shared" si="91"/>
        <v>6.256814011452571</v>
      </c>
      <c r="Q464" s="22">
        <f t="shared" si="91"/>
        <v>7.47650464696726</v>
      </c>
      <c r="R464" s="22">
        <f t="shared" si="91"/>
        <v>8.614109339422543</v>
      </c>
      <c r="S464" s="22">
        <f t="shared" si="91"/>
        <v>10.03690954015587</v>
      </c>
      <c r="T464" s="22">
        <f t="shared" si="91"/>
        <v>13.093308151208774</v>
      </c>
      <c r="V464" s="22"/>
    </row>
    <row r="465" spans="1:22" ht="12.75">
      <c r="A465" s="23" t="s">
        <v>41</v>
      </c>
      <c r="B465" s="23"/>
      <c r="C465" s="22" t="e">
        <f aca="true" t="shared" si="92" ref="C465:T465">C387-C426</f>
        <v>#VALUE!</v>
      </c>
      <c r="D465" s="22" t="e">
        <f t="shared" si="92"/>
        <v>#VALUE!</v>
      </c>
      <c r="E465" s="22">
        <f t="shared" si="92"/>
        <v>0</v>
      </c>
      <c r="F465" s="22">
        <f t="shared" si="92"/>
        <v>0</v>
      </c>
      <c r="G465" s="22">
        <f t="shared" si="92"/>
        <v>0</v>
      </c>
      <c r="H465" s="22">
        <f t="shared" si="92"/>
        <v>0.07563342997604941</v>
      </c>
      <c r="I465" s="22">
        <f t="shared" si="92"/>
        <v>0.06065752759917506</v>
      </c>
      <c r="J465" s="22">
        <f t="shared" si="92"/>
        <v>0.09704027171276079</v>
      </c>
      <c r="K465" s="22">
        <f t="shared" si="92"/>
        <v>0.15988193334153242</v>
      </c>
      <c r="L465" s="22">
        <f t="shared" si="92"/>
        <v>0.1694473409801877</v>
      </c>
      <c r="M465" s="22">
        <f t="shared" si="92"/>
        <v>0.2505274261603376</v>
      </c>
      <c r="N465" s="22">
        <f t="shared" si="92"/>
        <v>0.24166878656830323</v>
      </c>
      <c r="O465" s="22">
        <f t="shared" si="92"/>
        <v>0.47211943345667984</v>
      </c>
      <c r="P465" s="22">
        <f t="shared" si="92"/>
        <v>0.5566985356408084</v>
      </c>
      <c r="Q465" s="22">
        <f t="shared" si="92"/>
        <v>0.7050528789659224</v>
      </c>
      <c r="R465" s="22">
        <f t="shared" si="92"/>
        <v>1.1283005699662674</v>
      </c>
      <c r="S465" s="22">
        <f t="shared" si="92"/>
        <v>1.43636566083955</v>
      </c>
      <c r="T465" s="22">
        <f t="shared" si="92"/>
        <v>1.5148413510747185</v>
      </c>
      <c r="V465" s="22"/>
    </row>
    <row r="466" spans="1:22" ht="12.75">
      <c r="A466" s="23" t="s">
        <v>42</v>
      </c>
      <c r="B466" s="23"/>
      <c r="C466" s="22">
        <f aca="true" t="shared" si="93" ref="C466:T466">C388-C427</f>
        <v>4.799944907375525</v>
      </c>
      <c r="D466" s="22">
        <f t="shared" si="93"/>
        <v>4.9224678323985485</v>
      </c>
      <c r="E466" s="22">
        <f t="shared" si="93"/>
        <v>1.4163598926811005</v>
      </c>
      <c r="F466" s="22">
        <f t="shared" si="93"/>
        <v>1.511457825451</v>
      </c>
      <c r="G466" s="22">
        <f t="shared" si="93"/>
        <v>1.1506337246656155</v>
      </c>
      <c r="H466" s="22">
        <f t="shared" si="93"/>
        <v>0</v>
      </c>
      <c r="I466" s="22">
        <f t="shared" si="93"/>
        <v>1.1591314381621736</v>
      </c>
      <c r="J466" s="22">
        <f t="shared" si="93"/>
        <v>0.6769971415676244</v>
      </c>
      <c r="K466" s="22">
        <f t="shared" si="93"/>
        <v>1.6992233466698043</v>
      </c>
      <c r="L466" s="22">
        <f t="shared" si="93"/>
        <v>1.8006286484059277</v>
      </c>
      <c r="M466" s="22">
        <f t="shared" si="93"/>
        <v>1.9210821127754039</v>
      </c>
      <c r="N466" s="22">
        <f t="shared" si="93"/>
        <v>2.1187982693785132</v>
      </c>
      <c r="O466" s="22">
        <f t="shared" si="93"/>
        <v>2.041213063763608</v>
      </c>
      <c r="P466" s="22">
        <f t="shared" si="93"/>
        <v>2.3000265241938536</v>
      </c>
      <c r="Q466" s="22">
        <f t="shared" si="93"/>
        <v>3.1198202512063054</v>
      </c>
      <c r="R466" s="22">
        <f t="shared" si="93"/>
        <v>4.904930476989891</v>
      </c>
      <c r="S466" s="22">
        <f t="shared" si="93"/>
        <v>6.3435641533939435</v>
      </c>
      <c r="T466" s="22">
        <f t="shared" si="93"/>
        <v>7.392745973744756</v>
      </c>
      <c r="V466" s="22"/>
    </row>
    <row r="467" spans="1:22" ht="12.75">
      <c r="A467" s="23" t="s">
        <v>43</v>
      </c>
      <c r="B467" s="23"/>
      <c r="C467" s="22">
        <f aca="true" t="shared" si="94" ref="C467:T467">C389-C428</f>
        <v>0.10360372973427001</v>
      </c>
      <c r="D467" s="22">
        <f t="shared" si="94"/>
        <v>0.1837680682410383</v>
      </c>
      <c r="E467" s="22">
        <f t="shared" si="94"/>
        <v>0.09996054189135872</v>
      </c>
      <c r="F467" s="22">
        <f t="shared" si="94"/>
        <v>0.08417508417508479</v>
      </c>
      <c r="G467" s="22">
        <f t="shared" si="94"/>
        <v>0.11705889525667601</v>
      </c>
      <c r="H467" s="22">
        <f t="shared" si="94"/>
        <v>0.24558420704637918</v>
      </c>
      <c r="I467" s="22">
        <f t="shared" si="94"/>
        <v>0.33709144744334374</v>
      </c>
      <c r="J467" s="22">
        <f t="shared" si="94"/>
        <v>0.35588742603873413</v>
      </c>
      <c r="K467" s="22">
        <f t="shared" si="94"/>
        <v>0.4338575779066378</v>
      </c>
      <c r="L467" s="22">
        <f t="shared" si="94"/>
        <v>0.6177035023188875</v>
      </c>
      <c r="M467" s="22">
        <f t="shared" si="94"/>
        <v>1.146158418784366</v>
      </c>
      <c r="N467" s="22">
        <f t="shared" si="94"/>
        <v>1.7258558109743083</v>
      </c>
      <c r="O467" s="22">
        <f t="shared" si="94"/>
        <v>1.6120617696160267</v>
      </c>
      <c r="P467" s="22">
        <f t="shared" si="94"/>
        <v>2.2637210223895394</v>
      </c>
      <c r="Q467" s="22">
        <f t="shared" si="94"/>
        <v>2.490107132516167</v>
      </c>
      <c r="R467" s="22">
        <f t="shared" si="94"/>
        <v>2.684952978056427</v>
      </c>
      <c r="S467" s="22">
        <f t="shared" si="94"/>
        <v>3.6697388869228043</v>
      </c>
      <c r="T467" s="22">
        <f t="shared" si="94"/>
        <v>3.385309202381654</v>
      </c>
      <c r="V467" s="22"/>
    </row>
    <row r="468" spans="1:22" ht="12.75">
      <c r="A468" s="23" t="s">
        <v>44</v>
      </c>
      <c r="B468" s="23"/>
      <c r="C468" s="22">
        <f aca="true" t="shared" si="95" ref="C468:T468">C390-C429</f>
        <v>17.180916403597987</v>
      </c>
      <c r="D468" s="22">
        <f t="shared" si="95"/>
        <v>17.99406604747162</v>
      </c>
      <c r="E468" s="22">
        <f t="shared" si="95"/>
        <v>1.7667112425366813</v>
      </c>
      <c r="F468" s="22">
        <f t="shared" si="95"/>
        <v>2.2236958443854995</v>
      </c>
      <c r="G468" s="22">
        <f t="shared" si="95"/>
        <v>4.876796714579056</v>
      </c>
      <c r="H468" s="22">
        <f t="shared" si="95"/>
        <v>3.3303068398752167</v>
      </c>
      <c r="I468" s="22">
        <f t="shared" si="95"/>
        <v>3.691259854197803</v>
      </c>
      <c r="J468" s="22">
        <f t="shared" si="95"/>
        <v>3.216207119464464</v>
      </c>
      <c r="K468" s="22">
        <f t="shared" si="95"/>
        <v>3.3965893127772375</v>
      </c>
      <c r="L468" s="22">
        <f t="shared" si="95"/>
        <v>3.922874197964296</v>
      </c>
      <c r="M468" s="22">
        <f t="shared" si="95"/>
        <v>6.14432432903299</v>
      </c>
      <c r="N468" s="22">
        <f t="shared" si="95"/>
        <v>5.741099680267714</v>
      </c>
      <c r="O468" s="22">
        <f t="shared" si="95"/>
        <v>7.381626678546426</v>
      </c>
      <c r="P468" s="22">
        <f t="shared" si="95"/>
        <v>10.1827557615202</v>
      </c>
      <c r="Q468" s="22">
        <f t="shared" si="95"/>
        <v>10.54014925319248</v>
      </c>
      <c r="R468" s="22">
        <f t="shared" si="95"/>
        <v>9.502659747110494</v>
      </c>
      <c r="S468" s="22">
        <f t="shared" si="95"/>
        <v>10.39908163954352</v>
      </c>
      <c r="T468" s="22">
        <f t="shared" si="95"/>
        <v>12.050063520444173</v>
      </c>
      <c r="V468" s="22"/>
    </row>
    <row r="469" spans="1:22" ht="12.75">
      <c r="A469" s="23" t="s">
        <v>45</v>
      </c>
      <c r="B469" s="23"/>
      <c r="C469" s="22">
        <f aca="true" t="shared" si="96" ref="C469:T469">C391-C430</f>
        <v>1.710604147016035</v>
      </c>
      <c r="D469" s="22">
        <f t="shared" si="96"/>
        <v>1.8236847925213766</v>
      </c>
      <c r="E469" s="22">
        <f t="shared" si="96"/>
        <v>2.3513099178799166</v>
      </c>
      <c r="F469" s="22">
        <f t="shared" si="96"/>
        <v>2.2532950731968295</v>
      </c>
      <c r="G469" s="22">
        <f t="shared" si="96"/>
        <v>2.7217839395169854</v>
      </c>
      <c r="H469" s="22">
        <f t="shared" si="96"/>
        <v>2.51146075046692</v>
      </c>
      <c r="I469" s="22">
        <f t="shared" si="96"/>
        <v>1.9678056817209928</v>
      </c>
      <c r="J469" s="22">
        <f t="shared" si="96"/>
        <v>2.233867147646116</v>
      </c>
      <c r="K469" s="22">
        <f t="shared" si="96"/>
        <v>1.9518595701983603</v>
      </c>
      <c r="L469" s="22">
        <f t="shared" si="96"/>
        <v>2.4225222527460613</v>
      </c>
      <c r="M469" s="22">
        <f t="shared" si="96"/>
        <v>2.321036381576853</v>
      </c>
      <c r="N469" s="22">
        <f t="shared" si="96"/>
        <v>2.3851065332352945</v>
      </c>
      <c r="O469" s="22">
        <f t="shared" si="96"/>
        <v>2.518442933198939</v>
      </c>
      <c r="P469" s="22">
        <f t="shared" si="96"/>
        <v>2.4356182446606596</v>
      </c>
      <c r="Q469" s="22">
        <f t="shared" si="96"/>
        <v>2.521820254192299</v>
      </c>
      <c r="R469" s="22">
        <f t="shared" si="96"/>
        <v>2.4001768000356716</v>
      </c>
      <c r="S469" s="22">
        <f t="shared" si="96"/>
        <v>2.6888777172903087</v>
      </c>
      <c r="T469" s="22">
        <f t="shared" si="96"/>
        <v>3.1816976851166014</v>
      </c>
      <c r="V469" s="22"/>
    </row>
    <row r="470" spans="1:22" ht="12.75">
      <c r="A470" s="23" t="s">
        <v>46</v>
      </c>
      <c r="B470" s="23"/>
      <c r="C470" s="22">
        <f aca="true" t="shared" si="97" ref="C470:T470">C392-C431</f>
        <v>13.920372100419408</v>
      </c>
      <c r="D470" s="22">
        <f t="shared" si="97"/>
        <v>17.77023269200104</v>
      </c>
      <c r="E470" s="22">
        <f t="shared" si="97"/>
        <v>3.484046112375017</v>
      </c>
      <c r="F470" s="22">
        <f t="shared" si="97"/>
        <v>4.407120955562675</v>
      </c>
      <c r="G470" s="22">
        <f t="shared" si="97"/>
        <v>4.653156982333966</v>
      </c>
      <c r="H470" s="22">
        <f t="shared" si="97"/>
        <v>4.04707181607283</v>
      </c>
      <c r="I470" s="22">
        <f t="shared" si="97"/>
        <v>4.708675332417787</v>
      </c>
      <c r="J470" s="22">
        <f t="shared" si="97"/>
        <v>4.473627096689738</v>
      </c>
      <c r="K470" s="22">
        <f t="shared" si="97"/>
        <v>4.664512500707147</v>
      </c>
      <c r="L470" s="22">
        <f t="shared" si="97"/>
        <v>4.95888184625386</v>
      </c>
      <c r="M470" s="22">
        <f t="shared" si="97"/>
        <v>4.712454589073959</v>
      </c>
      <c r="N470" s="22">
        <f t="shared" si="97"/>
        <v>5.177048459226315</v>
      </c>
      <c r="O470" s="22">
        <f t="shared" si="97"/>
        <v>4.926953915592518</v>
      </c>
      <c r="P470" s="22">
        <f t="shared" si="97"/>
        <v>5.14075603447276</v>
      </c>
      <c r="Q470" s="22">
        <f t="shared" si="97"/>
        <v>6.1569190473324795</v>
      </c>
      <c r="R470" s="22">
        <f t="shared" si="97"/>
        <v>6.03649101328028</v>
      </c>
      <c r="S470" s="22">
        <f t="shared" si="97"/>
        <v>6.397257641872756</v>
      </c>
      <c r="T470" s="22">
        <f t="shared" si="97"/>
        <v>6.528306077685539</v>
      </c>
      <c r="V470" s="22"/>
    </row>
    <row r="471" spans="1:22" ht="12.75">
      <c r="A471" s="23" t="s">
        <v>47</v>
      </c>
      <c r="B471" s="23"/>
      <c r="C471" s="22">
        <f aca="true" t="shared" si="98" ref="C471:T471">C393-C432</f>
        <v>0</v>
      </c>
      <c r="D471" s="22">
        <f t="shared" si="98"/>
        <v>0</v>
      </c>
      <c r="E471" s="22">
        <f t="shared" si="98"/>
        <v>0</v>
      </c>
      <c r="F471" s="22">
        <f t="shared" si="98"/>
        <v>0</v>
      </c>
      <c r="G471" s="22">
        <f t="shared" si="98"/>
        <v>0</v>
      </c>
      <c r="H471" s="22">
        <f t="shared" si="98"/>
        <v>0</v>
      </c>
      <c r="I471" s="22">
        <f t="shared" si="98"/>
        <v>0</v>
      </c>
      <c r="J471" s="22">
        <f t="shared" si="98"/>
        <v>0</v>
      </c>
      <c r="K471" s="22">
        <f t="shared" si="98"/>
        <v>0</v>
      </c>
      <c r="L471" s="22">
        <f t="shared" si="98"/>
        <v>0</v>
      </c>
      <c r="M471" s="22">
        <f t="shared" si="98"/>
        <v>0</v>
      </c>
      <c r="N471" s="22">
        <f t="shared" si="98"/>
        <v>0</v>
      </c>
      <c r="O471" s="22">
        <f t="shared" si="98"/>
        <v>0</v>
      </c>
      <c r="P471" s="22">
        <f t="shared" si="98"/>
        <v>0.02467308166790032</v>
      </c>
      <c r="Q471" s="22">
        <f t="shared" si="98"/>
        <v>0.023803856224708403</v>
      </c>
      <c r="R471" s="22">
        <f t="shared" si="98"/>
        <v>0.022846698652044778</v>
      </c>
      <c r="S471" s="22">
        <f t="shared" si="98"/>
        <v>0.021496130696474634</v>
      </c>
      <c r="T471" s="22">
        <f t="shared" si="98"/>
        <v>0.04105933073290905</v>
      </c>
      <c r="V471" s="22"/>
    </row>
    <row r="472" spans="1:22" ht="12.75">
      <c r="A472" s="23" t="s">
        <v>48</v>
      </c>
      <c r="B472" s="23"/>
      <c r="C472" s="22">
        <f aca="true" t="shared" si="99" ref="C472:T472">C394-C433</f>
        <v>0</v>
      </c>
      <c r="D472" s="22" t="e">
        <f t="shared" si="99"/>
        <v>#VALUE!</v>
      </c>
      <c r="E472" s="22">
        <f t="shared" si="99"/>
        <v>-0.012639029322546236</v>
      </c>
      <c r="F472" s="22">
        <f t="shared" si="99"/>
        <v>0</v>
      </c>
      <c r="G472" s="22">
        <f t="shared" si="99"/>
        <v>0.031959092361773855</v>
      </c>
      <c r="H472" s="22">
        <f t="shared" si="99"/>
        <v>0.04811547714515285</v>
      </c>
      <c r="I472" s="22">
        <f t="shared" si="99"/>
        <v>0.04722178498347063</v>
      </c>
      <c r="J472" s="22">
        <f t="shared" si="99"/>
        <v>0.12642225031605392</v>
      </c>
      <c r="K472" s="22">
        <f t="shared" si="99"/>
        <v>0.3161055792634784</v>
      </c>
      <c r="L472" s="22">
        <f t="shared" si="99"/>
        <v>0.32976092333058915</v>
      </c>
      <c r="M472" s="22">
        <f t="shared" si="99"/>
        <v>0.4896994258696381</v>
      </c>
      <c r="N472" s="22">
        <f t="shared" si="99"/>
        <v>0.6977121531721551</v>
      </c>
      <c r="O472" s="22">
        <f t="shared" si="99"/>
        <v>0.838209710580422</v>
      </c>
      <c r="P472" s="22">
        <f t="shared" si="99"/>
        <v>1.8916464891041187</v>
      </c>
      <c r="Q472" s="22">
        <f t="shared" si="99"/>
        <v>2.298850574712638</v>
      </c>
      <c r="R472" s="22">
        <f t="shared" si="99"/>
        <v>2.1409329363391407</v>
      </c>
      <c r="S472" s="22">
        <f t="shared" si="99"/>
        <v>1.7164481686714481</v>
      </c>
      <c r="T472" s="22">
        <f t="shared" si="99"/>
        <v>2.1104105005790714</v>
      </c>
      <c r="V472" s="22"/>
    </row>
    <row r="473" spans="1:22" ht="12.75">
      <c r="A473" s="23" t="s">
        <v>49</v>
      </c>
      <c r="B473" s="23"/>
      <c r="C473" s="22">
        <f aca="true" t="shared" si="100" ref="C473:T473">C395-C434</f>
        <v>0.10955569080949479</v>
      </c>
      <c r="D473" s="22">
        <f t="shared" si="100"/>
        <v>0.07222824124232585</v>
      </c>
      <c r="E473" s="22">
        <f t="shared" si="100"/>
        <v>0.08206505520740093</v>
      </c>
      <c r="F473" s="22">
        <f t="shared" si="100"/>
        <v>0.10535557506584725</v>
      </c>
      <c r="G473" s="22">
        <f t="shared" si="100"/>
        <v>0.12589928057553923</v>
      </c>
      <c r="H473" s="22">
        <f t="shared" si="100"/>
        <v>0.142602495543672</v>
      </c>
      <c r="I473" s="22">
        <f t="shared" si="100"/>
        <v>0.0945829750644882</v>
      </c>
      <c r="J473" s="22">
        <f t="shared" si="100"/>
        <v>0.15878616796047984</v>
      </c>
      <c r="K473" s="22">
        <f t="shared" si="100"/>
        <v>0.22512771668542753</v>
      </c>
      <c r="L473" s="22">
        <f t="shared" si="100"/>
        <v>0.23956509720814534</v>
      </c>
      <c r="M473" s="22">
        <f t="shared" si="100"/>
        <v>0.25773195876288657</v>
      </c>
      <c r="N473" s="22">
        <f t="shared" si="100"/>
        <v>0.4084284786039172</v>
      </c>
      <c r="O473" s="22">
        <f t="shared" si="100"/>
        <v>0.36493101913662684</v>
      </c>
      <c r="P473" s="22">
        <f t="shared" si="100"/>
        <v>0.40140491721023563</v>
      </c>
      <c r="Q473" s="22">
        <f t="shared" si="100"/>
        <v>0.5712393410050502</v>
      </c>
      <c r="R473" s="22">
        <f t="shared" si="100"/>
        <v>0.6346251480792011</v>
      </c>
      <c r="S473" s="22">
        <f t="shared" si="100"/>
        <v>0.7881201260992201</v>
      </c>
      <c r="T473" s="22">
        <f t="shared" si="100"/>
        <v>2.0261179263949343</v>
      </c>
      <c r="V473" s="22"/>
    </row>
    <row r="474" spans="1:22" ht="12.75">
      <c r="A474" s="23" t="s">
        <v>50</v>
      </c>
      <c r="B474" s="23"/>
      <c r="C474" s="22">
        <f aca="true" t="shared" si="101" ref="C474:T474">C396-C435</f>
        <v>2.1357021357021355</v>
      </c>
      <c r="D474" s="22">
        <f t="shared" si="101"/>
        <v>1.9287833827893175</v>
      </c>
      <c r="E474" s="22">
        <f t="shared" si="101"/>
        <v>2.1596606247589665</v>
      </c>
      <c r="F474" s="22">
        <f t="shared" si="101"/>
        <v>2.281591263650546</v>
      </c>
      <c r="G474" s="22">
        <f t="shared" si="101"/>
        <v>2.9760850310008857</v>
      </c>
      <c r="H474" s="22">
        <f t="shared" si="101"/>
        <v>2.194106342088405</v>
      </c>
      <c r="I474" s="22">
        <f t="shared" si="101"/>
        <v>1.656481183660341</v>
      </c>
      <c r="J474" s="22">
        <f t="shared" si="101"/>
        <v>2.000310125600868</v>
      </c>
      <c r="K474" s="22">
        <f t="shared" si="101"/>
        <v>2.5435073627844713</v>
      </c>
      <c r="L474" s="22">
        <f t="shared" si="101"/>
        <v>2.4931590148981453</v>
      </c>
      <c r="M474" s="22">
        <f t="shared" si="101"/>
        <v>2.885312454690445</v>
      </c>
      <c r="N474" s="22">
        <f t="shared" si="101"/>
        <v>1.553200754826535</v>
      </c>
      <c r="O474" s="22">
        <f t="shared" si="101"/>
        <v>2.628619623278043</v>
      </c>
      <c r="P474" s="22">
        <f t="shared" si="101"/>
        <v>2.310005467468562</v>
      </c>
      <c r="Q474" s="22">
        <f t="shared" si="101"/>
        <v>3.17861417741721</v>
      </c>
      <c r="R474" s="22">
        <f t="shared" si="101"/>
        <v>3.2341001353179974</v>
      </c>
      <c r="S474" s="22">
        <f t="shared" si="101"/>
        <v>3.447401774397972</v>
      </c>
      <c r="T474" s="22">
        <f t="shared" si="101"/>
        <v>3.705564627559352</v>
      </c>
      <c r="V474" s="22"/>
    </row>
    <row r="475" spans="1:22" ht="12.75">
      <c r="A475" s="23" t="s">
        <v>51</v>
      </c>
      <c r="B475" s="23"/>
      <c r="C475" s="22">
        <f aca="true" t="shared" si="102" ref="C475:T475">C397-C436</f>
        <v>0.156498472877805</v>
      </c>
      <c r="D475" s="22">
        <f t="shared" si="102"/>
        <v>0.22750388094855734</v>
      </c>
      <c r="E475" s="22">
        <f t="shared" si="102"/>
        <v>0.34333059047186676</v>
      </c>
      <c r="F475" s="22">
        <f t="shared" si="102"/>
        <v>0.2819601872215643</v>
      </c>
      <c r="G475" s="22">
        <f t="shared" si="102"/>
        <v>0.33951569909368945</v>
      </c>
      <c r="H475" s="22">
        <f t="shared" si="102"/>
        <v>0.3587370265903552</v>
      </c>
      <c r="I475" s="22">
        <f t="shared" si="102"/>
        <v>0.3345018598303407</v>
      </c>
      <c r="J475" s="22">
        <f t="shared" si="102"/>
        <v>0.32760687175389536</v>
      </c>
      <c r="K475" s="22">
        <f t="shared" si="102"/>
        <v>0.3743935878506644</v>
      </c>
      <c r="L475" s="22">
        <f t="shared" si="102"/>
        <v>0.7245629415708319</v>
      </c>
      <c r="M475" s="22">
        <f t="shared" si="102"/>
        <v>0.40123217105433456</v>
      </c>
      <c r="N475" s="22">
        <f t="shared" si="102"/>
        <v>0.3965748061330168</v>
      </c>
      <c r="O475" s="22">
        <f t="shared" si="102"/>
        <v>0.25236905262637005</v>
      </c>
      <c r="P475" s="22">
        <f t="shared" si="102"/>
        <v>0.5403563431019375</v>
      </c>
      <c r="Q475" s="22">
        <f t="shared" si="102"/>
        <v>1.9428793471925392</v>
      </c>
      <c r="R475" s="22">
        <f t="shared" si="102"/>
        <v>4.230384450478777</v>
      </c>
      <c r="S475" s="22">
        <f t="shared" si="102"/>
        <v>3.3622811498630005</v>
      </c>
      <c r="T475" s="22">
        <f t="shared" si="102"/>
        <v>4.216634429400387</v>
      </c>
      <c r="V475" s="22"/>
    </row>
    <row r="476" spans="1:22" ht="12.75">
      <c r="A476" s="23" t="s">
        <v>52</v>
      </c>
      <c r="B476" s="23"/>
      <c r="C476" s="22">
        <f aca="true" t="shared" si="103" ref="C476:T476">C398-C437</f>
        <v>0</v>
      </c>
      <c r="D476" s="22">
        <f t="shared" si="103"/>
        <v>0</v>
      </c>
      <c r="E476" s="22">
        <f t="shared" si="103"/>
        <v>0</v>
      </c>
      <c r="F476" s="22">
        <f t="shared" si="103"/>
        <v>0</v>
      </c>
      <c r="G476" s="22">
        <f t="shared" si="103"/>
        <v>0</v>
      </c>
      <c r="H476" s="22">
        <f t="shared" si="103"/>
        <v>0</v>
      </c>
      <c r="I476" s="22">
        <f t="shared" si="103"/>
        <v>0</v>
      </c>
      <c r="J476" s="22">
        <f t="shared" si="103"/>
        <v>0</v>
      </c>
      <c r="K476" s="22">
        <f t="shared" si="103"/>
        <v>0</v>
      </c>
      <c r="L476" s="22">
        <f t="shared" si="103"/>
        <v>0</v>
      </c>
      <c r="M476" s="22">
        <f t="shared" si="103"/>
        <v>0</v>
      </c>
      <c r="N476" s="22">
        <f t="shared" si="103"/>
        <v>0</v>
      </c>
      <c r="O476" s="22">
        <f t="shared" si="103"/>
        <v>0</v>
      </c>
      <c r="P476" s="22">
        <f t="shared" si="103"/>
        <v>0</v>
      </c>
      <c r="Q476" s="22">
        <f t="shared" si="103"/>
        <v>0</v>
      </c>
      <c r="R476" s="22">
        <f t="shared" si="103"/>
        <v>0</v>
      </c>
      <c r="S476" s="22">
        <f t="shared" si="103"/>
        <v>0</v>
      </c>
      <c r="T476" s="22">
        <f t="shared" si="103"/>
        <v>0</v>
      </c>
      <c r="V476" s="22"/>
    </row>
    <row r="477" spans="1:22" ht="12.75">
      <c r="A477" s="23" t="s">
        <v>53</v>
      </c>
      <c r="B477" s="23"/>
      <c r="C477" s="22">
        <f aca="true" t="shared" si="104" ref="C477:T477">C399-C438</f>
        <v>1.3784522900293181</v>
      </c>
      <c r="D477" s="22">
        <f t="shared" si="104"/>
        <v>1.4686520000957557</v>
      </c>
      <c r="E477" s="22">
        <f t="shared" si="104"/>
        <v>1.4579839761505495</v>
      </c>
      <c r="F477" s="22">
        <f t="shared" si="104"/>
        <v>1.6920415621312621</v>
      </c>
      <c r="G477" s="22">
        <f t="shared" si="104"/>
        <v>1.7836555516140475</v>
      </c>
      <c r="H477" s="22">
        <f t="shared" si="104"/>
        <v>2.0202457172521195</v>
      </c>
      <c r="I477" s="22">
        <f t="shared" si="104"/>
        <v>2.6961653147611404</v>
      </c>
      <c r="J477" s="22">
        <f t="shared" si="104"/>
        <v>3.4111165943218555</v>
      </c>
      <c r="K477" s="22">
        <f t="shared" si="104"/>
        <v>3.668548222561183</v>
      </c>
      <c r="L477" s="22">
        <f t="shared" si="104"/>
        <v>3.3028919330289197</v>
      </c>
      <c r="M477" s="22">
        <f t="shared" si="104"/>
        <v>3.766700451488068</v>
      </c>
      <c r="N477" s="22">
        <f t="shared" si="104"/>
        <v>3.8701251913897146</v>
      </c>
      <c r="O477" s="22">
        <f t="shared" si="104"/>
        <v>3.4972006373111877</v>
      </c>
      <c r="P477" s="22">
        <f t="shared" si="104"/>
        <v>4.622605852312183</v>
      </c>
      <c r="Q477" s="22">
        <f t="shared" si="104"/>
        <v>5.621185440992939</v>
      </c>
      <c r="R477" s="22">
        <f t="shared" si="104"/>
        <v>7.4507222897259355</v>
      </c>
      <c r="S477" s="22">
        <f t="shared" si="104"/>
        <v>7.848078030220858</v>
      </c>
      <c r="T477" s="22">
        <f t="shared" si="104"/>
        <v>7.481686876629557</v>
      </c>
      <c r="V477" s="22"/>
    </row>
    <row r="478" spans="1:22" ht="12.75">
      <c r="A478" s="23" t="s">
        <v>54</v>
      </c>
      <c r="B478" s="23"/>
      <c r="C478" s="22">
        <f aca="true" t="shared" si="105" ref="C478:T478">C400-C439</f>
        <v>65.36701850142472</v>
      </c>
      <c r="D478" s="22">
        <f t="shared" si="105"/>
        <v>62.27224008574491</v>
      </c>
      <c r="E478" s="22">
        <f t="shared" si="105"/>
        <v>69.4887406977868</v>
      </c>
      <c r="F478" s="22">
        <f t="shared" si="105"/>
        <v>9.703130414693312</v>
      </c>
      <c r="G478" s="22">
        <f t="shared" si="105"/>
        <v>9.49758987939871</v>
      </c>
      <c r="H478" s="22">
        <f t="shared" si="105"/>
        <v>9.715626674550528</v>
      </c>
      <c r="I478" s="22">
        <f t="shared" si="105"/>
        <v>10.100196815172659</v>
      </c>
      <c r="J478" s="22">
        <f t="shared" si="105"/>
        <v>10.719187238214055</v>
      </c>
      <c r="K478" s="22">
        <f t="shared" si="105"/>
        <v>10.319371727748688</v>
      </c>
      <c r="L478" s="22">
        <f t="shared" si="105"/>
        <v>12.006300386152702</v>
      </c>
      <c r="M478" s="22">
        <f t="shared" si="105"/>
        <v>10.193020665347724</v>
      </c>
      <c r="N478" s="22">
        <f t="shared" si="105"/>
        <v>7.149475971370144</v>
      </c>
      <c r="O478" s="22">
        <f t="shared" si="105"/>
        <v>10.158589331263165</v>
      </c>
      <c r="P478" s="22">
        <f t="shared" si="105"/>
        <v>7.172315137496007</v>
      </c>
      <c r="Q478" s="22">
        <f t="shared" si="105"/>
        <v>10.147601476014756</v>
      </c>
      <c r="R478" s="22">
        <f t="shared" si="105"/>
        <v>10.195424492422916</v>
      </c>
      <c r="S478" s="22">
        <f t="shared" si="105"/>
        <v>9.214769772827367</v>
      </c>
      <c r="T478" s="22">
        <f t="shared" si="105"/>
        <v>14.869591286099727</v>
      </c>
      <c r="V478" s="22"/>
    </row>
    <row r="479" spans="1:22" ht="12.75">
      <c r="A479" s="23" t="s">
        <v>55</v>
      </c>
      <c r="B479" s="23"/>
      <c r="C479" s="22">
        <f aca="true" t="shared" si="106" ref="C479:T479">C401-C440</f>
        <v>0.3393213572854292</v>
      </c>
      <c r="D479" s="22">
        <f t="shared" si="106"/>
        <v>0.3315770348837208</v>
      </c>
      <c r="E479" s="22">
        <f t="shared" si="106"/>
        <v>0.32784847496076686</v>
      </c>
      <c r="F479" s="22">
        <f t="shared" si="106"/>
        <v>0.27918086660175256</v>
      </c>
      <c r="G479" s="22">
        <f t="shared" si="106"/>
        <v>0.26909277293695544</v>
      </c>
      <c r="H479" s="22">
        <f t="shared" si="106"/>
        <v>0.2584586466165413</v>
      </c>
      <c r="I479" s="22">
        <f t="shared" si="106"/>
        <v>0.2891844997108155</v>
      </c>
      <c r="J479" s="22">
        <f t="shared" si="106"/>
        <v>0.42886099356352925</v>
      </c>
      <c r="K479" s="22">
        <f t="shared" si="106"/>
        <v>0.9884075655887736</v>
      </c>
      <c r="L479" s="22">
        <f t="shared" si="106"/>
        <v>0.8863425976543993</v>
      </c>
      <c r="M479" s="22">
        <f t="shared" si="106"/>
        <v>0.6815021864261478</v>
      </c>
      <c r="N479" s="22">
        <f t="shared" si="106"/>
        <v>0.8848920345316695</v>
      </c>
      <c r="O479" s="22">
        <f t="shared" si="106"/>
        <v>0.9740401873659328</v>
      </c>
      <c r="P479" s="22">
        <f t="shared" si="106"/>
        <v>0.8842864211493603</v>
      </c>
      <c r="Q479" s="22">
        <f t="shared" si="106"/>
        <v>1.2998219043806</v>
      </c>
      <c r="R479" s="22">
        <f t="shared" si="106"/>
        <v>1.939622641509434</v>
      </c>
      <c r="S479" s="22">
        <f t="shared" si="106"/>
        <v>2.0436997532436516</v>
      </c>
      <c r="T479" s="22">
        <f t="shared" si="106"/>
        <v>2.6246753246753247</v>
      </c>
      <c r="V479" s="22"/>
    </row>
    <row r="480" spans="1:22" ht="12.75">
      <c r="A480" s="23" t="s">
        <v>56</v>
      </c>
      <c r="B480" s="23"/>
      <c r="C480" s="22">
        <f aca="true" t="shared" si="107" ref="C480:T480">C402-C441</f>
        <v>3.3499194057046715</v>
      </c>
      <c r="D480" s="22">
        <f t="shared" si="107"/>
        <v>3.707782672540379</v>
      </c>
      <c r="E480" s="22">
        <f t="shared" si="107"/>
        <v>3.4967704985841106</v>
      </c>
      <c r="F480" s="22">
        <f t="shared" si="107"/>
        <v>4.340205857047259</v>
      </c>
      <c r="G480" s="22">
        <f t="shared" si="107"/>
        <v>4.837310195227765</v>
      </c>
      <c r="H480" s="22">
        <f t="shared" si="107"/>
        <v>5.289797829076331</v>
      </c>
      <c r="I480" s="22">
        <f t="shared" si="107"/>
        <v>4.717669510552312</v>
      </c>
      <c r="J480" s="22">
        <f t="shared" si="107"/>
        <v>4.748814144027598</v>
      </c>
      <c r="K480" s="22">
        <f t="shared" si="107"/>
        <v>4.419593957765493</v>
      </c>
      <c r="L480" s="22">
        <f t="shared" si="107"/>
        <v>4.760108452198512</v>
      </c>
      <c r="M480" s="22">
        <f t="shared" si="107"/>
        <v>5.996062287453018</v>
      </c>
      <c r="N480" s="22">
        <f t="shared" si="107"/>
        <v>6.29746090825472</v>
      </c>
      <c r="O480" s="22">
        <f t="shared" si="107"/>
        <v>6.480169971671389</v>
      </c>
      <c r="P480" s="22">
        <f t="shared" si="107"/>
        <v>7.1058833007714135</v>
      </c>
      <c r="Q480" s="22">
        <f t="shared" si="107"/>
        <v>6.702979317296325</v>
      </c>
      <c r="R480" s="22">
        <f t="shared" si="107"/>
        <v>8.08771207070896</v>
      </c>
      <c r="S480" s="22">
        <f t="shared" si="107"/>
        <v>10.291472412907016</v>
      </c>
      <c r="T480" s="22">
        <f t="shared" si="107"/>
        <v>13.127272062987522</v>
      </c>
      <c r="V480" s="22"/>
    </row>
    <row r="481" spans="1:22" ht="12.75">
      <c r="A481" s="23" t="s">
        <v>57</v>
      </c>
      <c r="B481" s="23"/>
      <c r="C481" s="22">
        <f aca="true" t="shared" si="108" ref="C481:T481">C403-C442</f>
        <v>4.1973300806396985</v>
      </c>
      <c r="D481" s="22">
        <f t="shared" si="108"/>
        <v>3.067590174955832</v>
      </c>
      <c r="E481" s="22">
        <f t="shared" si="108"/>
        <v>0.14555292989485835</v>
      </c>
      <c r="F481" s="22">
        <f t="shared" si="108"/>
        <v>0.12031596017367363</v>
      </c>
      <c r="G481" s="22">
        <f t="shared" si="108"/>
        <v>0</v>
      </c>
      <c r="H481" s="22">
        <f t="shared" si="108"/>
        <v>0.005036514731806108</v>
      </c>
      <c r="I481" s="22">
        <f t="shared" si="108"/>
        <v>0</v>
      </c>
      <c r="J481" s="22">
        <f t="shared" si="108"/>
        <v>0.01917411842632788</v>
      </c>
      <c r="K481" s="22">
        <f t="shared" si="108"/>
        <v>0.020384715169939227</v>
      </c>
      <c r="L481" s="22">
        <f t="shared" si="108"/>
        <v>0</v>
      </c>
      <c r="M481" s="22">
        <f t="shared" si="108"/>
        <v>0</v>
      </c>
      <c r="N481" s="22">
        <f t="shared" si="108"/>
        <v>0</v>
      </c>
      <c r="O481" s="22">
        <f t="shared" si="108"/>
        <v>0.8429177627157678</v>
      </c>
      <c r="P481" s="22">
        <f t="shared" si="108"/>
        <v>0.8669195945822104</v>
      </c>
      <c r="Q481" s="22">
        <f t="shared" si="108"/>
        <v>1.0904159132007223</v>
      </c>
      <c r="R481" s="22">
        <f t="shared" si="108"/>
        <v>1.208635639709783</v>
      </c>
      <c r="S481" s="22">
        <f t="shared" si="108"/>
        <v>1.1964056482670067</v>
      </c>
      <c r="T481" s="22">
        <f t="shared" si="108"/>
        <v>1.07916687645805</v>
      </c>
      <c r="V481" s="22"/>
    </row>
    <row r="482" spans="1:22" ht="12.75">
      <c r="A482" s="23" t="s">
        <v>58</v>
      </c>
      <c r="B482" s="23"/>
      <c r="C482" s="22">
        <f aca="true" t="shared" si="109" ref="C482:T482">C404-C443</f>
        <v>0</v>
      </c>
      <c r="D482" s="22">
        <f t="shared" si="109"/>
        <v>0</v>
      </c>
      <c r="E482" s="22">
        <f t="shared" si="109"/>
        <v>0</v>
      </c>
      <c r="F482" s="22">
        <f t="shared" si="109"/>
        <v>0</v>
      </c>
      <c r="G482" s="22">
        <f t="shared" si="109"/>
        <v>0</v>
      </c>
      <c r="H482" s="22">
        <f t="shared" si="109"/>
        <v>0</v>
      </c>
      <c r="I482" s="22">
        <f t="shared" si="109"/>
        <v>0</v>
      </c>
      <c r="J482" s="22">
        <f t="shared" si="109"/>
        <v>0</v>
      </c>
      <c r="K482" s="22">
        <f t="shared" si="109"/>
        <v>0</v>
      </c>
      <c r="L482" s="22">
        <f t="shared" si="109"/>
        <v>1.4592418651459234</v>
      </c>
      <c r="M482" s="22">
        <f t="shared" si="109"/>
        <v>3.324392424611883</v>
      </c>
      <c r="N482" s="22">
        <f t="shared" si="109"/>
        <v>3.489837718607216</v>
      </c>
      <c r="O482" s="22">
        <f t="shared" si="109"/>
        <v>3.1860378759747476</v>
      </c>
      <c r="P482" s="22">
        <f t="shared" si="109"/>
        <v>2.7817505720823803</v>
      </c>
      <c r="Q482" s="22">
        <f t="shared" si="109"/>
        <v>3.8437650955765648</v>
      </c>
      <c r="R482" s="22">
        <f t="shared" si="109"/>
        <v>3.3596971540593543</v>
      </c>
      <c r="S482" s="22">
        <f t="shared" si="109"/>
        <v>3.5276275880258474</v>
      </c>
      <c r="T482" s="22">
        <f t="shared" si="109"/>
        <v>3.4114719748559423</v>
      </c>
      <c r="V482" s="22"/>
    </row>
    <row r="483" spans="1:22" ht="12.75">
      <c r="A483" s="23" t="s">
        <v>59</v>
      </c>
      <c r="B483" s="23"/>
      <c r="C483" s="22">
        <f aca="true" t="shared" si="110" ref="C483:T483">C405-C444</f>
        <v>0</v>
      </c>
      <c r="D483" s="22">
        <f t="shared" si="110"/>
        <v>0</v>
      </c>
      <c r="E483" s="22">
        <f t="shared" si="110"/>
        <v>0</v>
      </c>
      <c r="F483" s="22">
        <f t="shared" si="110"/>
        <v>0</v>
      </c>
      <c r="G483" s="22">
        <f t="shared" si="110"/>
        <v>-0.2179685332699215</v>
      </c>
      <c r="H483" s="22">
        <f t="shared" si="110"/>
        <v>0.2925349416735905</v>
      </c>
      <c r="I483" s="22">
        <f t="shared" si="110"/>
        <v>0.2631396717678829</v>
      </c>
      <c r="J483" s="22">
        <f t="shared" si="110"/>
        <v>0.25498620280135675</v>
      </c>
      <c r="K483" s="22">
        <f t="shared" si="110"/>
        <v>0.12266839845582211</v>
      </c>
      <c r="L483" s="22">
        <f t="shared" si="110"/>
        <v>0.21520031562712916</v>
      </c>
      <c r="M483" s="22">
        <f t="shared" si="110"/>
        <v>0.39658437243202727</v>
      </c>
      <c r="N483" s="22">
        <f t="shared" si="110"/>
        <v>0.6345177664974635</v>
      </c>
      <c r="O483" s="22">
        <f t="shared" si="110"/>
        <v>0.6402546869472943</v>
      </c>
      <c r="P483" s="22">
        <f t="shared" si="110"/>
        <v>0.490958752549874</v>
      </c>
      <c r="Q483" s="22">
        <f t="shared" si="110"/>
        <v>0.2891482320153287</v>
      </c>
      <c r="R483" s="22">
        <f t="shared" si="110"/>
        <v>0.43632493792124905</v>
      </c>
      <c r="S483" s="22">
        <f t="shared" si="110"/>
        <v>1.6943899163136695</v>
      </c>
      <c r="T483" s="22">
        <f t="shared" si="110"/>
        <v>1.9609818340552714</v>
      </c>
      <c r="V483" s="22"/>
    </row>
    <row r="484" spans="1:22" ht="12.75">
      <c r="A484" s="23" t="s">
        <v>60</v>
      </c>
      <c r="B484" s="23"/>
      <c r="C484" s="22">
        <f aca="true" t="shared" si="111" ref="C484:T484">C406-C445</f>
        <v>9.262079468364947</v>
      </c>
      <c r="D484" s="22">
        <f t="shared" si="111"/>
        <v>9.732520375022979</v>
      </c>
      <c r="E484" s="22">
        <f t="shared" si="111"/>
        <v>9.076474057495425</v>
      </c>
      <c r="F484" s="22">
        <f t="shared" si="111"/>
        <v>9.852467850225011</v>
      </c>
      <c r="G484" s="22">
        <f t="shared" si="111"/>
        <v>10.027291744593605</v>
      </c>
      <c r="H484" s="22">
        <f t="shared" si="111"/>
        <v>10.725965585284744</v>
      </c>
      <c r="I484" s="22">
        <f t="shared" si="111"/>
        <v>10.551394575055111</v>
      </c>
      <c r="J484" s="22">
        <f t="shared" si="111"/>
        <v>10.886514206875008</v>
      </c>
      <c r="K484" s="22">
        <f t="shared" si="111"/>
        <v>10.127585686244903</v>
      </c>
      <c r="L484" s="22">
        <f t="shared" si="111"/>
        <v>11.681169854885361</v>
      </c>
      <c r="M484" s="22">
        <f t="shared" si="111"/>
        <v>12.005765307992036</v>
      </c>
      <c r="N484" s="22">
        <f t="shared" si="111"/>
        <v>11.420583113175134</v>
      </c>
      <c r="O484" s="22">
        <f t="shared" si="111"/>
        <v>12.276559476642404</v>
      </c>
      <c r="P484" s="22">
        <f t="shared" si="111"/>
        <v>11.840775914326128</v>
      </c>
      <c r="Q484" s="22">
        <f t="shared" si="111"/>
        <v>13.11103024689316</v>
      </c>
      <c r="R484" s="22">
        <f t="shared" si="111"/>
        <v>12.483298121395535</v>
      </c>
      <c r="S484" s="22">
        <f t="shared" si="111"/>
        <v>12.749586468171389</v>
      </c>
      <c r="T484" s="22">
        <f t="shared" si="111"/>
        <v>12.213504466665245</v>
      </c>
      <c r="V484" s="22"/>
    </row>
    <row r="485" spans="1:22" ht="12.75">
      <c r="A485" s="23" t="s">
        <v>61</v>
      </c>
      <c r="B485" s="23"/>
      <c r="C485" s="22">
        <f aca="true" t="shared" si="112" ref="C485:T485">C407-C446</f>
        <v>51.417508904642816</v>
      </c>
      <c r="D485" s="22">
        <f t="shared" si="112"/>
        <v>44.59056445393807</v>
      </c>
      <c r="E485" s="22">
        <f t="shared" si="112"/>
        <v>52.88956189844009</v>
      </c>
      <c r="F485" s="22">
        <f t="shared" si="112"/>
        <v>3.6751227214994344</v>
      </c>
      <c r="G485" s="22">
        <f t="shared" si="112"/>
        <v>3.89760275877412</v>
      </c>
      <c r="H485" s="22">
        <f t="shared" si="112"/>
        <v>5.06823542243248</v>
      </c>
      <c r="I485" s="22">
        <f t="shared" si="112"/>
        <v>3.7268688850734435</v>
      </c>
      <c r="J485" s="22">
        <f t="shared" si="112"/>
        <v>5.105852202243824</v>
      </c>
      <c r="K485" s="22">
        <f t="shared" si="112"/>
        <v>5.088834379108</v>
      </c>
      <c r="L485" s="22">
        <f t="shared" si="112"/>
        <v>4.713020396002058</v>
      </c>
      <c r="M485" s="22">
        <f t="shared" si="112"/>
        <v>5.885014940471038</v>
      </c>
      <c r="N485" s="22">
        <f t="shared" si="112"/>
        <v>5.239523868150101</v>
      </c>
      <c r="O485" s="22">
        <f t="shared" si="112"/>
        <v>5.319911367686025</v>
      </c>
      <c r="P485" s="22">
        <f t="shared" si="112"/>
        <v>5.991299362627728</v>
      </c>
      <c r="Q485" s="22">
        <f t="shared" si="112"/>
        <v>8.222666301303946</v>
      </c>
      <c r="R485" s="22">
        <f t="shared" si="112"/>
        <v>8.426077342213809</v>
      </c>
      <c r="S485" s="22">
        <f t="shared" si="112"/>
        <v>9.118180783318486</v>
      </c>
      <c r="T485" s="22">
        <f t="shared" si="112"/>
        <v>10.52042752971731</v>
      </c>
      <c r="V485" s="22"/>
    </row>
    <row r="486" spans="1:22" ht="12.75">
      <c r="A486" s="23" t="s">
        <v>62</v>
      </c>
      <c r="B486" s="23"/>
      <c r="C486" s="22">
        <f aca="true" t="shared" si="113" ref="C486:T486">C408-C447</f>
        <v>0.1677213468477452</v>
      </c>
      <c r="D486" s="22">
        <f t="shared" si="113"/>
        <v>0.21872162809069584</v>
      </c>
      <c r="E486" s="22">
        <f t="shared" si="113"/>
        <v>0.32384028185554903</v>
      </c>
      <c r="F486" s="22">
        <f t="shared" si="113"/>
        <v>0.41757886539620026</v>
      </c>
      <c r="G486" s="22">
        <f t="shared" si="113"/>
        <v>0.611468019901195</v>
      </c>
      <c r="H486" s="22">
        <f t="shared" si="113"/>
        <v>0.6367826918411326</v>
      </c>
      <c r="I486" s="22">
        <f t="shared" si="113"/>
        <v>0.6737900346096797</v>
      </c>
      <c r="J486" s="22">
        <f t="shared" si="113"/>
        <v>0.839061533020953</v>
      </c>
      <c r="K486" s="22">
        <f t="shared" si="113"/>
        <v>1.0999164181017564</v>
      </c>
      <c r="L486" s="22">
        <f t="shared" si="113"/>
        <v>1.3230251327729687</v>
      </c>
      <c r="M486" s="22">
        <f t="shared" si="113"/>
        <v>1.408587501885018</v>
      </c>
      <c r="N486" s="22">
        <f t="shared" si="113"/>
        <v>1.5595109163233702</v>
      </c>
      <c r="O486" s="22">
        <f t="shared" si="113"/>
        <v>1.7055004157599563</v>
      </c>
      <c r="P486" s="22">
        <f t="shared" si="113"/>
        <v>2.0286387239707566</v>
      </c>
      <c r="Q486" s="22">
        <f t="shared" si="113"/>
        <v>2.5162137448705266</v>
      </c>
      <c r="R486" s="22">
        <f t="shared" si="113"/>
        <v>3.1971004300668087</v>
      </c>
      <c r="S486" s="22">
        <f t="shared" si="113"/>
        <v>3.5246724605361504</v>
      </c>
      <c r="T486" s="22">
        <f t="shared" si="113"/>
        <v>3.9413690520682287</v>
      </c>
      <c r="V486" s="22"/>
    </row>
    <row r="487" spans="1:22" ht="12.75">
      <c r="A487" s="23" t="s">
        <v>63</v>
      </c>
      <c r="B487" s="23"/>
      <c r="C487" s="22">
        <f aca="true" t="shared" si="114" ref="C487:T487">C409-C448</f>
        <v>0.15841723579525535</v>
      </c>
      <c r="D487" s="22">
        <f t="shared" si="114"/>
        <v>0.203309145605715</v>
      </c>
      <c r="E487" s="22">
        <f t="shared" si="114"/>
        <v>0.1919157356025991</v>
      </c>
      <c r="F487" s="22">
        <f t="shared" si="114"/>
        <v>0.20427061771434296</v>
      </c>
      <c r="G487" s="22">
        <f t="shared" si="114"/>
        <v>0.1735620066339223</v>
      </c>
      <c r="H487" s="22">
        <f t="shared" si="114"/>
        <v>0.36937031712078294</v>
      </c>
      <c r="I487" s="22">
        <f t="shared" si="114"/>
        <v>0.284843178005886</v>
      </c>
      <c r="J487" s="22">
        <f t="shared" si="114"/>
        <v>0.3658178303022268</v>
      </c>
      <c r="K487" s="22">
        <f t="shared" si="114"/>
        <v>0.324498780937013</v>
      </c>
      <c r="L487" s="22">
        <f t="shared" si="114"/>
        <v>0.4869814744482426</v>
      </c>
      <c r="M487" s="22">
        <f t="shared" si="114"/>
        <v>0.484112382674855</v>
      </c>
      <c r="N487" s="22">
        <f t="shared" si="114"/>
        <v>0.5485887239794742</v>
      </c>
      <c r="O487" s="22">
        <f t="shared" si="114"/>
        <v>0.5974968503164781</v>
      </c>
      <c r="P487" s="22">
        <f t="shared" si="114"/>
        <v>0.49521434492139704</v>
      </c>
      <c r="Q487" s="22">
        <f t="shared" si="114"/>
        <v>0.5146083443876357</v>
      </c>
      <c r="R487" s="22">
        <f t="shared" si="114"/>
        <v>0.42849857581750683</v>
      </c>
      <c r="S487" s="22">
        <f t="shared" si="114"/>
        <v>0.44721336257494215</v>
      </c>
      <c r="T487" s="22">
        <f t="shared" si="114"/>
        <v>0.5652631578947371</v>
      </c>
      <c r="V487" s="22"/>
    </row>
    <row r="488" spans="1:22" ht="12.75">
      <c r="A488" s="23" t="s">
        <v>64</v>
      </c>
      <c r="B488" s="23"/>
      <c r="C488" s="22">
        <f aca="true" t="shared" si="115" ref="C488:T488">C410-C449</f>
        <v>99.86696230598669</v>
      </c>
      <c r="D488" s="22">
        <f t="shared" si="115"/>
        <v>99.84423676012462</v>
      </c>
      <c r="E488" s="22">
        <f t="shared" si="115"/>
        <v>99.86801583809942</v>
      </c>
      <c r="F488" s="22">
        <f t="shared" si="115"/>
        <v>99.8942246668077</v>
      </c>
      <c r="G488" s="22">
        <f t="shared" si="115"/>
        <v>99.89539748953975</v>
      </c>
      <c r="H488" s="22">
        <f t="shared" si="115"/>
        <v>99.81931339088537</v>
      </c>
      <c r="I488" s="22">
        <f t="shared" si="115"/>
        <v>99.90240093695101</v>
      </c>
      <c r="J488" s="22">
        <f t="shared" si="115"/>
        <v>99.92839240959542</v>
      </c>
      <c r="K488" s="22">
        <f t="shared" si="115"/>
        <v>99.92039484158573</v>
      </c>
      <c r="L488" s="22">
        <f t="shared" si="115"/>
        <v>19.07345575959934</v>
      </c>
      <c r="M488" s="22">
        <f t="shared" si="115"/>
        <v>20.432066631962527</v>
      </c>
      <c r="N488" s="22">
        <f t="shared" si="115"/>
        <v>21.088011950703347</v>
      </c>
      <c r="O488" s="22">
        <f t="shared" si="115"/>
        <v>20.04515209125475</v>
      </c>
      <c r="P488" s="22">
        <f t="shared" si="115"/>
        <v>19.541176470588226</v>
      </c>
      <c r="Q488" s="22">
        <f t="shared" si="115"/>
        <v>20.65406471065755</v>
      </c>
      <c r="R488" s="22">
        <f t="shared" si="115"/>
        <v>22.300253281142076</v>
      </c>
      <c r="S488" s="22">
        <f t="shared" si="115"/>
        <v>29.61732124874119</v>
      </c>
      <c r="T488" s="22">
        <f t="shared" si="115"/>
        <v>29.61732124874119</v>
      </c>
      <c r="V488" s="22"/>
    </row>
    <row r="489" spans="1:22" ht="12.75">
      <c r="A489" s="23" t="s">
        <v>65</v>
      </c>
      <c r="B489" s="23"/>
      <c r="C489" s="22">
        <f aca="true" t="shared" si="116" ref="C489:T489">C411-C450</f>
        <v>114.57509368422046</v>
      </c>
      <c r="D489" s="22">
        <f t="shared" si="116"/>
        <v>102.16752591607073</v>
      </c>
      <c r="E489" s="22">
        <f t="shared" si="116"/>
        <v>107.62024711333382</v>
      </c>
      <c r="F489" s="22">
        <f t="shared" si="116"/>
        <v>106.50586747867585</v>
      </c>
      <c r="G489" s="22">
        <f t="shared" si="116"/>
        <v>4.236786020640068</v>
      </c>
      <c r="H489" s="22">
        <f t="shared" si="116"/>
        <v>3.9125016115862223</v>
      </c>
      <c r="I489" s="22">
        <f t="shared" si="116"/>
        <v>3.015269861374989</v>
      </c>
      <c r="J489" s="22">
        <f t="shared" si="116"/>
        <v>3.7904636541559142</v>
      </c>
      <c r="K489" s="22">
        <f t="shared" si="116"/>
        <v>4.301939976786599</v>
      </c>
      <c r="L489" s="22">
        <f t="shared" si="116"/>
        <v>13.184275224953026</v>
      </c>
      <c r="M489" s="22">
        <f t="shared" si="116"/>
        <v>3.836319198535165</v>
      </c>
      <c r="N489" s="22">
        <f t="shared" si="116"/>
        <v>3.3165684953890064</v>
      </c>
      <c r="O489" s="22">
        <f t="shared" si="116"/>
        <v>4.28037753938213</v>
      </c>
      <c r="P489" s="22">
        <f t="shared" si="116"/>
        <v>3.47764987551939</v>
      </c>
      <c r="Q489" s="22">
        <f t="shared" si="116"/>
        <v>4.405913846456116</v>
      </c>
      <c r="R489" s="22">
        <f t="shared" si="116"/>
        <v>5.265329767563671</v>
      </c>
      <c r="S489" s="22">
        <f t="shared" si="116"/>
        <v>4.1940964111276315</v>
      </c>
      <c r="T489" s="22">
        <f t="shared" si="116"/>
        <v>5.068426504284503</v>
      </c>
      <c r="V489" s="22"/>
    </row>
    <row r="490" spans="1:22" ht="12.75">
      <c r="A490" s="25" t="s">
        <v>66</v>
      </c>
      <c r="B490" s="25"/>
      <c r="C490" s="22">
        <f aca="true" t="shared" si="117" ref="C490:T490">C412-C451</f>
        <v>1.4001146725359277</v>
      </c>
      <c r="D490" s="22">
        <f t="shared" si="117"/>
        <v>1.344280043305666</v>
      </c>
      <c r="E490" s="22">
        <f t="shared" si="117"/>
        <v>1.4879555057965206</v>
      </c>
      <c r="F490" s="22">
        <f t="shared" si="117"/>
        <v>1.5947501558089243</v>
      </c>
      <c r="G490" s="22">
        <f t="shared" si="117"/>
        <v>1.7570917102726469</v>
      </c>
      <c r="H490" s="22">
        <f t="shared" si="117"/>
        <v>1.7753707655613908</v>
      </c>
      <c r="I490" s="22">
        <f t="shared" si="117"/>
        <v>1.8901619633637452</v>
      </c>
      <c r="J490" s="22">
        <f t="shared" si="117"/>
        <v>2.080153349188876</v>
      </c>
      <c r="K490" s="22">
        <f t="shared" si="117"/>
        <v>2.1088683739286154</v>
      </c>
      <c r="L490" s="22">
        <f t="shared" si="117"/>
        <v>2.2366097704531995</v>
      </c>
      <c r="M490" s="22">
        <f t="shared" si="117"/>
        <v>2.466419638721625</v>
      </c>
      <c r="N490" s="22">
        <f t="shared" si="117"/>
        <v>2.537874509930461</v>
      </c>
      <c r="O490" s="22">
        <f t="shared" si="117"/>
        <v>2.6181852992325716</v>
      </c>
      <c r="P490" s="22">
        <f t="shared" si="117"/>
        <v>2.62679329157406</v>
      </c>
      <c r="Q490" s="22">
        <f t="shared" si="117"/>
        <v>2.72756691784938</v>
      </c>
      <c r="R490" s="22">
        <f t="shared" si="117"/>
        <v>2.800097025560177</v>
      </c>
      <c r="S490" s="22">
        <f t="shared" si="117"/>
        <v>3.1225183919929265</v>
      </c>
      <c r="T490" s="22">
        <f t="shared" si="117"/>
        <v>3.2206168042739165</v>
      </c>
      <c r="V490" s="22"/>
    </row>
    <row r="491" ht="12.75"/>
    <row r="492" ht="12.75"/>
    <row r="493" ht="12.75"/>
    <row r="494" spans="1:12" ht="12.75">
      <c r="A494" s="21" t="s">
        <v>69</v>
      </c>
      <c r="B494" s="22" t="s">
        <v>70</v>
      </c>
      <c r="C494" s="22" t="s">
        <v>70</v>
      </c>
      <c r="D494" s="22" t="s">
        <v>70</v>
      </c>
      <c r="E494" s="22"/>
      <c r="F494" s="22"/>
      <c r="I494" s="21" t="s">
        <v>71</v>
      </c>
      <c r="J494" s="22"/>
      <c r="K494" s="22"/>
      <c r="L494" s="22"/>
    </row>
    <row r="495" spans="1:14" ht="51">
      <c r="A495" s="23" t="s">
        <v>72</v>
      </c>
      <c r="B495" s="26" t="s">
        <v>73</v>
      </c>
      <c r="C495" s="26" t="s">
        <v>74</v>
      </c>
      <c r="D495" s="26" t="s">
        <v>75</v>
      </c>
      <c r="E495" s="23" t="s">
        <v>76</v>
      </c>
      <c r="F495" s="27"/>
      <c r="G495" s="27"/>
      <c r="H495" s="27"/>
      <c r="I495" s="23"/>
      <c r="J495" s="26" t="s">
        <v>73</v>
      </c>
      <c r="K495" s="26" t="s">
        <v>74</v>
      </c>
      <c r="L495" s="26" t="s">
        <v>75</v>
      </c>
      <c r="M495" s="23"/>
      <c r="N495" s="23" t="s">
        <v>72</v>
      </c>
    </row>
    <row r="496" spans="1:18" ht="12.75">
      <c r="A496" s="28">
        <f>C496+D496</f>
        <v>19.774251965973672</v>
      </c>
      <c r="B496" s="29" t="e">
        <f>NA()</f>
        <v>#N/A</v>
      </c>
      <c r="C496" s="28">
        <f>T418</f>
        <v>12.603132119857536</v>
      </c>
      <c r="D496" s="28">
        <f>T457</f>
        <v>7.171119846116136</v>
      </c>
      <c r="E496" s="28">
        <f>C496+D496-T379</f>
        <v>0</v>
      </c>
      <c r="F496" s="23" t="s">
        <v>27</v>
      </c>
      <c r="G496" s="27"/>
      <c r="H496" s="27"/>
      <c r="I496" s="23" t="s">
        <v>27</v>
      </c>
      <c r="J496" s="29" t="e">
        <f aca="true" t="shared" si="118" ref="J496:L497">B496</f>
        <v>#N/A</v>
      </c>
      <c r="K496" s="28">
        <f t="shared" si="118"/>
        <v>12.603132119857536</v>
      </c>
      <c r="L496" s="28">
        <f t="shared" si="118"/>
        <v>7.171119846116136</v>
      </c>
      <c r="M496" s="28"/>
      <c r="N496" s="28">
        <f>A496</f>
        <v>19.774251965973672</v>
      </c>
      <c r="Q496" s="3" t="s">
        <v>77</v>
      </c>
      <c r="R496" s="3">
        <f>K497/(K497+L497)</f>
        <v>0.5101890152711553</v>
      </c>
    </row>
    <row r="497" spans="1:14" ht="12.75">
      <c r="A497" s="28">
        <f>C497+D497</f>
        <v>15.585334485109497</v>
      </c>
      <c r="B497" s="29">
        <v>21</v>
      </c>
      <c r="C497" s="28">
        <f>T419</f>
        <v>7.9514664536295925</v>
      </c>
      <c r="D497" s="28">
        <f>T458</f>
        <v>7.633868031479905</v>
      </c>
      <c r="E497" s="28">
        <f>C497+D497-T380</f>
        <v>0</v>
      </c>
      <c r="F497" s="23" t="s">
        <v>28</v>
      </c>
      <c r="G497" s="27"/>
      <c r="H497" s="27"/>
      <c r="I497" s="23" t="s">
        <v>28</v>
      </c>
      <c r="J497" s="28">
        <f t="shared" si="118"/>
        <v>21</v>
      </c>
      <c r="K497" s="28">
        <f t="shared" si="118"/>
        <v>7.9514664536295925</v>
      </c>
      <c r="L497" s="28">
        <f t="shared" si="118"/>
        <v>7.633868031479905</v>
      </c>
      <c r="M497" s="28"/>
      <c r="N497" s="28">
        <f>A497</f>
        <v>15.585334485109497</v>
      </c>
    </row>
    <row r="498" spans="1:14" ht="12.75">
      <c r="A498" s="23"/>
      <c r="B498" s="29"/>
      <c r="C498" s="28"/>
      <c r="D498" s="28"/>
      <c r="E498" s="28"/>
      <c r="F498" s="27"/>
      <c r="G498" s="27"/>
      <c r="H498" s="27"/>
      <c r="I498" s="23"/>
      <c r="J498" s="28"/>
      <c r="K498" s="28"/>
      <c r="L498" s="28"/>
      <c r="M498" s="28"/>
      <c r="N498" s="28"/>
    </row>
    <row r="499" spans="1:21" ht="12.75">
      <c r="A499" s="28">
        <f aca="true" t="shared" si="119" ref="A499:A529">C499+D499</f>
        <v>4.176821933283821</v>
      </c>
      <c r="B499" s="29">
        <v>6</v>
      </c>
      <c r="C499" s="28">
        <f aca="true" t="shared" si="120" ref="C499:C529">T421</f>
        <v>0.1715499116099541</v>
      </c>
      <c r="D499" s="28">
        <f aca="true" t="shared" si="121" ref="D499:D529">T460</f>
        <v>4.005272021673867</v>
      </c>
      <c r="E499" s="28">
        <f aca="true" t="shared" si="122" ref="E499:E529">C499+D499-T382</f>
        <v>0</v>
      </c>
      <c r="F499" s="23" t="s">
        <v>78</v>
      </c>
      <c r="G499" s="27"/>
      <c r="H499" s="27"/>
      <c r="I499" s="23" t="str">
        <f aca="true" t="shared" si="123" ref="I499:I529">VLOOKUP($N499,$A$499:$F$529,6,0)</f>
        <v>Norway</v>
      </c>
      <c r="J499" s="28" t="e">
        <f aca="true" t="shared" si="124" ref="J499:J529">VLOOKUP($N499,$A$499:$F$529,2,0)</f>
        <v>#N/A</v>
      </c>
      <c r="K499" s="28">
        <f aca="true" t="shared" si="125" ref="K499:K529">VLOOKUP($N499,$A$499:$F$529,3,0)</f>
        <v>101.07583414419787</v>
      </c>
      <c r="L499" s="28">
        <f aca="true" t="shared" si="126" ref="L499:L529">VLOOKUP($N499,$A$499:$F$529,4,0)</f>
        <v>5.068426504284503</v>
      </c>
      <c r="M499" s="28"/>
      <c r="N499" s="28">
        <f aca="true" t="shared" si="127" ref="N499:N529">LARGE($A$499:$A$529,ROW()-498)</f>
        <v>106.14426064848237</v>
      </c>
      <c r="Q499" s="30"/>
      <c r="R499" s="30"/>
      <c r="S499" s="30"/>
      <c r="T499" s="30"/>
      <c r="U499" s="30"/>
    </row>
    <row r="500" spans="1:21" ht="12.75">
      <c r="A500" s="28">
        <f t="shared" si="119"/>
        <v>7.524084282108083</v>
      </c>
      <c r="B500" s="29">
        <v>11</v>
      </c>
      <c r="C500" s="28">
        <f t="shared" si="120"/>
        <v>6.09705836896605</v>
      </c>
      <c r="D500" s="28">
        <f t="shared" si="121"/>
        <v>1.4270259131420326</v>
      </c>
      <c r="E500" s="28">
        <f t="shared" si="122"/>
        <v>0</v>
      </c>
      <c r="F500" s="23" t="s">
        <v>79</v>
      </c>
      <c r="G500" s="27"/>
      <c r="H500" s="27"/>
      <c r="I500" s="23" t="str">
        <f t="shared" si="123"/>
        <v>Iceland</v>
      </c>
      <c r="J500" s="28" t="e">
        <f t="shared" si="124"/>
        <v>#N/A</v>
      </c>
      <c r="K500" s="28">
        <f t="shared" si="125"/>
        <v>70.34239677744209</v>
      </c>
      <c r="L500" s="28">
        <f t="shared" si="126"/>
        <v>29.61732124874119</v>
      </c>
      <c r="M500" s="28"/>
      <c r="N500" s="28">
        <f t="shared" si="127"/>
        <v>99.95971802618328</v>
      </c>
      <c r="Q500" s="30"/>
      <c r="R500" s="30"/>
      <c r="S500" s="30"/>
      <c r="T500" s="30"/>
      <c r="U500" s="30"/>
    </row>
    <row r="501" spans="1:21" ht="12.75">
      <c r="A501" s="28">
        <f t="shared" si="119"/>
        <v>4.742869040183219</v>
      </c>
      <c r="B501" s="29">
        <v>8</v>
      </c>
      <c r="C501" s="28">
        <f t="shared" si="120"/>
        <v>1.4962870428204595</v>
      </c>
      <c r="D501" s="28">
        <f t="shared" si="121"/>
        <v>3.2465819973627594</v>
      </c>
      <c r="E501" s="28">
        <f t="shared" si="122"/>
        <v>0</v>
      </c>
      <c r="F501" s="23" t="s">
        <v>80</v>
      </c>
      <c r="G501" s="27"/>
      <c r="H501" s="27"/>
      <c r="I501" s="23" t="str">
        <f t="shared" si="123"/>
        <v>Austria</v>
      </c>
      <c r="J501" s="28">
        <f t="shared" si="124"/>
        <v>78.1</v>
      </c>
      <c r="K501" s="28">
        <f t="shared" si="125"/>
        <v>44.89571585604363</v>
      </c>
      <c r="L501" s="28">
        <f t="shared" si="126"/>
        <v>14.869591286099727</v>
      </c>
      <c r="M501" s="28"/>
      <c r="N501" s="28">
        <f t="shared" si="127"/>
        <v>59.76530714214336</v>
      </c>
      <c r="Q501" s="30"/>
      <c r="R501" s="30"/>
      <c r="S501" s="30"/>
      <c r="T501" s="30"/>
      <c r="U501" s="30"/>
    </row>
    <row r="502" spans="1:21" ht="12.75">
      <c r="A502" s="28">
        <f t="shared" si="119"/>
        <v>28.95246571039682</v>
      </c>
      <c r="B502" s="29">
        <v>29</v>
      </c>
      <c r="C502" s="28">
        <f t="shared" si="120"/>
        <v>0</v>
      </c>
      <c r="D502" s="28">
        <f t="shared" si="121"/>
        <v>28.95246571039682</v>
      </c>
      <c r="E502" s="28">
        <f t="shared" si="122"/>
        <v>0</v>
      </c>
      <c r="F502" s="23" t="s">
        <v>81</v>
      </c>
      <c r="G502" s="27"/>
      <c r="H502" s="27"/>
      <c r="I502" s="23" t="str">
        <f t="shared" si="123"/>
        <v>Switzerland</v>
      </c>
      <c r="J502" s="28" t="e">
        <f t="shared" si="124"/>
        <v>#N/A</v>
      </c>
      <c r="K502" s="28">
        <f t="shared" si="125"/>
        <v>53.499878581835844</v>
      </c>
      <c r="L502" s="28">
        <f t="shared" si="126"/>
        <v>3.2206168042739165</v>
      </c>
      <c r="M502" s="28"/>
      <c r="N502" s="28">
        <f t="shared" si="127"/>
        <v>56.72049538610976</v>
      </c>
      <c r="Q502" s="30"/>
      <c r="R502" s="30"/>
      <c r="S502" s="30"/>
      <c r="T502" s="30"/>
      <c r="U502" s="30"/>
    </row>
    <row r="503" spans="1:21" ht="12.75">
      <c r="A503" s="28">
        <f t="shared" si="119"/>
        <v>15.110886219555036</v>
      </c>
      <c r="B503" s="29">
        <v>12.5</v>
      </c>
      <c r="C503" s="28">
        <f t="shared" si="120"/>
        <v>2.0175780683462627</v>
      </c>
      <c r="D503" s="28">
        <f t="shared" si="121"/>
        <v>13.093308151208774</v>
      </c>
      <c r="E503" s="28">
        <f t="shared" si="122"/>
        <v>0</v>
      </c>
      <c r="F503" s="23" t="s">
        <v>82</v>
      </c>
      <c r="G503" s="27"/>
      <c r="H503" s="27"/>
      <c r="I503" s="23" t="str">
        <f t="shared" si="123"/>
        <v>Sweden</v>
      </c>
      <c r="J503" s="28">
        <f t="shared" si="124"/>
        <v>60</v>
      </c>
      <c r="K503" s="28">
        <f t="shared" si="125"/>
        <v>41.53431225651783</v>
      </c>
      <c r="L503" s="28">
        <f t="shared" si="126"/>
        <v>10.52042752971731</v>
      </c>
      <c r="M503" s="28"/>
      <c r="N503" s="28">
        <f t="shared" si="127"/>
        <v>52.05473978623514</v>
      </c>
      <c r="Q503" s="30"/>
      <c r="R503" s="30"/>
      <c r="S503" s="30"/>
      <c r="T503" s="30"/>
      <c r="U503" s="30"/>
    </row>
    <row r="504" spans="1:21" ht="12.75">
      <c r="A504" s="28">
        <f t="shared" si="119"/>
        <v>1.5148413510747185</v>
      </c>
      <c r="B504" s="29">
        <v>5.1</v>
      </c>
      <c r="C504" s="28">
        <f t="shared" si="120"/>
        <v>0</v>
      </c>
      <c r="D504" s="28">
        <f t="shared" si="121"/>
        <v>1.5148413510747185</v>
      </c>
      <c r="E504" s="28">
        <f t="shared" si="122"/>
        <v>0</v>
      </c>
      <c r="F504" s="23" t="s">
        <v>83</v>
      </c>
      <c r="G504" s="27"/>
      <c r="H504" s="27"/>
      <c r="I504" s="23" t="str">
        <f t="shared" si="123"/>
        <v>Latvia</v>
      </c>
      <c r="J504" s="28">
        <f t="shared" si="124"/>
        <v>49.3</v>
      </c>
      <c r="K504" s="28">
        <f t="shared" si="125"/>
        <v>34.29417063440999</v>
      </c>
      <c r="L504" s="28">
        <f t="shared" si="126"/>
        <v>2.1104105005790714</v>
      </c>
      <c r="M504" s="28"/>
      <c r="N504" s="28">
        <f t="shared" si="127"/>
        <v>36.40458113498906</v>
      </c>
      <c r="Q504" s="30"/>
      <c r="R504" s="30"/>
      <c r="S504" s="30"/>
      <c r="T504" s="30"/>
      <c r="U504" s="30"/>
    </row>
    <row r="505" spans="1:21" ht="12.75">
      <c r="A505" s="28">
        <f t="shared" si="119"/>
        <v>9.328055217214779</v>
      </c>
      <c r="B505" s="29">
        <v>13.2</v>
      </c>
      <c r="C505" s="28">
        <f t="shared" si="120"/>
        <v>1.935309243470023</v>
      </c>
      <c r="D505" s="28">
        <f t="shared" si="121"/>
        <v>7.392745973744756</v>
      </c>
      <c r="E505" s="28">
        <f t="shared" si="122"/>
        <v>0</v>
      </c>
      <c r="F505" s="23" t="s">
        <v>84</v>
      </c>
      <c r="G505" s="27"/>
      <c r="H505" s="27"/>
      <c r="I505" s="23" t="str">
        <f t="shared" si="123"/>
        <v>Portugal</v>
      </c>
      <c r="J505" s="28">
        <f t="shared" si="124"/>
        <v>39</v>
      </c>
      <c r="K505" s="28">
        <f t="shared" si="125"/>
        <v>17.016495862333535</v>
      </c>
      <c r="L505" s="28">
        <f t="shared" si="126"/>
        <v>13.127272062987522</v>
      </c>
      <c r="M505" s="28"/>
      <c r="N505" s="28">
        <f t="shared" si="127"/>
        <v>30.143767925321058</v>
      </c>
      <c r="Q505" s="30"/>
      <c r="R505" s="30"/>
      <c r="S505" s="30"/>
      <c r="T505" s="30"/>
      <c r="U505" s="30"/>
    </row>
    <row r="506" spans="1:21" ht="12.75">
      <c r="A506" s="28">
        <f t="shared" si="119"/>
        <v>6.770618404763308</v>
      </c>
      <c r="B506" s="29">
        <v>20.1</v>
      </c>
      <c r="C506" s="28">
        <f t="shared" si="120"/>
        <v>3.385309202381654</v>
      </c>
      <c r="D506" s="28">
        <f t="shared" si="121"/>
        <v>3.385309202381654</v>
      </c>
      <c r="E506" s="28">
        <f t="shared" si="122"/>
        <v>0</v>
      </c>
      <c r="F506" s="23" t="s">
        <v>85</v>
      </c>
      <c r="G506" s="27"/>
      <c r="H506" s="27"/>
      <c r="I506" s="23" t="str">
        <f t="shared" si="123"/>
        <v>Denmark</v>
      </c>
      <c r="J506" s="28">
        <f t="shared" si="124"/>
        <v>29</v>
      </c>
      <c r="K506" s="28">
        <f t="shared" si="125"/>
        <v>0</v>
      </c>
      <c r="L506" s="28">
        <f t="shared" si="126"/>
        <v>28.95246571039682</v>
      </c>
      <c r="M506" s="28"/>
      <c r="N506" s="28">
        <f t="shared" si="127"/>
        <v>28.95246571039682</v>
      </c>
      <c r="Q506" s="30"/>
      <c r="R506" s="30"/>
      <c r="S506" s="30"/>
      <c r="T506" s="30"/>
      <c r="U506" s="30"/>
    </row>
    <row r="507" spans="1:21" ht="12.75">
      <c r="A507" s="28">
        <f t="shared" si="119"/>
        <v>19.9662568645771</v>
      </c>
      <c r="B507" s="29">
        <v>29.4</v>
      </c>
      <c r="C507" s="28">
        <f t="shared" si="120"/>
        <v>7.916193344132929</v>
      </c>
      <c r="D507" s="28">
        <f t="shared" si="121"/>
        <v>12.050063520444173</v>
      </c>
      <c r="E507" s="28">
        <f t="shared" si="122"/>
        <v>0</v>
      </c>
      <c r="F507" s="23" t="s">
        <v>86</v>
      </c>
      <c r="G507" s="27"/>
      <c r="H507" s="27"/>
      <c r="I507" s="23" t="str">
        <f t="shared" si="123"/>
        <v>Romania</v>
      </c>
      <c r="J507" s="28">
        <f t="shared" si="124"/>
        <v>33</v>
      </c>
      <c r="K507" s="28">
        <f t="shared" si="125"/>
        <v>25.782521860262154</v>
      </c>
      <c r="L507" s="28">
        <f t="shared" si="126"/>
        <v>1.07916687645805</v>
      </c>
      <c r="M507" s="28"/>
      <c r="N507" s="28">
        <f t="shared" si="127"/>
        <v>26.861688736720204</v>
      </c>
      <c r="Q507" s="30"/>
      <c r="R507" s="30"/>
      <c r="S507" s="30"/>
      <c r="T507" s="30"/>
      <c r="U507" s="30"/>
    </row>
    <row r="508" spans="1:21" ht="12.75">
      <c r="A508" s="28">
        <f t="shared" si="119"/>
        <v>13.310969381788128</v>
      </c>
      <c r="B508" s="29">
        <v>21</v>
      </c>
      <c r="C508" s="28">
        <f t="shared" si="120"/>
        <v>10.129271696671527</v>
      </c>
      <c r="D508" s="28">
        <f t="shared" si="121"/>
        <v>3.1816976851166014</v>
      </c>
      <c r="E508" s="28">
        <f t="shared" si="122"/>
        <v>0</v>
      </c>
      <c r="F508" s="23" t="s">
        <v>87</v>
      </c>
      <c r="G508" s="27"/>
      <c r="H508" s="27"/>
      <c r="I508" s="23" t="str">
        <f t="shared" si="123"/>
        <v>Finland</v>
      </c>
      <c r="J508" s="28">
        <f t="shared" si="124"/>
        <v>31.5</v>
      </c>
      <c r="K508" s="28">
        <f t="shared" si="125"/>
        <v>13.828539752254652</v>
      </c>
      <c r="L508" s="28">
        <f t="shared" si="126"/>
        <v>12.213504466665245</v>
      </c>
      <c r="M508" s="28"/>
      <c r="N508" s="28">
        <f t="shared" si="127"/>
        <v>26.042044218919898</v>
      </c>
      <c r="Q508" s="30"/>
      <c r="R508" s="30"/>
      <c r="S508" s="30"/>
      <c r="T508" s="30"/>
      <c r="U508" s="30"/>
    </row>
    <row r="509" spans="1:21" ht="12.75">
      <c r="A509" s="28">
        <f t="shared" si="119"/>
        <v>13.667990115778661</v>
      </c>
      <c r="B509" s="29">
        <v>25</v>
      </c>
      <c r="C509" s="28">
        <f t="shared" si="120"/>
        <v>7.139684038093122</v>
      </c>
      <c r="D509" s="28">
        <f t="shared" si="121"/>
        <v>6.528306077685539</v>
      </c>
      <c r="E509" s="28">
        <f t="shared" si="122"/>
        <v>0</v>
      </c>
      <c r="F509" s="23" t="s">
        <v>88</v>
      </c>
      <c r="G509" s="27"/>
      <c r="H509" s="27"/>
      <c r="I509" s="23" t="str">
        <f t="shared" si="123"/>
        <v>Slovenia</v>
      </c>
      <c r="J509" s="28">
        <f t="shared" si="124"/>
        <v>33.6</v>
      </c>
      <c r="K509" s="28">
        <f t="shared" si="125"/>
        <v>18.700890518596125</v>
      </c>
      <c r="L509" s="28">
        <f t="shared" si="126"/>
        <v>3.4114719748559423</v>
      </c>
      <c r="M509" s="28"/>
      <c r="N509" s="28">
        <f t="shared" si="127"/>
        <v>22.112362493452068</v>
      </c>
      <c r="Q509" s="30"/>
      <c r="R509" s="30"/>
      <c r="S509" s="30"/>
      <c r="T509" s="30"/>
      <c r="U509" s="30"/>
    </row>
    <row r="510" spans="1:21" ht="12.75">
      <c r="A510" s="28">
        <f t="shared" si="119"/>
        <v>0.04105933073290905</v>
      </c>
      <c r="B510" s="29">
        <v>6</v>
      </c>
      <c r="C510" s="28">
        <f t="shared" si="120"/>
        <v>0</v>
      </c>
      <c r="D510" s="28">
        <f t="shared" si="121"/>
        <v>0.04105933073290905</v>
      </c>
      <c r="E510" s="28">
        <f t="shared" si="122"/>
        <v>0</v>
      </c>
      <c r="F510" s="23" t="s">
        <v>89</v>
      </c>
      <c r="G510" s="27"/>
      <c r="H510" s="27"/>
      <c r="I510" s="23" t="str">
        <f t="shared" si="123"/>
        <v>Spain</v>
      </c>
      <c r="J510" s="28">
        <f t="shared" si="124"/>
        <v>29.4</v>
      </c>
      <c r="K510" s="28">
        <f t="shared" si="125"/>
        <v>7.916193344132929</v>
      </c>
      <c r="L510" s="28">
        <f t="shared" si="126"/>
        <v>12.050063520444173</v>
      </c>
      <c r="M510" s="28"/>
      <c r="N510" s="28">
        <f t="shared" si="127"/>
        <v>19.9662568645771</v>
      </c>
      <c r="Q510" s="30"/>
      <c r="R510" s="30"/>
      <c r="S510" s="30"/>
      <c r="T510" s="30"/>
      <c r="U510" s="30"/>
    </row>
    <row r="511" spans="1:21" ht="12.75">
      <c r="A511" s="28">
        <f t="shared" si="119"/>
        <v>36.40458113498906</v>
      </c>
      <c r="B511" s="29">
        <v>49.3</v>
      </c>
      <c r="C511" s="28">
        <f t="shared" si="120"/>
        <v>34.29417063440999</v>
      </c>
      <c r="D511" s="28">
        <f t="shared" si="121"/>
        <v>2.1104105005790714</v>
      </c>
      <c r="E511" s="28">
        <f t="shared" si="122"/>
        <v>0</v>
      </c>
      <c r="F511" s="23" t="s">
        <v>90</v>
      </c>
      <c r="G511" s="27"/>
      <c r="H511" s="27"/>
      <c r="I511" s="23" t="str">
        <f t="shared" si="123"/>
        <v>Turkey</v>
      </c>
      <c r="J511" s="28" t="e">
        <f t="shared" si="124"/>
        <v>#N/A</v>
      </c>
      <c r="K511" s="28">
        <f t="shared" si="125"/>
        <v>18.622631578947367</v>
      </c>
      <c r="L511" s="28">
        <f t="shared" si="126"/>
        <v>0.5652631578947371</v>
      </c>
      <c r="M511" s="28"/>
      <c r="N511" s="28">
        <f t="shared" si="127"/>
        <v>19.187894736842104</v>
      </c>
      <c r="Q511" s="30"/>
      <c r="R511" s="30"/>
      <c r="S511" s="30"/>
      <c r="T511" s="30"/>
      <c r="U511" s="30"/>
    </row>
    <row r="512" spans="1:21" ht="12.75">
      <c r="A512" s="28">
        <f t="shared" si="119"/>
        <v>4.598337950138504</v>
      </c>
      <c r="B512" s="29">
        <v>7</v>
      </c>
      <c r="C512" s="28">
        <f t="shared" si="120"/>
        <v>2.5722200237435695</v>
      </c>
      <c r="D512" s="28">
        <f t="shared" si="121"/>
        <v>2.0261179263949343</v>
      </c>
      <c r="E512" s="28">
        <f t="shared" si="122"/>
        <v>0</v>
      </c>
      <c r="F512" s="23" t="s">
        <v>91</v>
      </c>
      <c r="G512" s="27"/>
      <c r="H512" s="27"/>
      <c r="I512" s="23" t="str">
        <f t="shared" si="123"/>
        <v>Slovakia</v>
      </c>
      <c r="J512" s="28">
        <f t="shared" si="124"/>
        <v>31</v>
      </c>
      <c r="K512" s="28">
        <f t="shared" si="125"/>
        <v>14.680500990564454</v>
      </c>
      <c r="L512" s="28">
        <f t="shared" si="126"/>
        <v>1.9609818340552714</v>
      </c>
      <c r="M512" s="28"/>
      <c r="N512" s="28">
        <f t="shared" si="127"/>
        <v>16.641482824619725</v>
      </c>
      <c r="Q512" s="30"/>
      <c r="R512" s="30"/>
      <c r="S512" s="30"/>
      <c r="T512" s="30"/>
      <c r="U512" s="30"/>
    </row>
    <row r="513" spans="1:21" ht="12.75">
      <c r="A513" s="28">
        <f t="shared" si="119"/>
        <v>3.705564627559352</v>
      </c>
      <c r="B513" s="29">
        <v>5.7</v>
      </c>
      <c r="C513" s="28">
        <f t="shared" si="120"/>
        <v>0</v>
      </c>
      <c r="D513" s="28">
        <f t="shared" si="121"/>
        <v>3.705564627559352</v>
      </c>
      <c r="E513" s="28">
        <f t="shared" si="122"/>
        <v>0</v>
      </c>
      <c r="F513" s="23" t="s">
        <v>92</v>
      </c>
      <c r="G513" s="27"/>
      <c r="H513" s="27"/>
      <c r="I513" s="23" t="str">
        <f t="shared" si="123"/>
        <v>Germany</v>
      </c>
      <c r="J513" s="28">
        <f t="shared" si="124"/>
        <v>12.5</v>
      </c>
      <c r="K513" s="28">
        <f t="shared" si="125"/>
        <v>2.0175780683462627</v>
      </c>
      <c r="L513" s="28">
        <f t="shared" si="126"/>
        <v>13.093308151208774</v>
      </c>
      <c r="M513" s="28"/>
      <c r="N513" s="28">
        <f t="shared" si="127"/>
        <v>15.110886219555036</v>
      </c>
      <c r="Q513" s="30"/>
      <c r="R513" s="30"/>
      <c r="S513" s="30"/>
      <c r="T513" s="30"/>
      <c r="U513" s="30"/>
    </row>
    <row r="514" spans="1:21" ht="12.75">
      <c r="A514" s="28">
        <f t="shared" si="119"/>
        <v>4.603481624758221</v>
      </c>
      <c r="B514" s="29">
        <v>3.6</v>
      </c>
      <c r="C514" s="28">
        <f t="shared" si="120"/>
        <v>0.38684719535783363</v>
      </c>
      <c r="D514" s="28">
        <f t="shared" si="121"/>
        <v>4.216634429400387</v>
      </c>
      <c r="E514" s="28">
        <f t="shared" si="122"/>
        <v>0</v>
      </c>
      <c r="F514" s="23" t="s">
        <v>93</v>
      </c>
      <c r="G514" s="27"/>
      <c r="H514" s="27"/>
      <c r="I514" s="23" t="str">
        <f t="shared" si="123"/>
        <v>Italy</v>
      </c>
      <c r="J514" s="28">
        <f t="shared" si="124"/>
        <v>25</v>
      </c>
      <c r="K514" s="28">
        <f t="shared" si="125"/>
        <v>7.139684038093122</v>
      </c>
      <c r="L514" s="28">
        <f t="shared" si="126"/>
        <v>6.528306077685539</v>
      </c>
      <c r="M514" s="28"/>
      <c r="N514" s="28">
        <f t="shared" si="127"/>
        <v>13.667990115778661</v>
      </c>
      <c r="Q514" s="30"/>
      <c r="R514" s="30"/>
      <c r="S514" s="30"/>
      <c r="T514" s="30"/>
      <c r="U514" s="30"/>
    </row>
    <row r="515" spans="1:21" ht="12.75">
      <c r="A515" s="28">
        <f t="shared" si="119"/>
        <v>0</v>
      </c>
      <c r="B515" s="29">
        <v>5</v>
      </c>
      <c r="C515" s="28">
        <f t="shared" si="120"/>
        <v>0</v>
      </c>
      <c r="D515" s="28">
        <f t="shared" si="121"/>
        <v>0</v>
      </c>
      <c r="E515" s="28">
        <f t="shared" si="122"/>
        <v>0</v>
      </c>
      <c r="F515" s="23" t="s">
        <v>94</v>
      </c>
      <c r="G515" s="27"/>
      <c r="H515" s="27"/>
      <c r="I515" s="23" t="str">
        <f t="shared" si="123"/>
        <v>France</v>
      </c>
      <c r="J515" s="28">
        <f t="shared" si="124"/>
        <v>21</v>
      </c>
      <c r="K515" s="28">
        <f t="shared" si="125"/>
        <v>10.129271696671527</v>
      </c>
      <c r="L515" s="28">
        <f t="shared" si="126"/>
        <v>3.1816976851166014</v>
      </c>
      <c r="M515" s="28"/>
      <c r="N515" s="28">
        <f t="shared" si="127"/>
        <v>13.310969381788128</v>
      </c>
      <c r="Q515" s="30"/>
      <c r="R515" s="30"/>
      <c r="S515" s="30"/>
      <c r="T515" s="30"/>
      <c r="U515" s="30"/>
    </row>
    <row r="516" spans="1:21" ht="12.75">
      <c r="A516" s="28">
        <f t="shared" si="119"/>
        <v>7.570252038240285</v>
      </c>
      <c r="B516" s="29">
        <v>9</v>
      </c>
      <c r="C516" s="28">
        <f t="shared" si="120"/>
        <v>0.08856516161072714</v>
      </c>
      <c r="D516" s="28">
        <f t="shared" si="121"/>
        <v>7.481686876629557</v>
      </c>
      <c r="E516" s="28">
        <f t="shared" si="122"/>
        <v>0</v>
      </c>
      <c r="F516" s="23" t="s">
        <v>95</v>
      </c>
      <c r="G516" s="27"/>
      <c r="H516" s="27"/>
      <c r="I516" s="23" t="str">
        <f t="shared" si="123"/>
        <v>Ireland</v>
      </c>
      <c r="J516" s="28">
        <f t="shared" si="124"/>
        <v>13.2</v>
      </c>
      <c r="K516" s="28">
        <f t="shared" si="125"/>
        <v>1.935309243470023</v>
      </c>
      <c r="L516" s="28">
        <f t="shared" si="126"/>
        <v>7.392745973744756</v>
      </c>
      <c r="M516" s="28"/>
      <c r="N516" s="28">
        <f t="shared" si="127"/>
        <v>9.328055217214779</v>
      </c>
      <c r="Q516" s="30"/>
      <c r="R516" s="30"/>
      <c r="S516" s="30"/>
      <c r="T516" s="30"/>
      <c r="U516" s="30"/>
    </row>
    <row r="517" spans="1:21" ht="12.75">
      <c r="A517" s="28">
        <f t="shared" si="119"/>
        <v>59.76530714214336</v>
      </c>
      <c r="B517" s="29">
        <v>78.1</v>
      </c>
      <c r="C517" s="28">
        <f t="shared" si="120"/>
        <v>44.89571585604363</v>
      </c>
      <c r="D517" s="28">
        <f t="shared" si="121"/>
        <v>14.869591286099727</v>
      </c>
      <c r="E517" s="28">
        <f t="shared" si="122"/>
        <v>0</v>
      </c>
      <c r="F517" s="23" t="s">
        <v>96</v>
      </c>
      <c r="G517" s="27"/>
      <c r="H517" s="27"/>
      <c r="I517" s="23" t="str">
        <f t="shared" si="123"/>
        <v>Netherlands</v>
      </c>
      <c r="J517" s="28">
        <f t="shared" si="124"/>
        <v>9</v>
      </c>
      <c r="K517" s="28">
        <f t="shared" si="125"/>
        <v>0.08856516161072714</v>
      </c>
      <c r="L517" s="28">
        <f t="shared" si="126"/>
        <v>7.481686876629557</v>
      </c>
      <c r="M517" s="28"/>
      <c r="N517" s="28">
        <f t="shared" si="127"/>
        <v>7.570252038240285</v>
      </c>
      <c r="Q517" s="30"/>
      <c r="R517" s="30"/>
      <c r="S517" s="30"/>
      <c r="T517" s="30"/>
      <c r="U517" s="30"/>
    </row>
    <row r="518" spans="1:21" ht="12.75">
      <c r="A518" s="28">
        <f t="shared" si="119"/>
        <v>3.525974025974026</v>
      </c>
      <c r="B518" s="29">
        <v>7.5</v>
      </c>
      <c r="C518" s="28">
        <f t="shared" si="120"/>
        <v>0.9012987012987013</v>
      </c>
      <c r="D518" s="28">
        <f t="shared" si="121"/>
        <v>2.6246753246753247</v>
      </c>
      <c r="E518" s="28">
        <f t="shared" si="122"/>
        <v>0</v>
      </c>
      <c r="F518" s="23" t="s">
        <v>97</v>
      </c>
      <c r="G518" s="27"/>
      <c r="H518" s="27"/>
      <c r="I518" s="23" t="str">
        <f t="shared" si="123"/>
        <v>Bulgaria</v>
      </c>
      <c r="J518" s="28">
        <f t="shared" si="124"/>
        <v>11</v>
      </c>
      <c r="K518" s="28">
        <f t="shared" si="125"/>
        <v>6.09705836896605</v>
      </c>
      <c r="L518" s="28">
        <f t="shared" si="126"/>
        <v>1.4270259131420326</v>
      </c>
      <c r="M518" s="28"/>
      <c r="N518" s="28">
        <f t="shared" si="127"/>
        <v>7.524084282108083</v>
      </c>
      <c r="Q518" s="30"/>
      <c r="R518" s="30"/>
      <c r="S518" s="30"/>
      <c r="T518" s="30"/>
      <c r="U518" s="30"/>
    </row>
    <row r="519" spans="1:21" ht="12.75">
      <c r="A519" s="28">
        <f t="shared" si="119"/>
        <v>30.143767925321058</v>
      </c>
      <c r="B519" s="29">
        <v>39</v>
      </c>
      <c r="C519" s="28">
        <f t="shared" si="120"/>
        <v>17.016495862333535</v>
      </c>
      <c r="D519" s="28">
        <f t="shared" si="121"/>
        <v>13.127272062987522</v>
      </c>
      <c r="E519" s="28">
        <f t="shared" si="122"/>
        <v>0</v>
      </c>
      <c r="F519" s="23" t="s">
        <v>98</v>
      </c>
      <c r="G519" s="27"/>
      <c r="H519" s="27"/>
      <c r="I519" s="23" t="str">
        <f t="shared" si="123"/>
        <v>Greece</v>
      </c>
      <c r="J519" s="28">
        <f t="shared" si="124"/>
        <v>20.1</v>
      </c>
      <c r="K519" s="28">
        <f t="shared" si="125"/>
        <v>3.385309202381654</v>
      </c>
      <c r="L519" s="28">
        <f t="shared" si="126"/>
        <v>3.385309202381654</v>
      </c>
      <c r="M519" s="28"/>
      <c r="N519" s="28">
        <f t="shared" si="127"/>
        <v>6.770618404763308</v>
      </c>
      <c r="Q519" s="30"/>
      <c r="R519" s="30"/>
      <c r="S519" s="30"/>
      <c r="T519" s="30"/>
      <c r="U519" s="30"/>
    </row>
    <row r="520" spans="1:21" ht="12.75">
      <c r="A520" s="28">
        <f t="shared" si="119"/>
        <v>26.861688736720204</v>
      </c>
      <c r="B520" s="29">
        <v>33</v>
      </c>
      <c r="C520" s="28">
        <f t="shared" si="120"/>
        <v>25.782521860262154</v>
      </c>
      <c r="D520" s="28">
        <f t="shared" si="121"/>
        <v>1.07916687645805</v>
      </c>
      <c r="E520" s="28">
        <f t="shared" si="122"/>
        <v>0</v>
      </c>
      <c r="F520" s="23" t="s">
        <v>99</v>
      </c>
      <c r="G520" s="27"/>
      <c r="H520" s="27"/>
      <c r="I520" s="23" t="str">
        <f t="shared" si="123"/>
        <v>United Kingdom</v>
      </c>
      <c r="J520" s="28">
        <f t="shared" si="124"/>
        <v>10</v>
      </c>
      <c r="K520" s="28">
        <f t="shared" si="125"/>
        <v>1.1346478704797214</v>
      </c>
      <c r="L520" s="28">
        <f t="shared" si="126"/>
        <v>3.9413690520682287</v>
      </c>
      <c r="M520" s="28"/>
      <c r="N520" s="28">
        <f t="shared" si="127"/>
        <v>5.07601692254795</v>
      </c>
      <c r="Q520" s="30"/>
      <c r="R520" s="30"/>
      <c r="S520" s="30"/>
      <c r="T520" s="30"/>
      <c r="U520" s="30"/>
    </row>
    <row r="521" spans="1:21" ht="12.75">
      <c r="A521" s="28">
        <f t="shared" si="119"/>
        <v>22.112362493452068</v>
      </c>
      <c r="B521" s="29">
        <v>33.6</v>
      </c>
      <c r="C521" s="28">
        <f t="shared" si="120"/>
        <v>18.700890518596125</v>
      </c>
      <c r="D521" s="28">
        <f t="shared" si="121"/>
        <v>3.4114719748559423</v>
      </c>
      <c r="E521" s="28">
        <f t="shared" si="122"/>
        <v>0</v>
      </c>
      <c r="F521" s="23" t="s">
        <v>100</v>
      </c>
      <c r="G521" s="27"/>
      <c r="H521" s="27"/>
      <c r="I521" s="23" t="str">
        <f t="shared" si="123"/>
        <v>Czech Republic</v>
      </c>
      <c r="J521" s="28">
        <f t="shared" si="124"/>
        <v>8</v>
      </c>
      <c r="K521" s="28">
        <f t="shared" si="125"/>
        <v>1.4962870428204595</v>
      </c>
      <c r="L521" s="28">
        <f t="shared" si="126"/>
        <v>3.2465819973627594</v>
      </c>
      <c r="M521" s="28"/>
      <c r="N521" s="28">
        <f t="shared" si="127"/>
        <v>4.742869040183219</v>
      </c>
      <c r="Q521" s="30"/>
      <c r="R521" s="30"/>
      <c r="S521" s="30"/>
      <c r="T521" s="30"/>
      <c r="U521" s="30"/>
    </row>
    <row r="522" spans="1:21" ht="12.75">
      <c r="A522" s="28">
        <f t="shared" si="119"/>
        <v>16.641482824619725</v>
      </c>
      <c r="B522" s="29">
        <v>31</v>
      </c>
      <c r="C522" s="28">
        <f t="shared" si="120"/>
        <v>14.680500990564454</v>
      </c>
      <c r="D522" s="28">
        <f t="shared" si="121"/>
        <v>1.9609818340552714</v>
      </c>
      <c r="E522" s="28">
        <f t="shared" si="122"/>
        <v>0</v>
      </c>
      <c r="F522" s="23" t="s">
        <v>101</v>
      </c>
      <c r="G522" s="27"/>
      <c r="H522" s="27"/>
      <c r="I522" s="23" t="str">
        <f t="shared" si="123"/>
        <v>Hungary</v>
      </c>
      <c r="J522" s="28">
        <f t="shared" si="124"/>
        <v>3.6</v>
      </c>
      <c r="K522" s="28">
        <f t="shared" si="125"/>
        <v>0.38684719535783363</v>
      </c>
      <c r="L522" s="28">
        <f t="shared" si="126"/>
        <v>4.216634429400387</v>
      </c>
      <c r="M522" s="28"/>
      <c r="N522" s="28">
        <f t="shared" si="127"/>
        <v>4.603481624758221</v>
      </c>
      <c r="Q522" s="30"/>
      <c r="R522" s="30"/>
      <c r="S522" s="30"/>
      <c r="T522" s="30"/>
      <c r="U522" s="30"/>
    </row>
    <row r="523" spans="1:21" ht="12.75">
      <c r="A523" s="28">
        <f t="shared" si="119"/>
        <v>26.042044218919898</v>
      </c>
      <c r="B523" s="29">
        <v>31.5</v>
      </c>
      <c r="C523" s="28">
        <f t="shared" si="120"/>
        <v>13.828539752254652</v>
      </c>
      <c r="D523" s="28">
        <f t="shared" si="121"/>
        <v>12.213504466665245</v>
      </c>
      <c r="E523" s="28">
        <f t="shared" si="122"/>
        <v>0</v>
      </c>
      <c r="F523" s="23" t="s">
        <v>102</v>
      </c>
      <c r="G523" s="27"/>
      <c r="H523" s="27"/>
      <c r="I523" s="23" t="str">
        <f t="shared" si="123"/>
        <v>Lithuania</v>
      </c>
      <c r="J523" s="28">
        <f t="shared" si="124"/>
        <v>7</v>
      </c>
      <c r="K523" s="28">
        <f t="shared" si="125"/>
        <v>2.5722200237435695</v>
      </c>
      <c r="L523" s="28">
        <f t="shared" si="126"/>
        <v>2.0261179263949343</v>
      </c>
      <c r="M523" s="28"/>
      <c r="N523" s="28">
        <f t="shared" si="127"/>
        <v>4.598337950138504</v>
      </c>
      <c r="Q523" s="30"/>
      <c r="R523" s="30"/>
      <c r="S523" s="30"/>
      <c r="T523" s="30"/>
      <c r="U523" s="30"/>
    </row>
    <row r="524" spans="1:21" ht="12.75">
      <c r="A524" s="28">
        <f t="shared" si="119"/>
        <v>52.05473978623514</v>
      </c>
      <c r="B524" s="29">
        <v>60</v>
      </c>
      <c r="C524" s="28">
        <f t="shared" si="120"/>
        <v>41.53431225651783</v>
      </c>
      <c r="D524" s="28">
        <f t="shared" si="121"/>
        <v>10.52042752971731</v>
      </c>
      <c r="E524" s="28">
        <f t="shared" si="122"/>
        <v>0</v>
      </c>
      <c r="F524" s="23" t="s">
        <v>103</v>
      </c>
      <c r="G524" s="27"/>
      <c r="H524" s="27"/>
      <c r="I524" s="23" t="str">
        <f t="shared" si="123"/>
        <v>Belgium</v>
      </c>
      <c r="J524" s="28">
        <f t="shared" si="124"/>
        <v>6</v>
      </c>
      <c r="K524" s="28">
        <f t="shared" si="125"/>
        <v>0.1715499116099541</v>
      </c>
      <c r="L524" s="28">
        <f t="shared" si="126"/>
        <v>4.005272021673867</v>
      </c>
      <c r="M524" s="28"/>
      <c r="N524" s="28">
        <f t="shared" si="127"/>
        <v>4.176821933283821</v>
      </c>
      <c r="Q524" s="30"/>
      <c r="R524" s="30"/>
      <c r="S524" s="30"/>
      <c r="T524" s="30"/>
      <c r="U524" s="30"/>
    </row>
    <row r="525" spans="1:21" ht="12.75">
      <c r="A525" s="28">
        <f t="shared" si="119"/>
        <v>5.07601692254795</v>
      </c>
      <c r="B525" s="29">
        <v>10</v>
      </c>
      <c r="C525" s="28">
        <f t="shared" si="120"/>
        <v>1.1346478704797214</v>
      </c>
      <c r="D525" s="28">
        <f t="shared" si="121"/>
        <v>3.9413690520682287</v>
      </c>
      <c r="E525" s="28">
        <f t="shared" si="122"/>
        <v>0</v>
      </c>
      <c r="F525" s="23" t="s">
        <v>104</v>
      </c>
      <c r="G525" s="27"/>
      <c r="H525" s="27"/>
      <c r="I525" s="23" t="str">
        <f t="shared" si="123"/>
        <v>Luxembourg</v>
      </c>
      <c r="J525" s="28">
        <f t="shared" si="124"/>
        <v>5.7</v>
      </c>
      <c r="K525" s="28">
        <f t="shared" si="125"/>
        <v>0</v>
      </c>
      <c r="L525" s="28">
        <f t="shared" si="126"/>
        <v>3.705564627559352</v>
      </c>
      <c r="M525" s="28"/>
      <c r="N525" s="28">
        <f t="shared" si="127"/>
        <v>3.705564627559352</v>
      </c>
      <c r="Q525" s="30"/>
      <c r="R525" s="30"/>
      <c r="S525" s="30"/>
      <c r="T525" s="30"/>
      <c r="U525" s="30"/>
    </row>
    <row r="526" spans="1:21" ht="12.75">
      <c r="A526" s="28">
        <f t="shared" si="119"/>
        <v>19.187894736842104</v>
      </c>
      <c r="B526" s="29" t="e">
        <f>NA()</f>
        <v>#N/A</v>
      </c>
      <c r="C526" s="28">
        <f t="shared" si="120"/>
        <v>18.622631578947367</v>
      </c>
      <c r="D526" s="28">
        <f t="shared" si="121"/>
        <v>0.5652631578947371</v>
      </c>
      <c r="E526" s="28">
        <f t="shared" si="122"/>
        <v>0</v>
      </c>
      <c r="F526" s="23" t="s">
        <v>105</v>
      </c>
      <c r="G526" s="27"/>
      <c r="H526" s="27"/>
      <c r="I526" s="23" t="str">
        <f t="shared" si="123"/>
        <v>Poland</v>
      </c>
      <c r="J526" s="28">
        <f t="shared" si="124"/>
        <v>7.5</v>
      </c>
      <c r="K526" s="28">
        <f t="shared" si="125"/>
        <v>0.9012987012987013</v>
      </c>
      <c r="L526" s="28">
        <f t="shared" si="126"/>
        <v>2.6246753246753247</v>
      </c>
      <c r="M526" s="28"/>
      <c r="N526" s="28">
        <f t="shared" si="127"/>
        <v>3.525974025974026</v>
      </c>
      <c r="Q526" s="30"/>
      <c r="R526" s="30"/>
      <c r="S526" s="30"/>
      <c r="T526" s="30"/>
      <c r="U526" s="30"/>
    </row>
    <row r="527" spans="1:21" ht="12.75">
      <c r="A527" s="28">
        <f t="shared" si="119"/>
        <v>99.95971802618328</v>
      </c>
      <c r="B527" s="29" t="e">
        <f>NA()</f>
        <v>#N/A</v>
      </c>
      <c r="C527" s="28">
        <f t="shared" si="120"/>
        <v>70.34239677744209</v>
      </c>
      <c r="D527" s="28">
        <f t="shared" si="121"/>
        <v>29.61732124874119</v>
      </c>
      <c r="E527" s="28">
        <f t="shared" si="122"/>
        <v>0</v>
      </c>
      <c r="F527" s="23" t="s">
        <v>106</v>
      </c>
      <c r="G527" s="27"/>
      <c r="H527" s="27"/>
      <c r="I527" s="23" t="str">
        <f t="shared" si="123"/>
        <v>Estonia</v>
      </c>
      <c r="J527" s="28">
        <f t="shared" si="124"/>
        <v>5.1</v>
      </c>
      <c r="K527" s="28">
        <f t="shared" si="125"/>
        <v>0</v>
      </c>
      <c r="L527" s="28">
        <f t="shared" si="126"/>
        <v>1.5148413510747185</v>
      </c>
      <c r="M527" s="28"/>
      <c r="N527" s="28">
        <f t="shared" si="127"/>
        <v>1.5148413510747185</v>
      </c>
      <c r="Q527" s="30"/>
      <c r="R527" s="30"/>
      <c r="S527" s="30"/>
      <c r="T527" s="30"/>
      <c r="U527" s="30"/>
    </row>
    <row r="528" spans="1:21" ht="12.75">
      <c r="A528" s="28">
        <f t="shared" si="119"/>
        <v>106.14426064848237</v>
      </c>
      <c r="B528" s="29" t="e">
        <f>NA()</f>
        <v>#N/A</v>
      </c>
      <c r="C528" s="28">
        <f t="shared" si="120"/>
        <v>101.07583414419787</v>
      </c>
      <c r="D528" s="28">
        <f t="shared" si="121"/>
        <v>5.068426504284503</v>
      </c>
      <c r="E528" s="28">
        <f t="shared" si="122"/>
        <v>0</v>
      </c>
      <c r="F528" s="23" t="s">
        <v>107</v>
      </c>
      <c r="G528" s="27"/>
      <c r="H528" s="27"/>
      <c r="I528" s="23" t="str">
        <f t="shared" si="123"/>
        <v>Cyprus</v>
      </c>
      <c r="J528" s="28">
        <f t="shared" si="124"/>
        <v>6</v>
      </c>
      <c r="K528" s="28">
        <f t="shared" si="125"/>
        <v>0</v>
      </c>
      <c r="L528" s="28">
        <f t="shared" si="126"/>
        <v>0.04105933073290905</v>
      </c>
      <c r="M528" s="28"/>
      <c r="N528" s="28">
        <f t="shared" si="127"/>
        <v>0.04105933073290905</v>
      </c>
      <c r="Q528" s="30"/>
      <c r="R528" s="30"/>
      <c r="S528" s="30"/>
      <c r="T528" s="30"/>
      <c r="U528" s="30"/>
    </row>
    <row r="529" spans="1:21" ht="12.75">
      <c r="A529" s="28">
        <f t="shared" si="119"/>
        <v>56.72049538610976</v>
      </c>
      <c r="B529" s="29" t="e">
        <f>NA()</f>
        <v>#N/A</v>
      </c>
      <c r="C529" s="28">
        <f t="shared" si="120"/>
        <v>53.499878581835844</v>
      </c>
      <c r="D529" s="28">
        <f t="shared" si="121"/>
        <v>3.2206168042739165</v>
      </c>
      <c r="E529" s="28">
        <f t="shared" si="122"/>
        <v>0</v>
      </c>
      <c r="F529" s="25" t="s">
        <v>108</v>
      </c>
      <c r="G529" s="27"/>
      <c r="H529" s="27"/>
      <c r="I529" s="23" t="str">
        <f t="shared" si="123"/>
        <v>Malta</v>
      </c>
      <c r="J529" s="28">
        <f t="shared" si="124"/>
        <v>5</v>
      </c>
      <c r="K529" s="28">
        <f t="shared" si="125"/>
        <v>0</v>
      </c>
      <c r="L529" s="28">
        <f t="shared" si="126"/>
        <v>0</v>
      </c>
      <c r="M529" s="28"/>
      <c r="N529" s="28">
        <f t="shared" si="127"/>
        <v>0</v>
      </c>
      <c r="Q529" s="30"/>
      <c r="R529" s="30"/>
      <c r="S529" s="30"/>
      <c r="T529" s="30"/>
      <c r="U529" s="30"/>
    </row>
    <row r="530" spans="1:14" ht="12.75">
      <c r="A530" s="27"/>
      <c r="B530" s="27"/>
      <c r="C530" s="27"/>
      <c r="D530" s="27"/>
      <c r="E530" s="27"/>
      <c r="F530" s="27"/>
      <c r="G530" s="27"/>
      <c r="H530" s="27"/>
      <c r="I530" s="27"/>
      <c r="J530" s="27"/>
      <c r="K530" s="27"/>
      <c r="L530" s="27"/>
      <c r="M530" s="27"/>
      <c r="N530" s="27"/>
    </row>
    <row r="532" s="32" customFormat="1" ht="15">
      <c r="A532" s="31" t="s">
        <v>109</v>
      </c>
    </row>
    <row r="533" s="32" customFormat="1" ht="12.75"/>
    <row r="535" spans="2:18" ht="56.25" customHeight="1">
      <c r="B535" s="33" t="s">
        <v>110</v>
      </c>
      <c r="C535" s="33"/>
      <c r="D535" s="33"/>
      <c r="E535" s="33"/>
      <c r="F535" s="33"/>
      <c r="H535" s="33"/>
      <c r="I535" s="33"/>
      <c r="J535" s="33"/>
      <c r="K535" s="33"/>
      <c r="L535" s="33"/>
      <c r="M535" s="33"/>
      <c r="N535" s="33"/>
      <c r="O535" s="33"/>
      <c r="P535" s="33"/>
      <c r="Q535" s="33"/>
      <c r="R535" s="33"/>
    </row>
    <row r="537" ht="12.75">
      <c r="A537" s="34"/>
    </row>
    <row r="538" spans="1:8" ht="12.75">
      <c r="A538" s="35"/>
      <c r="B538" s="36">
        <v>1990</v>
      </c>
      <c r="C538" s="36">
        <v>1995</v>
      </c>
      <c r="D538" s="36">
        <v>2000</v>
      </c>
      <c r="E538" s="36">
        <v>2005</v>
      </c>
      <c r="F538" s="36">
        <v>2006</v>
      </c>
      <c r="G538" s="36">
        <v>2007</v>
      </c>
      <c r="H538" s="37" t="s">
        <v>111</v>
      </c>
    </row>
    <row r="539" spans="1:8" ht="12.75">
      <c r="A539" s="35"/>
      <c r="B539" s="36"/>
      <c r="C539" s="36"/>
      <c r="D539" s="36" t="e">
        <f>#REF!</f>
        <v>#REF!</v>
      </c>
      <c r="E539" s="36" t="e">
        <f>#REF!</f>
        <v>#REF!</v>
      </c>
      <c r="F539" s="36" t="e">
        <f>#REF!</f>
        <v>#REF!</v>
      </c>
      <c r="G539" s="36" t="e">
        <f>#REF!</f>
        <v>#REF!</v>
      </c>
      <c r="H539" s="37"/>
    </row>
    <row r="540" spans="1:8" ht="12.75">
      <c r="A540" s="35" t="s">
        <v>112</v>
      </c>
      <c r="B540" s="38">
        <f>C379</f>
        <v>17.333124217353554</v>
      </c>
      <c r="C540" s="38">
        <f>H379</f>
        <v>18.48162932590136</v>
      </c>
      <c r="D540" s="38">
        <f>M379</f>
        <v>18.95971936255549</v>
      </c>
      <c r="E540" s="38">
        <f aca="true" t="shared" si="128" ref="E540:G541">R379</f>
        <v>18.530754170885718</v>
      </c>
      <c r="F540" s="38">
        <f t="shared" si="128"/>
        <v>18.68486969516833</v>
      </c>
      <c r="G540" s="38">
        <f t="shared" si="128"/>
        <v>19.774251965973672</v>
      </c>
      <c r="H540" s="39" t="s">
        <v>113</v>
      </c>
    </row>
    <row r="541" spans="1:8" ht="12.75">
      <c r="A541" s="35" t="s">
        <v>28</v>
      </c>
      <c r="B541" s="38">
        <f>C380</f>
        <v>11.94480448537916</v>
      </c>
      <c r="C541" s="38">
        <f>H380</f>
        <v>13.023804424774578</v>
      </c>
      <c r="D541" s="38">
        <f>M380</f>
        <v>13.844372783079294</v>
      </c>
      <c r="E541" s="38">
        <f t="shared" si="128"/>
        <v>13.98075510419826</v>
      </c>
      <c r="F541" s="38">
        <f t="shared" si="128"/>
        <v>14.57182155885808</v>
      </c>
      <c r="G541" s="38">
        <f t="shared" si="128"/>
        <v>15.585334485109497</v>
      </c>
      <c r="H541" s="39">
        <f>B497</f>
        <v>21</v>
      </c>
    </row>
    <row r="542" spans="1:8" ht="12.75">
      <c r="A542" s="35" t="s">
        <v>114</v>
      </c>
      <c r="B542" s="38">
        <v>19.93312657017832</v>
      </c>
      <c r="C542" s="38">
        <v>20.504479667533182</v>
      </c>
      <c r="D542" s="38">
        <v>19.100604029720245</v>
      </c>
      <c r="E542" s="38">
        <v>18.585302544635777</v>
      </c>
      <c r="F542" s="38">
        <v>18.686684321715873</v>
      </c>
      <c r="G542" s="38">
        <v>18.439495275491844</v>
      </c>
      <c r="H542" s="39" t="s">
        <v>113</v>
      </c>
    </row>
    <row r="543" spans="1:8" ht="12.75">
      <c r="A543" s="40" t="s">
        <v>115</v>
      </c>
      <c r="B543" s="38">
        <v>18.480692447825717</v>
      </c>
      <c r="C543" s="38">
        <v>17.057933792296097</v>
      </c>
      <c r="D543" s="38">
        <v>17.726004759535392</v>
      </c>
      <c r="E543" s="38">
        <v>16.922106356922846</v>
      </c>
      <c r="F543" s="38">
        <v>16.969781023626176</v>
      </c>
      <c r="G543" s="38">
        <v>16.443065950885504</v>
      </c>
      <c r="H543" s="41" t="s">
        <v>113</v>
      </c>
    </row>
    <row r="544" spans="1:8" ht="12.75">
      <c r="A544" s="40" t="s">
        <v>116</v>
      </c>
      <c r="B544" s="38">
        <v>4.969622215369742</v>
      </c>
      <c r="C544" s="38">
        <v>3.2870894091863647</v>
      </c>
      <c r="D544" s="38">
        <v>1.732250155397472</v>
      </c>
      <c r="E544" s="38">
        <v>3.3454091626076856</v>
      </c>
      <c r="F544" s="38">
        <v>3.521258913731167</v>
      </c>
      <c r="G544" s="38">
        <v>3.1994416743044054</v>
      </c>
      <c r="H544" s="41" t="s">
        <v>113</v>
      </c>
    </row>
    <row r="545" spans="1:8" ht="12.75">
      <c r="A545" s="40" t="s">
        <v>117</v>
      </c>
      <c r="B545" s="38">
        <v>19.49174180409818</v>
      </c>
      <c r="C545" s="38">
        <v>18.68720515509108</v>
      </c>
      <c r="D545" s="38">
        <v>16.249618938418287</v>
      </c>
      <c r="E545" s="38">
        <v>15.819213046416195</v>
      </c>
      <c r="F545" s="38">
        <v>15.229697170546455</v>
      </c>
      <c r="G545" s="38">
        <v>14.962426748357913</v>
      </c>
      <c r="H545" s="41" t="s">
        <v>113</v>
      </c>
    </row>
    <row r="546" spans="1:8" ht="12.75">
      <c r="A546" s="40" t="s">
        <v>118</v>
      </c>
      <c r="B546" s="38">
        <v>24.767998673290997</v>
      </c>
      <c r="C546" s="38">
        <v>17.510009003313986</v>
      </c>
      <c r="D546" s="38">
        <v>13.785227927626664</v>
      </c>
      <c r="E546" s="38">
        <v>15.771119941183706</v>
      </c>
      <c r="F546" s="38">
        <v>16.514655731086723</v>
      </c>
      <c r="G546" s="38">
        <v>17.106480012048657</v>
      </c>
      <c r="H546" s="41" t="s">
        <v>113</v>
      </c>
    </row>
    <row r="547" spans="1:8" ht="12.75">
      <c r="A547" s="40" t="s">
        <v>119</v>
      </c>
      <c r="B547" s="38">
        <v>15.338141037488265</v>
      </c>
      <c r="C547" s="38">
        <v>20.699466412101014</v>
      </c>
      <c r="D547" s="38">
        <v>19.136421324134222</v>
      </c>
      <c r="E547" s="38">
        <v>18.640395515200098</v>
      </c>
      <c r="F547" s="38">
        <v>17.924389984273855</v>
      </c>
      <c r="G547" s="38">
        <v>17.873052486228655</v>
      </c>
      <c r="H547" s="41"/>
    </row>
    <row r="548" spans="1:8" ht="12.75">
      <c r="A548" s="40" t="s">
        <v>120</v>
      </c>
      <c r="B548" s="38">
        <v>12.2743870744645</v>
      </c>
      <c r="C548" s="38">
        <v>11.717605860673334</v>
      </c>
      <c r="D548" s="38">
        <v>9.191861688883888</v>
      </c>
      <c r="E548" s="38">
        <v>9.418378801358218</v>
      </c>
      <c r="F548" s="38">
        <v>10.081721184276956</v>
      </c>
      <c r="G548" s="38">
        <v>9.181449098337586</v>
      </c>
      <c r="H548" s="41" t="s">
        <v>113</v>
      </c>
    </row>
    <row r="549" spans="1:8" ht="12.75">
      <c r="A549" s="35"/>
      <c r="B549" s="42"/>
      <c r="C549" s="42"/>
      <c r="D549" s="42"/>
      <c r="E549" s="42"/>
      <c r="F549" s="42"/>
      <c r="G549" s="42"/>
      <c r="H549" s="43"/>
    </row>
    <row r="550" spans="1:9" ht="12.75">
      <c r="A550" s="35" t="s">
        <v>78</v>
      </c>
      <c r="B550" s="38">
        <f aca="true" t="shared" si="129" ref="B550:B580">C382</f>
        <v>1.1412225681977324</v>
      </c>
      <c r="C550" s="38">
        <f aca="true" t="shared" si="130" ref="C550:C580">H382</f>
        <v>1.2076279283066458</v>
      </c>
      <c r="D550" s="38">
        <f aca="true" t="shared" si="131" ref="D550:D580">M382</f>
        <v>1.5121287689866243</v>
      </c>
      <c r="E550" s="38">
        <f aca="true" t="shared" si="132" ref="E550:E580">R382</f>
        <v>2.817987978013265</v>
      </c>
      <c r="F550" s="38">
        <f aca="true" t="shared" si="133" ref="F550:F580">S382</f>
        <v>3.893742423609079</v>
      </c>
      <c r="G550" s="38">
        <f aca="true" t="shared" si="134" ref="G550:G580">T382</f>
        <v>4.176821933283821</v>
      </c>
      <c r="H550" s="39">
        <f aca="true" t="shared" si="135" ref="H550:H579">B499</f>
        <v>6</v>
      </c>
      <c r="I550" s="44"/>
    </row>
    <row r="551" spans="1:9" ht="12.75">
      <c r="A551" s="35" t="s">
        <v>79</v>
      </c>
      <c r="B551" s="38">
        <f t="shared" si="129"/>
        <v>4.088741808364721</v>
      </c>
      <c r="C551" s="38">
        <f t="shared" si="130"/>
        <v>4.2062024069759065</v>
      </c>
      <c r="D551" s="38">
        <f t="shared" si="131"/>
        <v>7.40414279418246</v>
      </c>
      <c r="E551" s="38">
        <f t="shared" si="132"/>
        <v>11.804045237059592</v>
      </c>
      <c r="F551" s="38">
        <f t="shared" si="133"/>
        <v>11.175853018372704</v>
      </c>
      <c r="G551" s="38">
        <f t="shared" si="134"/>
        <v>7.524084282108083</v>
      </c>
      <c r="H551" s="39">
        <f t="shared" si="135"/>
        <v>11</v>
      </c>
      <c r="I551" s="44"/>
    </row>
    <row r="552" spans="1:9" ht="12.75">
      <c r="A552" s="35" t="s">
        <v>80</v>
      </c>
      <c r="B552" s="38">
        <f t="shared" si="129"/>
        <v>1.8766062682851925</v>
      </c>
      <c r="C552" s="38">
        <f t="shared" si="130"/>
        <v>3.928833754998776</v>
      </c>
      <c r="D552" s="38">
        <f t="shared" si="131"/>
        <v>3.5934372488140083</v>
      </c>
      <c r="E552" s="38">
        <f t="shared" si="132"/>
        <v>4.489305730298525</v>
      </c>
      <c r="F552" s="38">
        <f t="shared" si="133"/>
        <v>4.914261815140109</v>
      </c>
      <c r="G552" s="38">
        <f t="shared" si="134"/>
        <v>4.742869040183219</v>
      </c>
      <c r="H552" s="39">
        <f t="shared" si="135"/>
        <v>8</v>
      </c>
      <c r="I552" s="44"/>
    </row>
    <row r="553" spans="1:9" ht="12.75">
      <c r="A553" s="35" t="s">
        <v>81</v>
      </c>
      <c r="B553" s="38">
        <f t="shared" si="129"/>
        <v>2.5677517032551096</v>
      </c>
      <c r="C553" s="38">
        <f t="shared" si="130"/>
        <v>5.909090909090909</v>
      </c>
      <c r="D553" s="38">
        <f t="shared" si="131"/>
        <v>16.696627989322874</v>
      </c>
      <c r="E553" s="38">
        <f t="shared" si="132"/>
        <v>28.250465301781443</v>
      </c>
      <c r="F553" s="38">
        <f t="shared" si="133"/>
        <v>25.994777257801793</v>
      </c>
      <c r="G553" s="38">
        <f t="shared" si="134"/>
        <v>28.95246571039682</v>
      </c>
      <c r="H553" s="39">
        <f t="shared" si="135"/>
        <v>29</v>
      </c>
      <c r="I553" s="44"/>
    </row>
    <row r="554" spans="1:9" ht="12.75">
      <c r="A554" s="35" t="s">
        <v>82</v>
      </c>
      <c r="B554" s="38">
        <f t="shared" si="129"/>
        <v>3.769884862537745</v>
      </c>
      <c r="C554" s="38">
        <f t="shared" si="130"/>
        <v>5.04243459232481</v>
      </c>
      <c r="D554" s="38">
        <f t="shared" si="131"/>
        <v>6.49468855289171</v>
      </c>
      <c r="E554" s="38">
        <f t="shared" si="132"/>
        <v>10.501612709384247</v>
      </c>
      <c r="F554" s="38">
        <f t="shared" si="133"/>
        <v>11.963080776536701</v>
      </c>
      <c r="G554" s="38">
        <f t="shared" si="134"/>
        <v>15.110886219555036</v>
      </c>
      <c r="H554" s="39">
        <f t="shared" si="135"/>
        <v>12.5</v>
      </c>
      <c r="I554" s="44"/>
    </row>
    <row r="555" spans="1:9" ht="12.75">
      <c r="A555" s="35" t="s">
        <v>83</v>
      </c>
      <c r="B555" s="38">
        <f t="shared" si="129"/>
        <v>0</v>
      </c>
      <c r="C555" s="38">
        <f t="shared" si="130"/>
        <v>0.10084457330139922</v>
      </c>
      <c r="D555" s="38">
        <f t="shared" si="131"/>
        <v>0.2505274261603376</v>
      </c>
      <c r="E555" s="38">
        <f t="shared" si="132"/>
        <v>1.1283005699662674</v>
      </c>
      <c r="F555" s="38">
        <f t="shared" si="133"/>
        <v>1.43636566083955</v>
      </c>
      <c r="G555" s="38">
        <f t="shared" si="134"/>
        <v>1.5148413510747185</v>
      </c>
      <c r="H555" s="39">
        <f t="shared" si="135"/>
        <v>5.1</v>
      </c>
      <c r="I555" s="44"/>
    </row>
    <row r="556" spans="1:9" ht="12.75">
      <c r="A556" s="35" t="s">
        <v>84</v>
      </c>
      <c r="B556" s="38">
        <f t="shared" si="129"/>
        <v>4.799944907375525</v>
      </c>
      <c r="C556" s="38">
        <f t="shared" si="130"/>
        <v>4.080604534005038</v>
      </c>
      <c r="D556" s="38">
        <f t="shared" si="131"/>
        <v>4.920957636612589</v>
      </c>
      <c r="E556" s="38">
        <f t="shared" si="132"/>
        <v>6.835516951936061</v>
      </c>
      <c r="F556" s="38">
        <f t="shared" si="133"/>
        <v>8.455806958780505</v>
      </c>
      <c r="G556" s="38">
        <f t="shared" si="134"/>
        <v>9.328055217214779</v>
      </c>
      <c r="H556" s="39">
        <f t="shared" si="135"/>
        <v>13.2</v>
      </c>
      <c r="I556" s="44"/>
    </row>
    <row r="557" spans="1:9" ht="12.75">
      <c r="A557" s="35" t="s">
        <v>85</v>
      </c>
      <c r="B557" s="38">
        <f t="shared" si="129"/>
        <v>4.956178422423207</v>
      </c>
      <c r="C557" s="38">
        <f t="shared" si="130"/>
        <v>8.415981864550865</v>
      </c>
      <c r="D557" s="38">
        <f t="shared" si="131"/>
        <v>7.69802348045772</v>
      </c>
      <c r="E557" s="38">
        <f t="shared" si="132"/>
        <v>10.04075235109718</v>
      </c>
      <c r="F557" s="38">
        <f t="shared" si="133"/>
        <v>12.097059592866705</v>
      </c>
      <c r="G557" s="38">
        <f t="shared" si="134"/>
        <v>6.770618404763308</v>
      </c>
      <c r="H557" s="39">
        <f t="shared" si="135"/>
        <v>20.1</v>
      </c>
      <c r="I557" s="44"/>
    </row>
    <row r="558" spans="1:9" ht="12.75">
      <c r="A558" s="35" t="s">
        <v>86</v>
      </c>
      <c r="B558" s="38">
        <f t="shared" si="129"/>
        <v>17.180916403597987</v>
      </c>
      <c r="C558" s="38">
        <f t="shared" si="130"/>
        <v>14.311821949061788</v>
      </c>
      <c r="D558" s="38">
        <f t="shared" si="131"/>
        <v>15.695532113208534</v>
      </c>
      <c r="E558" s="38">
        <f t="shared" si="132"/>
        <v>15.007670047865199</v>
      </c>
      <c r="F558" s="38">
        <f t="shared" si="133"/>
        <v>17.677088257140927</v>
      </c>
      <c r="G558" s="38">
        <f t="shared" si="134"/>
        <v>19.9662568645771</v>
      </c>
      <c r="H558" s="39">
        <f t="shared" si="135"/>
        <v>29.4</v>
      </c>
      <c r="I558" s="44"/>
    </row>
    <row r="559" spans="1:9" ht="12.75">
      <c r="A559" s="35" t="s">
        <v>87</v>
      </c>
      <c r="B559" s="38">
        <f t="shared" si="129"/>
        <v>14.799390364129536</v>
      </c>
      <c r="C559" s="38">
        <f t="shared" si="130"/>
        <v>17.83490859697776</v>
      </c>
      <c r="D559" s="38">
        <f t="shared" si="131"/>
        <v>15.14105951130492</v>
      </c>
      <c r="E559" s="38">
        <f t="shared" si="132"/>
        <v>11.28883736529175</v>
      </c>
      <c r="F559" s="38">
        <f t="shared" si="133"/>
        <v>12.47787143228805</v>
      </c>
      <c r="G559" s="38">
        <f t="shared" si="134"/>
        <v>13.310969381788128</v>
      </c>
      <c r="H559" s="39">
        <f t="shared" si="135"/>
        <v>21</v>
      </c>
      <c r="I559" s="44"/>
    </row>
    <row r="560" spans="1:9" ht="12.75">
      <c r="A560" s="35" t="s">
        <v>88</v>
      </c>
      <c r="B560" s="38">
        <f t="shared" si="129"/>
        <v>13.920372100419408</v>
      </c>
      <c r="C560" s="38">
        <f t="shared" si="130"/>
        <v>14.926154475013714</v>
      </c>
      <c r="D560" s="38">
        <f t="shared" si="131"/>
        <v>15.956293346793037</v>
      </c>
      <c r="E560" s="38">
        <f t="shared" si="132"/>
        <v>14.099599267685784</v>
      </c>
      <c r="F560" s="38">
        <f t="shared" si="133"/>
        <v>14.505982896462614</v>
      </c>
      <c r="G560" s="38">
        <f t="shared" si="134"/>
        <v>13.667990115778661</v>
      </c>
      <c r="H560" s="39">
        <f t="shared" si="135"/>
        <v>25</v>
      </c>
      <c r="I560" s="44"/>
    </row>
    <row r="561" spans="1:9" ht="12.75">
      <c r="A561" s="35" t="s">
        <v>89</v>
      </c>
      <c r="B561" s="38">
        <f t="shared" si="129"/>
        <v>0</v>
      </c>
      <c r="C561" s="38">
        <f t="shared" si="130"/>
        <v>0</v>
      </c>
      <c r="D561" s="38">
        <f t="shared" si="131"/>
        <v>0</v>
      </c>
      <c r="E561" s="38">
        <f t="shared" si="132"/>
        <v>0.022846698652044778</v>
      </c>
      <c r="F561" s="38">
        <f t="shared" si="133"/>
        <v>0.021496130696474634</v>
      </c>
      <c r="G561" s="38">
        <f t="shared" si="134"/>
        <v>0.04105933073290905</v>
      </c>
      <c r="H561" s="39">
        <f t="shared" si="135"/>
        <v>6</v>
      </c>
      <c r="I561" s="44"/>
    </row>
    <row r="562" spans="1:9" ht="12.75">
      <c r="A562" s="35" t="s">
        <v>90</v>
      </c>
      <c r="B562" s="38">
        <f t="shared" si="129"/>
        <v>43.94057857701329</v>
      </c>
      <c r="C562" s="38">
        <f t="shared" si="130"/>
        <v>47.105052125100244</v>
      </c>
      <c r="D562" s="38">
        <f t="shared" si="131"/>
        <v>47.66970618034448</v>
      </c>
      <c r="E562" s="38">
        <f t="shared" si="132"/>
        <v>48.40493407060825</v>
      </c>
      <c r="F562" s="38">
        <f t="shared" si="133"/>
        <v>37.65373699148534</v>
      </c>
      <c r="G562" s="38">
        <f t="shared" si="134"/>
        <v>36.40458113498906</v>
      </c>
      <c r="H562" s="39">
        <f t="shared" si="135"/>
        <v>49.3</v>
      </c>
      <c r="I562" s="44"/>
    </row>
    <row r="563" spans="1:9" ht="12.75">
      <c r="A563" s="35" t="s">
        <v>91</v>
      </c>
      <c r="B563" s="38">
        <f t="shared" si="129"/>
        <v>2.519780888618381</v>
      </c>
      <c r="C563" s="38">
        <f t="shared" si="130"/>
        <v>3.3244206773618536</v>
      </c>
      <c r="D563" s="38">
        <f t="shared" si="131"/>
        <v>3.3604282315622522</v>
      </c>
      <c r="E563" s="38">
        <f t="shared" si="132"/>
        <v>3.8923675748857676</v>
      </c>
      <c r="F563" s="38">
        <f t="shared" si="133"/>
        <v>3.6170565787290525</v>
      </c>
      <c r="G563" s="38">
        <f t="shared" si="134"/>
        <v>4.598337950138504</v>
      </c>
      <c r="H563" s="39">
        <f t="shared" si="135"/>
        <v>7</v>
      </c>
      <c r="I563" s="44"/>
    </row>
    <row r="564" spans="1:9" ht="12.75">
      <c r="A564" s="35" t="s">
        <v>92</v>
      </c>
      <c r="B564" s="38">
        <f t="shared" si="129"/>
        <v>2.1357021357021355</v>
      </c>
      <c r="C564" s="38">
        <f t="shared" si="130"/>
        <v>2.194106342088405</v>
      </c>
      <c r="D564" s="38">
        <f t="shared" si="131"/>
        <v>2.885312454690445</v>
      </c>
      <c r="E564" s="38">
        <f t="shared" si="132"/>
        <v>3.2341001353179974</v>
      </c>
      <c r="F564" s="38">
        <f t="shared" si="133"/>
        <v>3.447401774397972</v>
      </c>
      <c r="G564" s="38">
        <f t="shared" si="134"/>
        <v>3.705564627559352</v>
      </c>
      <c r="H564" s="39">
        <f t="shared" si="135"/>
        <v>5.7</v>
      </c>
      <c r="I564" s="44"/>
    </row>
    <row r="565" spans="1:9" ht="12.75">
      <c r="A565" s="35" t="s">
        <v>93</v>
      </c>
      <c r="B565" s="38">
        <f t="shared" si="129"/>
        <v>0.5351238104853977</v>
      </c>
      <c r="C565" s="38">
        <f t="shared" si="130"/>
        <v>0.7065202508420736</v>
      </c>
      <c r="D565" s="38">
        <f t="shared" si="131"/>
        <v>0.7455152597654733</v>
      </c>
      <c r="E565" s="38">
        <f t="shared" si="132"/>
        <v>4.594826354151779</v>
      </c>
      <c r="F565" s="38">
        <f t="shared" si="133"/>
        <v>3.6850415641108993</v>
      </c>
      <c r="G565" s="38">
        <f t="shared" si="134"/>
        <v>4.603481624758221</v>
      </c>
      <c r="H565" s="39">
        <f t="shared" si="135"/>
        <v>3.6</v>
      </c>
      <c r="I565" s="44"/>
    </row>
    <row r="566" spans="1:9" ht="12.75">
      <c r="A566" s="35" t="s">
        <v>94</v>
      </c>
      <c r="B566" s="38">
        <f t="shared" si="129"/>
        <v>0</v>
      </c>
      <c r="C566" s="38">
        <f t="shared" si="130"/>
        <v>0</v>
      </c>
      <c r="D566" s="38">
        <f t="shared" si="131"/>
        <v>0</v>
      </c>
      <c r="E566" s="38">
        <f t="shared" si="132"/>
        <v>0</v>
      </c>
      <c r="F566" s="38">
        <f t="shared" si="133"/>
        <v>0</v>
      </c>
      <c r="G566" s="38">
        <f t="shared" si="134"/>
        <v>0</v>
      </c>
      <c r="H566" s="39">
        <f t="shared" si="135"/>
        <v>5</v>
      </c>
      <c r="I566" s="44"/>
    </row>
    <row r="567" spans="1:9" ht="12.75">
      <c r="A567" s="35" t="s">
        <v>95</v>
      </c>
      <c r="B567" s="38">
        <f t="shared" si="129"/>
        <v>1.4240311414422626</v>
      </c>
      <c r="C567" s="38">
        <f t="shared" si="130"/>
        <v>2.1143363903789583</v>
      </c>
      <c r="D567" s="38">
        <f t="shared" si="131"/>
        <v>3.8975398507325165</v>
      </c>
      <c r="E567" s="38">
        <f t="shared" si="132"/>
        <v>7.524976373700554</v>
      </c>
      <c r="F567" s="38">
        <f t="shared" si="133"/>
        <v>7.936521180465745</v>
      </c>
      <c r="G567" s="38">
        <f t="shared" si="134"/>
        <v>7.570252038240285</v>
      </c>
      <c r="H567" s="39">
        <f t="shared" si="135"/>
        <v>9</v>
      </c>
      <c r="I567" s="44"/>
    </row>
    <row r="568" spans="1:9" ht="12.75">
      <c r="A568" s="35" t="s">
        <v>96</v>
      </c>
      <c r="B568" s="38">
        <f t="shared" si="129"/>
        <v>65.36701850142472</v>
      </c>
      <c r="C568" s="38">
        <f t="shared" si="130"/>
        <v>70.62953860936085</v>
      </c>
      <c r="D568" s="38">
        <f t="shared" si="131"/>
        <v>72.43678199138806</v>
      </c>
      <c r="E568" s="38">
        <f t="shared" si="132"/>
        <v>57.416183956468316</v>
      </c>
      <c r="F568" s="38">
        <f t="shared" si="133"/>
        <v>56.591416028527995</v>
      </c>
      <c r="G568" s="38">
        <f t="shared" si="134"/>
        <v>59.76530714214336</v>
      </c>
      <c r="H568" s="39">
        <f t="shared" si="135"/>
        <v>78.1</v>
      </c>
      <c r="I568" s="44"/>
    </row>
    <row r="569" spans="1:9" ht="12.75">
      <c r="A569" s="35" t="s">
        <v>97</v>
      </c>
      <c r="B569" s="38">
        <f t="shared" si="129"/>
        <v>1.3853773933614253</v>
      </c>
      <c r="C569" s="38">
        <f t="shared" si="130"/>
        <v>1.6417998120300752</v>
      </c>
      <c r="D569" s="38">
        <f t="shared" si="131"/>
        <v>1.6799821339807364</v>
      </c>
      <c r="E569" s="38">
        <f t="shared" si="132"/>
        <v>2.858319039451115</v>
      </c>
      <c r="F569" s="38">
        <f t="shared" si="133"/>
        <v>2.8582610310700733</v>
      </c>
      <c r="G569" s="38">
        <f t="shared" si="134"/>
        <v>3.5259740259740258</v>
      </c>
      <c r="H569" s="39">
        <f t="shared" si="135"/>
        <v>7.5</v>
      </c>
      <c r="I569" s="44"/>
    </row>
    <row r="570" spans="1:9" ht="12.75">
      <c r="A570" s="35" t="s">
        <v>98</v>
      </c>
      <c r="B570" s="38">
        <f t="shared" si="129"/>
        <v>34.518887097904546</v>
      </c>
      <c r="C570" s="38">
        <f t="shared" si="130"/>
        <v>27.47008396968899</v>
      </c>
      <c r="D570" s="38">
        <f t="shared" si="131"/>
        <v>29.36504385179882</v>
      </c>
      <c r="E570" s="38">
        <f t="shared" si="132"/>
        <v>16.019999250964382</v>
      </c>
      <c r="F570" s="38">
        <f t="shared" si="133"/>
        <v>29.39502955104438</v>
      </c>
      <c r="G570" s="38">
        <f t="shared" si="134"/>
        <v>30.143767925321058</v>
      </c>
      <c r="H570" s="39">
        <f t="shared" si="135"/>
        <v>39</v>
      </c>
      <c r="I570" s="44"/>
    </row>
    <row r="571" spans="1:9" ht="12.75">
      <c r="A571" s="35" t="s">
        <v>99</v>
      </c>
      <c r="B571" s="38">
        <f t="shared" si="129"/>
        <v>23.012807481195367</v>
      </c>
      <c r="C571" s="38">
        <f t="shared" si="130"/>
        <v>28.029883320742048</v>
      </c>
      <c r="D571" s="38">
        <f t="shared" si="131"/>
        <v>28.841875170771694</v>
      </c>
      <c r="E571" s="38">
        <f t="shared" si="132"/>
        <v>35.768890461865155</v>
      </c>
      <c r="F571" s="38">
        <f t="shared" si="133"/>
        <v>31.426615318784766</v>
      </c>
      <c r="G571" s="38">
        <f t="shared" si="134"/>
        <v>26.861688736720204</v>
      </c>
      <c r="H571" s="39">
        <f t="shared" si="135"/>
        <v>33</v>
      </c>
      <c r="I571" s="44"/>
    </row>
    <row r="572" spans="1:9" ht="12.75">
      <c r="A572" s="35" t="s">
        <v>100</v>
      </c>
      <c r="B572" s="38">
        <f t="shared" si="129"/>
        <v>25.755194691810722</v>
      </c>
      <c r="C572" s="38">
        <f t="shared" si="130"/>
        <v>29.458280312670425</v>
      </c>
      <c r="D572" s="38">
        <f t="shared" si="131"/>
        <v>31.732097862310006</v>
      </c>
      <c r="E572" s="38">
        <f t="shared" si="132"/>
        <v>24.166835665517475</v>
      </c>
      <c r="F572" s="38">
        <f t="shared" si="133"/>
        <v>24.403270473427405</v>
      </c>
      <c r="G572" s="38">
        <f t="shared" si="134"/>
        <v>22.112362493452068</v>
      </c>
      <c r="H572" s="39">
        <f t="shared" si="135"/>
        <v>33.6</v>
      </c>
      <c r="I572" s="44"/>
    </row>
    <row r="573" spans="1:9" ht="12.75">
      <c r="A573" s="35" t="s">
        <v>101</v>
      </c>
      <c r="B573" s="38">
        <f t="shared" si="129"/>
        <v>6.424495096196562</v>
      </c>
      <c r="C573" s="38">
        <f t="shared" si="130"/>
        <v>17.916862291884865</v>
      </c>
      <c r="D573" s="38">
        <f t="shared" si="131"/>
        <v>16.885204901925757</v>
      </c>
      <c r="E573" s="38">
        <f t="shared" si="132"/>
        <v>16.676126285916993</v>
      </c>
      <c r="F573" s="38">
        <f t="shared" si="133"/>
        <v>16.62361814237008</v>
      </c>
      <c r="G573" s="38">
        <f t="shared" si="134"/>
        <v>16.641482824619725</v>
      </c>
      <c r="H573" s="39">
        <f t="shared" si="135"/>
        <v>31</v>
      </c>
      <c r="I573" s="44"/>
    </row>
    <row r="574" spans="1:9" ht="12.75">
      <c r="A574" s="35" t="s">
        <v>102</v>
      </c>
      <c r="B574" s="38">
        <f t="shared" si="129"/>
        <v>24.44044487516729</v>
      </c>
      <c r="C574" s="38">
        <f t="shared" si="130"/>
        <v>27.010169865735694</v>
      </c>
      <c r="D574" s="38">
        <f t="shared" si="131"/>
        <v>28.456436502216956</v>
      </c>
      <c r="E574" s="38">
        <f t="shared" si="132"/>
        <v>26.910295209273112</v>
      </c>
      <c r="F574" s="38">
        <f t="shared" si="133"/>
        <v>24.025398858118564</v>
      </c>
      <c r="G574" s="38">
        <f t="shared" si="134"/>
        <v>26.042044218919898</v>
      </c>
      <c r="H574" s="39">
        <f t="shared" si="135"/>
        <v>31.5</v>
      </c>
      <c r="I574" s="44"/>
    </row>
    <row r="575" spans="1:9" ht="12.75" customHeight="1">
      <c r="A575" s="35" t="s">
        <v>103</v>
      </c>
      <c r="B575" s="38">
        <f t="shared" si="129"/>
        <v>51.417508904642816</v>
      </c>
      <c r="C575" s="38">
        <f t="shared" si="130"/>
        <v>48.160847455316365</v>
      </c>
      <c r="D575" s="38">
        <f t="shared" si="131"/>
        <v>55.400863818771086</v>
      </c>
      <c r="E575" s="38">
        <f t="shared" si="132"/>
        <v>54.31896877048258</v>
      </c>
      <c r="F575" s="38">
        <f t="shared" si="133"/>
        <v>48.158886827955186</v>
      </c>
      <c r="G575" s="38">
        <f t="shared" si="134"/>
        <v>52.05473978623514</v>
      </c>
      <c r="H575" s="39">
        <f t="shared" si="135"/>
        <v>60</v>
      </c>
      <c r="I575" s="44"/>
    </row>
    <row r="576" spans="1:9" ht="12.75">
      <c r="A576" s="35" t="s">
        <v>104</v>
      </c>
      <c r="B576" s="38">
        <f t="shared" si="129"/>
        <v>1.741280000967042</v>
      </c>
      <c r="C576" s="38">
        <f t="shared" si="130"/>
        <v>1.9702872800445264</v>
      </c>
      <c r="D576" s="38">
        <f t="shared" si="131"/>
        <v>2.6538493979445</v>
      </c>
      <c r="E576" s="38">
        <f t="shared" si="132"/>
        <v>4.298209161480374</v>
      </c>
      <c r="F576" s="38">
        <f t="shared" si="133"/>
        <v>4.631559731702564</v>
      </c>
      <c r="G576" s="38">
        <f t="shared" si="134"/>
        <v>5.07601692254795</v>
      </c>
      <c r="H576" s="39">
        <f t="shared" si="135"/>
        <v>10</v>
      </c>
      <c r="I576" s="44"/>
    </row>
    <row r="577" spans="1:8" ht="12.75">
      <c r="A577" s="35" t="s">
        <v>105</v>
      </c>
      <c r="B577" s="38">
        <f t="shared" si="129"/>
        <v>40.88572836724636</v>
      </c>
      <c r="C577" s="38">
        <f t="shared" si="130"/>
        <v>41.90365980526236</v>
      </c>
      <c r="D577" s="38">
        <f t="shared" si="131"/>
        <v>24.286694315382455</v>
      </c>
      <c r="E577" s="38">
        <f t="shared" si="132"/>
        <v>24.71982785427317</v>
      </c>
      <c r="F577" s="38">
        <f t="shared" si="133"/>
        <v>25.494597364819597</v>
      </c>
      <c r="G577" s="38">
        <f t="shared" si="134"/>
        <v>19.187894736842104</v>
      </c>
      <c r="H577" s="43" t="e">
        <f t="shared" si="135"/>
        <v>#N/A</v>
      </c>
    </row>
    <row r="578" spans="1:8" ht="12.75">
      <c r="A578" s="35" t="s">
        <v>106</v>
      </c>
      <c r="B578" s="38">
        <f t="shared" si="129"/>
        <v>99.86696230598669</v>
      </c>
      <c r="C578" s="38">
        <f t="shared" si="130"/>
        <v>99.81931339088537</v>
      </c>
      <c r="D578" s="38">
        <f t="shared" si="131"/>
        <v>99.93492972410203</v>
      </c>
      <c r="E578" s="38">
        <f t="shared" si="132"/>
        <v>99.94243610407553</v>
      </c>
      <c r="F578" s="38">
        <f t="shared" si="133"/>
        <v>99.95971802618328</v>
      </c>
      <c r="G578" s="38">
        <f t="shared" si="134"/>
        <v>99.95971802618328</v>
      </c>
      <c r="H578" s="43" t="e">
        <f t="shared" si="135"/>
        <v>#N/A</v>
      </c>
    </row>
    <row r="579" spans="1:18" ht="12.75" customHeight="1">
      <c r="A579" s="35" t="s">
        <v>107</v>
      </c>
      <c r="B579" s="38">
        <f t="shared" si="129"/>
        <v>114.57509368422046</v>
      </c>
      <c r="C579" s="38">
        <f t="shared" si="130"/>
        <v>104.57346684429928</v>
      </c>
      <c r="D579" s="38">
        <f t="shared" si="131"/>
        <v>112.21798294789994</v>
      </c>
      <c r="E579" s="38">
        <f t="shared" si="132"/>
        <v>108.36183568361994</v>
      </c>
      <c r="F579" s="38">
        <f t="shared" si="133"/>
        <v>98.36646683110901</v>
      </c>
      <c r="G579" s="38">
        <f t="shared" si="134"/>
        <v>106.14426064848237</v>
      </c>
      <c r="H579" s="43" t="e">
        <f t="shared" si="135"/>
        <v>#N/A</v>
      </c>
      <c r="I579" s="45"/>
      <c r="J579" s="45"/>
      <c r="K579" s="45"/>
      <c r="L579" s="45"/>
      <c r="M579" s="45"/>
      <c r="N579" s="45"/>
      <c r="O579" s="45"/>
      <c r="P579" s="45"/>
      <c r="Q579" s="45"/>
      <c r="R579" s="45"/>
    </row>
    <row r="580" spans="1:8" ht="12.75">
      <c r="A580" s="35" t="s">
        <v>108</v>
      </c>
      <c r="B580" s="38">
        <f t="shared" si="129"/>
        <v>56.50766641389387</v>
      </c>
      <c r="C580" s="38">
        <f t="shared" si="130"/>
        <v>64.8440722342772</v>
      </c>
      <c r="D580" s="38">
        <f t="shared" si="131"/>
        <v>63.39740620657712</v>
      </c>
      <c r="E580" s="38">
        <f t="shared" si="132"/>
        <v>50.13947424274583</v>
      </c>
      <c r="F580" s="38">
        <f t="shared" si="133"/>
        <v>49.50929713369593</v>
      </c>
      <c r="G580" s="38">
        <f t="shared" si="134"/>
        <v>56.72049538610976</v>
      </c>
      <c r="H580" s="46" t="s">
        <v>113</v>
      </c>
    </row>
    <row r="581" spans="2:6" ht="12.75">
      <c r="B581" s="47"/>
      <c r="C581" s="47"/>
      <c r="D581" s="47"/>
      <c r="E581" s="47"/>
      <c r="F581" s="47"/>
    </row>
    <row r="582" spans="1:8" ht="12.75">
      <c r="A582" s="48" t="s">
        <v>175</v>
      </c>
      <c r="B582" s="48"/>
      <c r="C582" s="48"/>
      <c r="D582" s="48"/>
      <c r="E582" s="48"/>
      <c r="F582" s="48"/>
      <c r="G582" s="49"/>
      <c r="H582" s="50"/>
    </row>
    <row r="583" ht="12.75">
      <c r="A583" s="3" t="s">
        <v>121</v>
      </c>
    </row>
    <row r="585" spans="2:4" ht="12.75">
      <c r="B585" s="3">
        <v>2006</v>
      </c>
      <c r="D585" s="3">
        <v>2007</v>
      </c>
    </row>
    <row r="586" spans="1:5" ht="12.75">
      <c r="A586" s="3" t="s">
        <v>122</v>
      </c>
      <c r="B586" s="3" t="s">
        <v>123</v>
      </c>
      <c r="C586" s="3" t="s">
        <v>70</v>
      </c>
      <c r="D586" s="3" t="s">
        <v>123</v>
      </c>
      <c r="E586" s="3" t="s">
        <v>70</v>
      </c>
    </row>
    <row r="587" spans="1:4" ht="12.75">
      <c r="A587" s="3" t="s">
        <v>124</v>
      </c>
      <c r="B587" s="24">
        <f>(S167+S208+S291+S332+S373)</f>
        <v>489239</v>
      </c>
      <c r="D587" s="24">
        <f>(T167+T208+T291+T332+T373)</f>
        <v>525566</v>
      </c>
    </row>
    <row r="588" spans="1:5" ht="12.75">
      <c r="A588" s="3" t="s">
        <v>125</v>
      </c>
      <c r="B588" s="24">
        <f>S332</f>
        <v>82306</v>
      </c>
      <c r="C588" s="3">
        <f>B588/$D$587</f>
        <v>0.15660449876894625</v>
      </c>
      <c r="D588" s="24">
        <f>T332</f>
        <v>104259</v>
      </c>
      <c r="E588" s="3">
        <f>D588/$D$587</f>
        <v>0.1983747046041791</v>
      </c>
    </row>
    <row r="589" spans="1:5" ht="12.75">
      <c r="A589" s="3" t="s">
        <v>126</v>
      </c>
      <c r="B589" s="24">
        <f>S373</f>
        <v>2480</v>
      </c>
      <c r="C589" s="3">
        <f>B589/$D$587</f>
        <v>0.0047187222917768655</v>
      </c>
      <c r="D589" s="24">
        <f>T373</f>
        <v>3754</v>
      </c>
      <c r="E589" s="3">
        <f>D589/$D$587</f>
        <v>0.007142775598117077</v>
      </c>
    </row>
    <row r="590" spans="1:5" ht="12.75">
      <c r="A590" s="3" t="s">
        <v>127</v>
      </c>
      <c r="B590" s="24">
        <f>S291</f>
        <v>308996</v>
      </c>
      <c r="C590" s="3">
        <f>B590/$D$587</f>
        <v>0.5879299650281792</v>
      </c>
      <c r="D590" s="24">
        <f>T291</f>
        <v>309972</v>
      </c>
      <c r="E590" s="3">
        <f>D590/$D$587</f>
        <v>0.5897870105752655</v>
      </c>
    </row>
    <row r="591" spans="1:5" ht="12.75">
      <c r="A591" s="3" t="s">
        <v>128</v>
      </c>
      <c r="B591" s="24">
        <f>S208</f>
        <v>89842</v>
      </c>
      <c r="C591" s="3">
        <f>B591/$D$587</f>
        <v>0.17094332586202304</v>
      </c>
      <c r="D591" s="24">
        <f>T208</f>
        <v>101808</v>
      </c>
      <c r="E591" s="3">
        <f>D591/$D$587</f>
        <v>0.19371116091984641</v>
      </c>
    </row>
    <row r="592" spans="1:5" ht="12.75">
      <c r="A592" s="3" t="s">
        <v>129</v>
      </c>
      <c r="B592" s="24">
        <f>S167</f>
        <v>5615</v>
      </c>
      <c r="C592" s="3">
        <f>B592/$D$587</f>
        <v>0.01068372002755125</v>
      </c>
      <c r="D592" s="24">
        <f>T167</f>
        <v>5773</v>
      </c>
      <c r="E592" s="3">
        <f>D592/$D$587</f>
        <v>0.010984348302591873</v>
      </c>
    </row>
  </sheetData>
  <mergeCells count="26">
    <mergeCell ref="A582:F582"/>
    <mergeCell ref="A334:S334"/>
    <mergeCell ref="A338:S338"/>
    <mergeCell ref="B535:F535"/>
    <mergeCell ref="B538:B539"/>
    <mergeCell ref="C538:C539"/>
    <mergeCell ref="D538:D539"/>
    <mergeCell ref="E538:E539"/>
    <mergeCell ref="H538:H539"/>
    <mergeCell ref="G538:G539"/>
    <mergeCell ref="A9:S9"/>
    <mergeCell ref="A46:S46"/>
    <mergeCell ref="A50:S50"/>
    <mergeCell ref="F538:F539"/>
    <mergeCell ref="A132:S132"/>
    <mergeCell ref="A256:S256"/>
    <mergeCell ref="A293:S293"/>
    <mergeCell ref="A297:S297"/>
    <mergeCell ref="A214:S214"/>
    <mergeCell ref="A169:S169"/>
    <mergeCell ref="A210:S210"/>
    <mergeCell ref="H535:R535"/>
    <mergeCell ref="A128:S128"/>
    <mergeCell ref="A87:S87"/>
    <mergeCell ref="A91:S91"/>
    <mergeCell ref="A173:S173"/>
  </mergeCells>
  <printOptions/>
  <pageMargins left="0.2" right="0.2" top="1" bottom="1" header="0.5" footer="0.5"/>
  <pageSetup fitToHeight="1" fitToWidth="1" horizontalDpi="600" verticalDpi="600" orientation="landscape" paperSize="9" scale="6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Helpdesk</dc:creator>
  <cp:keywords/>
  <dc:description/>
  <cp:lastModifiedBy>Helpdesk</cp:lastModifiedBy>
  <dcterms:created xsi:type="dcterms:W3CDTF">2010-03-25T10:23:44Z</dcterms:created>
  <dcterms:modified xsi:type="dcterms:W3CDTF">2010-03-25T10:25:52Z</dcterms:modified>
  <cp:category/>
  <cp:version/>
  <cp:contentType/>
  <cp:contentStatus/>
</cp:coreProperties>
</file>