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2"/>
  </bookViews>
  <sheets>
    <sheet name="graph" sheetId="1" r:id="rId1"/>
    <sheet name="Main data and graph" sheetId="2" r:id="rId2"/>
    <sheet name="Derived data" sheetId="3" r:id="rId3"/>
  </sheets>
  <definedNames/>
  <calcPr fullCalcOnLoad="1"/>
</workbook>
</file>

<file path=xl/sharedStrings.xml><?xml version="1.0" encoding="utf-8"?>
<sst xmlns="http://schemas.openxmlformats.org/spreadsheetml/2006/main" count="57" uniqueCount="44">
  <si>
    <t>Figure:</t>
  </si>
  <si>
    <t>Main data and graph</t>
  </si>
  <si>
    <t>[A]</t>
  </si>
  <si>
    <t>[B]</t>
  </si>
  <si>
    <t>Title:</t>
  </si>
  <si>
    <t>Year:</t>
  </si>
  <si>
    <t>Total waste generation</t>
  </si>
  <si>
    <t>Total mining waste</t>
  </si>
  <si>
    <t>Total construction and demolition waste</t>
  </si>
  <si>
    <t>Total manufacturing waste</t>
  </si>
  <si>
    <t>Total household waste</t>
  </si>
  <si>
    <t>Total other waste</t>
  </si>
  <si>
    <t>EU-27</t>
  </si>
  <si>
    <t>Croatia</t>
  </si>
  <si>
    <t>Norway</t>
  </si>
  <si>
    <t>Turkey</t>
  </si>
  <si>
    <t>b</t>
  </si>
  <si>
    <t>a: 2004 data used</t>
  </si>
  <si>
    <t>14a</t>
  </si>
  <si>
    <t>[C]</t>
  </si>
  <si>
    <t>[D]</t>
  </si>
  <si>
    <t>[E]</t>
  </si>
  <si>
    <t>[F] = [A]-[B]-[C]-[D]-[E]</t>
  </si>
  <si>
    <t>[G] = ∑[A]</t>
  </si>
  <si>
    <t>[H] = ∑[B]</t>
  </si>
  <si>
    <t>[I] = ∑[C]</t>
  </si>
  <si>
    <t>[J] = ∑[D]</t>
  </si>
  <si>
    <t>[K] = ∑[E]</t>
  </si>
  <si>
    <t>[L] = ∑[F]</t>
  </si>
  <si>
    <t>Unit: million tonnes</t>
  </si>
  <si>
    <t>Mining and quarrying waste</t>
  </si>
  <si>
    <t xml:space="preserve">Manufacturing waste excluding recycling </t>
  </si>
  <si>
    <t>Construction and demolition waste</t>
  </si>
  <si>
    <t>Waste from households</t>
  </si>
  <si>
    <t>Other wastes</t>
  </si>
  <si>
    <t>Switzerland</t>
  </si>
  <si>
    <t>c: including excavation</t>
  </si>
  <si>
    <t>f: EEA without Switzerland</t>
  </si>
  <si>
    <t>Derived data</t>
  </si>
  <si>
    <t>EEA + Croatia</t>
  </si>
  <si>
    <t>Total waste generation in the EU, EFTA, Turkey and Croatia in 2008 by source</t>
  </si>
  <si>
    <t>b: 2006 data used</t>
  </si>
  <si>
    <t>b, c</t>
  </si>
  <si>
    <t>f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</si>
</sst>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%"/>
    <numFmt numFmtId="181" formatCode="0.0"/>
    <numFmt numFmtId="182" formatCode="0.0000"/>
    <numFmt numFmtId="183" formatCode="0.000"/>
  </numFmts>
  <fonts count="42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color indexed="8"/>
      <name val="Arial"/>
      <family val="2"/>
    </font>
    <font>
      <b/>
      <sz val="14"/>
      <name val="Calibri"/>
      <family val="2"/>
    </font>
    <font>
      <sz val="6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81" fontId="2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2" fillId="33" borderId="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15" xfId="0" applyFont="1" applyBorder="1" applyAlignment="1">
      <alignment wrapText="1"/>
    </xf>
    <xf numFmtId="0" fontId="2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wrapText="1"/>
    </xf>
    <xf numFmtId="0" fontId="4" fillId="0" borderId="16" xfId="0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1" fontId="2" fillId="0" borderId="14" xfId="0" applyNumberFormat="1" applyFont="1" applyBorder="1" applyAlignment="1">
      <alignment/>
    </xf>
    <xf numFmtId="2" fontId="0" fillId="0" borderId="0" xfId="0" applyNumberFormat="1" applyAlignment="1">
      <alignment/>
    </xf>
    <xf numFmtId="181" fontId="2" fillId="0" borderId="14" xfId="0" applyNumberFormat="1" applyFont="1" applyBorder="1" applyAlignment="1">
      <alignment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875"/>
          <c:y val="0.316"/>
          <c:w val="0.3075"/>
          <c:h val="0.367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('Main data and graph'!$D$9,'Main data and graph'!$F$9,'Main data and graph'!$E$9,'Main data and graph'!$G$9,'Main data and graph'!$H$9)</c:f>
              <c:strCache>
                <c:ptCount val="5"/>
                <c:pt idx="0">
                  <c:v>Mining and quarrying waste</c:v>
                </c:pt>
                <c:pt idx="1">
                  <c:v>Manufacturing waste excluding recycling </c:v>
                </c:pt>
                <c:pt idx="2">
                  <c:v>Construction and demolition waste</c:v>
                </c:pt>
                <c:pt idx="3">
                  <c:v>Waste from households</c:v>
                </c:pt>
                <c:pt idx="4">
                  <c:v>Other wastes</c:v>
                </c:pt>
              </c:strCache>
            </c:strRef>
          </c:cat>
          <c:val>
            <c:numRef>
              <c:f>('Main data and graph'!$D$11,'Main data and graph'!$F$11,'Main data and graph'!$E$11,'Main data and graph'!$G$11,'Main data and graph'!$H$11)</c:f>
              <c:numCache>
                <c:ptCount val="5"/>
                <c:pt idx="0">
                  <c:v>726.888614</c:v>
                </c:pt>
                <c:pt idx="1">
                  <c:v>360.69701399999997</c:v>
                </c:pt>
                <c:pt idx="2">
                  <c:v>873.037599</c:v>
                </c:pt>
                <c:pt idx="3">
                  <c:v>255.458922</c:v>
                </c:pt>
                <c:pt idx="4">
                  <c:v>496.22724399999976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75"/>
          <c:y val="0.02025"/>
          <c:w val="0.33775"/>
          <c:h val="0.9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5</xdr:col>
      <xdr:colOff>466725</xdr:colOff>
      <xdr:row>19</xdr:row>
      <xdr:rowOff>9525</xdr:rowOff>
    </xdr:to>
    <xdr:graphicFrame>
      <xdr:nvGraphicFramePr>
        <xdr:cNvPr id="1" name="Diagram 2"/>
        <xdr:cNvGraphicFramePr/>
      </xdr:nvGraphicFramePr>
      <xdr:xfrm>
        <a:off x="609600" y="647700"/>
        <a:ext cx="29051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" sqref="B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P30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4.421875" style="1" customWidth="1"/>
    <col min="2" max="2" width="7.28125" style="1" customWidth="1"/>
    <col min="3" max="3" width="14.421875" style="1" bestFit="1" customWidth="1"/>
    <col min="4" max="4" width="10.8515625" style="1" bestFit="1" customWidth="1"/>
    <col min="5" max="5" width="19.140625" style="1" bestFit="1" customWidth="1"/>
    <col min="6" max="6" width="17.28125" style="1" customWidth="1"/>
    <col min="7" max="7" width="13.8515625" style="1" bestFit="1" customWidth="1"/>
    <col min="8" max="8" width="9.57421875" style="1" bestFit="1" customWidth="1"/>
    <col min="9" max="9" width="2.00390625" style="1" customWidth="1"/>
    <col min="10" max="10" width="9.140625" style="1" customWidth="1"/>
    <col min="11" max="11" width="2.00390625" style="1" customWidth="1"/>
    <col min="12" max="12" width="9.140625" style="1" customWidth="1"/>
    <col min="13" max="13" width="2.00390625" style="1" customWidth="1"/>
    <col min="14" max="14" width="9.140625" style="1" customWidth="1"/>
    <col min="15" max="15" width="2.00390625" style="1" customWidth="1"/>
    <col min="16" max="16" width="9.140625" style="1" customWidth="1"/>
    <col min="17" max="17" width="2.00390625" style="1" customWidth="1"/>
    <col min="18" max="16384" width="9.140625" style="1" customWidth="1"/>
  </cols>
  <sheetData>
    <row r="1" s="3" customFormat="1" ht="12.75">
      <c r="A1" s="2"/>
    </row>
    <row r="2" spans="1:3" s="5" customFormat="1" ht="12.75">
      <c r="A2" s="4"/>
      <c r="B2" s="13" t="s">
        <v>0</v>
      </c>
      <c r="C2" s="8" t="s">
        <v>18</v>
      </c>
    </row>
    <row r="3" spans="1:3" s="5" customFormat="1" ht="12.75">
      <c r="A3" s="4"/>
      <c r="B3" s="13" t="s">
        <v>4</v>
      </c>
      <c r="C3" s="8" t="s">
        <v>40</v>
      </c>
    </row>
    <row r="4" spans="1:3" s="5" customFormat="1" ht="12.75">
      <c r="A4" s="4"/>
      <c r="B4" s="13" t="s">
        <v>5</v>
      </c>
      <c r="C4" s="8">
        <v>2008</v>
      </c>
    </row>
    <row r="5" spans="1:2" s="5" customFormat="1" ht="12.75">
      <c r="A5" s="4"/>
      <c r="B5" s="5" t="s">
        <v>1</v>
      </c>
    </row>
    <row r="6" s="7" customFormat="1" ht="13.5" thickBot="1">
      <c r="A6" s="6"/>
    </row>
    <row r="8" spans="3:8" ht="12.75">
      <c r="C8" s="18"/>
      <c r="D8" s="18"/>
      <c r="E8" s="18"/>
      <c r="F8" s="18"/>
      <c r="G8" s="18"/>
      <c r="H8" s="18"/>
    </row>
    <row r="9" spans="3:9" s="10" customFormat="1" ht="38.25">
      <c r="C9" s="19" t="s">
        <v>29</v>
      </c>
      <c r="D9" s="19" t="s">
        <v>30</v>
      </c>
      <c r="E9" s="19" t="s">
        <v>32</v>
      </c>
      <c r="F9" s="19" t="s">
        <v>31</v>
      </c>
      <c r="G9" s="19" t="s">
        <v>33</v>
      </c>
      <c r="H9" s="19" t="s">
        <v>34</v>
      </c>
      <c r="I9" s="14"/>
    </row>
    <row r="10" spans="3:9" ht="13.5" thickBot="1">
      <c r="C10" s="16"/>
      <c r="D10" s="16">
        <v>2008</v>
      </c>
      <c r="E10" s="16">
        <v>2008</v>
      </c>
      <c r="F10" s="16">
        <v>2008</v>
      </c>
      <c r="G10" s="16">
        <v>2008</v>
      </c>
      <c r="H10" s="16">
        <v>2008</v>
      </c>
      <c r="I10"/>
    </row>
    <row r="11" spans="3:9" ht="13.5" thickBot="1">
      <c r="C11" s="16" t="s">
        <v>39</v>
      </c>
      <c r="D11" s="22">
        <v>726.888614</v>
      </c>
      <c r="E11" s="22">
        <v>873.037599</v>
      </c>
      <c r="F11" s="22">
        <v>360.69701399999997</v>
      </c>
      <c r="G11" s="22">
        <v>255.458922</v>
      </c>
      <c r="H11" s="22">
        <v>496.22724399999976</v>
      </c>
      <c r="I11"/>
    </row>
    <row r="12" ht="12.75">
      <c r="I12"/>
    </row>
    <row r="13" ht="12.75">
      <c r="I13"/>
    </row>
    <row r="14" ht="12.75">
      <c r="I14"/>
    </row>
    <row r="15" ht="12.75">
      <c r="I15"/>
    </row>
    <row r="16" ht="12.75">
      <c r="I16"/>
    </row>
    <row r="17" spans="9:10" ht="12.75">
      <c r="I17"/>
      <c r="J17" s="23"/>
    </row>
    <row r="18" spans="9:10" ht="12.75">
      <c r="I18"/>
      <c r="J18" s="23"/>
    </row>
    <row r="19" spans="9:10" ht="12.75">
      <c r="I19"/>
      <c r="J19" s="23"/>
    </row>
    <row r="20" spans="4:10" ht="12.75">
      <c r="D20" s="9"/>
      <c r="J20" s="23"/>
    </row>
    <row r="21" spans="4:10" ht="12.75">
      <c r="D21" s="9"/>
      <c r="J21" s="23"/>
    </row>
    <row r="22" spans="4:16" ht="12.75">
      <c r="D22" s="9"/>
      <c r="P22"/>
    </row>
    <row r="23" spans="4:16" ht="12.75">
      <c r="D23" s="9"/>
      <c r="P23"/>
    </row>
    <row r="24" spans="4:16" ht="12.75">
      <c r="D24" s="9"/>
      <c r="P24"/>
    </row>
    <row r="25" spans="4:16" ht="12.75">
      <c r="D25" s="9"/>
      <c r="P25"/>
    </row>
    <row r="26" spans="4:16" ht="12.75">
      <c r="D26" s="9"/>
      <c r="P26"/>
    </row>
    <row r="27" ht="12.75">
      <c r="D27" s="9"/>
    </row>
    <row r="28" ht="12.75">
      <c r="D28" s="9"/>
    </row>
    <row r="29" ht="12.75">
      <c r="D29" s="9"/>
    </row>
    <row r="30" ht="12.75">
      <c r="D30" s="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B2:O30"/>
  <sheetViews>
    <sheetView tabSelected="1" zoomScalePageLayoutView="0" workbookViewId="0" topLeftCell="A1">
      <selection activeCell="O28" sqref="O28"/>
    </sheetView>
  </sheetViews>
  <sheetFormatPr defaultColWidth="9.140625" defaultRowHeight="12.75"/>
  <cols>
    <col min="1" max="1" width="4.421875" style="1" customWidth="1"/>
    <col min="2" max="2" width="7.28125" style="1" customWidth="1"/>
    <col min="3" max="3" width="14.421875" style="1" bestFit="1" customWidth="1"/>
    <col min="4" max="4" width="2.00390625" style="1" bestFit="1" customWidth="1"/>
    <col min="5" max="5" width="10.00390625" style="1" bestFit="1" customWidth="1"/>
    <col min="6" max="6" width="3.57421875" style="1" bestFit="1" customWidth="1"/>
    <col min="7" max="7" width="10.8515625" style="1" bestFit="1" customWidth="1"/>
    <col min="8" max="8" width="2.00390625" style="1" bestFit="1" customWidth="1"/>
    <col min="9" max="9" width="19.140625" style="1" bestFit="1" customWidth="1"/>
    <col min="10" max="10" width="3.7109375" style="1" bestFit="1" customWidth="1"/>
    <col min="11" max="11" width="17.28125" style="1" bestFit="1" customWidth="1"/>
    <col min="12" max="12" width="2.00390625" style="1" bestFit="1" customWidth="1"/>
    <col min="13" max="13" width="13.8515625" style="1" bestFit="1" customWidth="1"/>
    <col min="14" max="14" width="2.00390625" style="1" bestFit="1" customWidth="1"/>
    <col min="15" max="15" width="22.7109375" style="1" bestFit="1" customWidth="1"/>
    <col min="16" max="16" width="2.00390625" style="1" bestFit="1" customWidth="1"/>
    <col min="17" max="16384" width="9.140625" style="1" customWidth="1"/>
  </cols>
  <sheetData>
    <row r="1" s="3" customFormat="1" ht="12.75"/>
    <row r="2" spans="2:3" s="5" customFormat="1" ht="12.75">
      <c r="B2" s="13" t="str">
        <f>'Main data and graph'!B2</f>
        <v>Figure:</v>
      </c>
      <c r="C2" s="8" t="str">
        <f>'Main data and graph'!C2</f>
        <v>14a</v>
      </c>
    </row>
    <row r="3" spans="2:3" s="5" customFormat="1" ht="12.75">
      <c r="B3" s="13" t="s">
        <v>4</v>
      </c>
      <c r="C3" s="8" t="str">
        <f>'Main data and graph'!C3</f>
        <v>Total waste generation in the EU, EFTA, Turkey and Croatia in 2008 by source</v>
      </c>
    </row>
    <row r="4" spans="2:3" s="5" customFormat="1" ht="12.75">
      <c r="B4" s="13" t="s">
        <v>5</v>
      </c>
      <c r="C4" s="8">
        <f>'Main data and graph'!C4</f>
        <v>2008</v>
      </c>
    </row>
    <row r="5" s="5" customFormat="1" ht="12.75">
      <c r="B5" s="5" t="s">
        <v>38</v>
      </c>
    </row>
    <row r="6" s="7" customFormat="1" ht="13.5" thickBot="1"/>
    <row r="8" spans="2:15" ht="12.75">
      <c r="B8" s="25">
        <v>2008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2:15" ht="12.75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3:15" ht="15">
      <c r="C10" s="12"/>
      <c r="D10" s="12"/>
      <c r="E10" s="17" t="s">
        <v>2</v>
      </c>
      <c r="F10" s="17"/>
      <c r="G10" s="17" t="s">
        <v>3</v>
      </c>
      <c r="H10" s="17"/>
      <c r="I10" s="17" t="s">
        <v>19</v>
      </c>
      <c r="J10" s="17"/>
      <c r="K10" s="17" t="s">
        <v>20</v>
      </c>
      <c r="L10" s="17"/>
      <c r="M10" s="17" t="s">
        <v>21</v>
      </c>
      <c r="N10" s="17"/>
      <c r="O10" s="17" t="s">
        <v>22</v>
      </c>
    </row>
    <row r="11" spans="3:15" ht="25.5">
      <c r="C11" s="15" t="s">
        <v>29</v>
      </c>
      <c r="D11" s="15"/>
      <c r="E11" s="15" t="s">
        <v>6</v>
      </c>
      <c r="F11" s="15"/>
      <c r="G11" s="15" t="s">
        <v>7</v>
      </c>
      <c r="H11" s="15"/>
      <c r="I11" s="15" t="s">
        <v>8</v>
      </c>
      <c r="J11" s="15"/>
      <c r="K11" s="15" t="s">
        <v>9</v>
      </c>
      <c r="L11" s="15"/>
      <c r="M11" s="15" t="s">
        <v>10</v>
      </c>
      <c r="N11" s="15"/>
      <c r="O11" s="15" t="s">
        <v>11</v>
      </c>
    </row>
    <row r="12" spans="3:15" ht="13.5" thickBot="1">
      <c r="C12" s="16"/>
      <c r="D12" s="16"/>
      <c r="E12" s="16">
        <v>2008</v>
      </c>
      <c r="F12" s="16"/>
      <c r="G12" s="16">
        <v>2008</v>
      </c>
      <c r="H12" s="16"/>
      <c r="I12" s="16">
        <v>2008</v>
      </c>
      <c r="J12" s="16"/>
      <c r="K12" s="16">
        <v>2008</v>
      </c>
      <c r="L12" s="16"/>
      <c r="M12" s="16">
        <v>2008</v>
      </c>
      <c r="N12" s="16"/>
      <c r="O12" s="16">
        <v>2008</v>
      </c>
    </row>
    <row r="13" spans="3:15" ht="12.75">
      <c r="C13" s="1" t="s">
        <v>12</v>
      </c>
      <c r="E13" s="11">
        <f>2615220000/1000000</f>
        <v>2615.22</v>
      </c>
      <c r="F13" s="11"/>
      <c r="G13" s="11">
        <f>726740000/1000000</f>
        <v>726.74</v>
      </c>
      <c r="H13" s="11"/>
      <c r="I13" s="11">
        <f>859490000/1000000</f>
        <v>859.49</v>
      </c>
      <c r="J13" s="11"/>
      <c r="K13" s="11">
        <f>342710000/1000000</f>
        <v>342.71</v>
      </c>
      <c r="L13" s="11"/>
      <c r="M13" s="11">
        <f>220950000/1000000</f>
        <v>220.95</v>
      </c>
      <c r="N13" s="11"/>
      <c r="O13" s="11">
        <f>E13-G13-I13-K13-M13</f>
        <v>465.32999999999976</v>
      </c>
    </row>
    <row r="14" spans="3:15" ht="12.75">
      <c r="C14" s="1" t="s">
        <v>13</v>
      </c>
      <c r="E14" s="11">
        <f>4172152/1000000</f>
        <v>4.172152</v>
      </c>
      <c r="F14" s="11"/>
      <c r="G14" s="11">
        <f>34225/1000000</f>
        <v>0.034225</v>
      </c>
      <c r="H14" s="11"/>
      <c r="I14" s="11">
        <f>129223/1000000</f>
        <v>0.129223</v>
      </c>
      <c r="J14" s="11"/>
      <c r="K14" s="11">
        <f>1726759/1000000</f>
        <v>1.726759</v>
      </c>
      <c r="L14" s="11"/>
      <c r="M14" s="11"/>
      <c r="N14" s="11"/>
      <c r="O14" s="11">
        <f>E14-G14-I14-K14-M14</f>
        <v>2.281945</v>
      </c>
    </row>
    <row r="15" spans="3:15" ht="12.75">
      <c r="C15" s="1" t="s">
        <v>14</v>
      </c>
      <c r="E15" s="11">
        <f>10427018/1000000</f>
        <v>10.427018</v>
      </c>
      <c r="F15" s="11"/>
      <c r="G15" s="11">
        <f>113389/1000000</f>
        <v>0.113389</v>
      </c>
      <c r="H15" s="11"/>
      <c r="I15" s="11">
        <f>1498376/1000000</f>
        <v>1.498376</v>
      </c>
      <c r="J15" s="11"/>
      <c r="K15" s="11">
        <f>3689060/1000000</f>
        <v>3.68906</v>
      </c>
      <c r="L15" s="11"/>
      <c r="M15" s="11">
        <f>2364897/1000000</f>
        <v>2.364897</v>
      </c>
      <c r="N15" s="11"/>
      <c r="O15" s="11">
        <f>E15-G15-I15-K15-M15</f>
        <v>2.7612960000000006</v>
      </c>
    </row>
    <row r="16" spans="3:15" ht="12.75">
      <c r="C16" s="1" t="s">
        <v>35</v>
      </c>
      <c r="E16" s="11"/>
      <c r="F16" s="11"/>
      <c r="G16" s="11">
        <v>0</v>
      </c>
      <c r="H16" s="11" t="s">
        <v>16</v>
      </c>
      <c r="I16" s="11">
        <v>11.9</v>
      </c>
      <c r="J16" s="11" t="s">
        <v>42</v>
      </c>
      <c r="K16" s="11">
        <v>1.77</v>
      </c>
      <c r="L16" s="11" t="s">
        <v>16</v>
      </c>
      <c r="M16" s="11">
        <v>3.55</v>
      </c>
      <c r="N16" s="11" t="s">
        <v>16</v>
      </c>
      <c r="O16" s="11"/>
    </row>
    <row r="17" spans="3:15" ht="13.5" thickBot="1">
      <c r="C17" s="16" t="s">
        <v>15</v>
      </c>
      <c r="D17" s="16"/>
      <c r="E17" s="24">
        <f>64770223/1000000</f>
        <v>64.770223</v>
      </c>
      <c r="F17" s="24"/>
      <c r="G17" s="24"/>
      <c r="H17" s="24"/>
      <c r="I17" s="24"/>
      <c r="J17" s="24"/>
      <c r="K17" s="24">
        <f>10741195/1000000</f>
        <v>10.741195</v>
      </c>
      <c r="L17" s="24"/>
      <c r="M17" s="24">
        <f>28454025/1000000</f>
        <v>28.454025</v>
      </c>
      <c r="N17" s="24"/>
      <c r="O17" s="11">
        <f>E17-G17-I17-K17-M17</f>
        <v>25.575003000000002</v>
      </c>
    </row>
    <row r="19" ht="12.75">
      <c r="C19" s="1" t="s">
        <v>17</v>
      </c>
    </row>
    <row r="20" ht="12.75">
      <c r="C20" s="1" t="s">
        <v>41</v>
      </c>
    </row>
    <row r="21" spans="3:15" ht="15">
      <c r="C21" s="1" t="s">
        <v>36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4" spans="3:15" ht="15">
      <c r="C24" s="20"/>
      <c r="D24" s="20"/>
      <c r="E24" s="21" t="s">
        <v>23</v>
      </c>
      <c r="F24" s="21"/>
      <c r="G24" s="21" t="s">
        <v>24</v>
      </c>
      <c r="H24" s="21"/>
      <c r="I24" s="21" t="s">
        <v>25</v>
      </c>
      <c r="J24" s="21"/>
      <c r="K24" s="21" t="s">
        <v>26</v>
      </c>
      <c r="L24" s="21"/>
      <c r="M24" s="21" t="s">
        <v>27</v>
      </c>
      <c r="N24" s="21"/>
      <c r="O24" s="21" t="s">
        <v>28</v>
      </c>
    </row>
    <row r="25" spans="3:15" ht="25.5">
      <c r="C25" s="15" t="s">
        <v>29</v>
      </c>
      <c r="D25" s="19"/>
      <c r="E25" s="19" t="s">
        <v>6</v>
      </c>
      <c r="F25" s="19"/>
      <c r="G25" s="19" t="s">
        <v>7</v>
      </c>
      <c r="H25" s="19"/>
      <c r="I25" s="19" t="s">
        <v>8</v>
      </c>
      <c r="J25" s="19"/>
      <c r="K25" s="19" t="s">
        <v>9</v>
      </c>
      <c r="L25" s="19"/>
      <c r="M25" s="19" t="s">
        <v>10</v>
      </c>
      <c r="N25" s="19"/>
      <c r="O25" s="19" t="s">
        <v>11</v>
      </c>
    </row>
    <row r="26" spans="3:15" ht="13.5" thickBot="1">
      <c r="C26" s="16"/>
      <c r="D26" s="16"/>
      <c r="E26" s="16">
        <v>2008</v>
      </c>
      <c r="F26" s="16"/>
      <c r="G26" s="16">
        <v>2008</v>
      </c>
      <c r="H26" s="16"/>
      <c r="I26" s="16">
        <v>2008</v>
      </c>
      <c r="J26" s="16"/>
      <c r="K26" s="16">
        <v>2008</v>
      </c>
      <c r="L26" s="16"/>
      <c r="M26" s="16">
        <v>2008</v>
      </c>
      <c r="N26" s="16"/>
      <c r="O26" s="16">
        <v>2008</v>
      </c>
    </row>
    <row r="27" spans="3:15" ht="13.5" thickBot="1">
      <c r="C27" s="16" t="s">
        <v>39</v>
      </c>
      <c r="D27" s="16"/>
      <c r="E27" s="24">
        <f>E13+E14+E15+E17+E16</f>
        <v>2694.5893929999997</v>
      </c>
      <c r="F27" s="24" t="s">
        <v>43</v>
      </c>
      <c r="G27" s="24">
        <f>G13+G14+G15+G17+G16</f>
        <v>726.887614</v>
      </c>
      <c r="H27" s="24"/>
      <c r="I27" s="24">
        <f>I13+I14+I15+I17+I16</f>
        <v>873.017599</v>
      </c>
      <c r="J27" s="24"/>
      <c r="K27" s="24">
        <f>K13+K14+K15+K17+K16</f>
        <v>360.63701399999997</v>
      </c>
      <c r="L27" s="24"/>
      <c r="M27" s="24">
        <f>M13+M14+M15+M17+M16</f>
        <v>255.31892200000001</v>
      </c>
      <c r="N27" s="24"/>
      <c r="O27" s="24">
        <f>O13+O14+O15+O17+O16</f>
        <v>495.94824399999976</v>
      </c>
    </row>
    <row r="28" ht="12.75">
      <c r="H28" s="11"/>
    </row>
    <row r="29" ht="12.75">
      <c r="H29" s="11"/>
    </row>
    <row r="30" spans="3:8" ht="12.75">
      <c r="C30" s="1" t="s">
        <v>37</v>
      </c>
      <c r="H30" s="11"/>
    </row>
  </sheetData>
  <sheetProtection/>
  <mergeCells count="1">
    <mergeCell ref="B8:O9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Miljøministeriet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chrfi</dc:creator>
  <cp:keywords/>
  <dc:description/>
  <cp:lastModifiedBy>Almut Reichel</cp:lastModifiedBy>
  <dcterms:created xsi:type="dcterms:W3CDTF">2010-04-12T11:18:12Z</dcterms:created>
  <dcterms:modified xsi:type="dcterms:W3CDTF">2012-04-10T12:08:42Z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412121107</vt:i4>
  </property>
  <property fmtid="{D5CDD505-2E9C-101B-9397-08002B2CF9AE}" pid="3" name="_NewReviewCycle">
    <vt:lpwstr/>
  </property>
  <property fmtid="{D5CDD505-2E9C-101B-9397-08002B2CF9AE}" pid="4" name="_EmailSubject">
    <vt:lpwstr>SOER update: waste</vt:lpwstr>
  </property>
  <property fmtid="{D5CDD505-2E9C-101B-9397-08002B2CF9AE}" pid="5" name="_AuthorEmail">
    <vt:lpwstr>Almut.Reichel@eea.europa.eu</vt:lpwstr>
  </property>
  <property fmtid="{D5CDD505-2E9C-101B-9397-08002B2CF9AE}" pid="6" name="_AuthorEmailDisplayName">
    <vt:lpwstr>Almut Reichel</vt:lpwstr>
  </property>
  <property fmtid="{D5CDD505-2E9C-101B-9397-08002B2CF9AE}" pid="7" name="DM_Links_Updated">
    <vt:bool>true</vt:bool>
  </property>
  <property fmtid="{D5CDD505-2E9C-101B-9397-08002B2CF9AE}" pid="8" name="_PreviousAdHocReviewCycleID">
    <vt:i4>-643103508</vt:i4>
  </property>
</Properties>
</file>