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50" windowHeight="11640" activeTab="0"/>
  </bookViews>
  <sheets>
    <sheet name="figure 6 EU 15" sheetId="1" r:id="rId1"/>
    <sheet name="figure 7 EU 27" sheetId="2" r:id="rId2"/>
    <sheet name="Calculati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Helpdesk</author>
  </authors>
  <commentList>
    <comment ref="E7" authorId="0">
      <text>
        <r>
          <rPr>
            <b/>
            <sz val="8"/>
            <rFont val="Tahoma"/>
            <family val="0"/>
          </rPr>
          <t>Helpdesk: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<sst xmlns="http://schemas.openxmlformats.org/spreadsheetml/2006/main" count="87" uniqueCount="66">
  <si>
    <t>Packaging waste treatment in EU15</t>
  </si>
  <si>
    <t xml:space="preserve">  Recycling</t>
  </si>
  <si>
    <t xml:space="preserve">  Energy recovery</t>
  </si>
  <si>
    <t xml:space="preserve">  Disposal</t>
  </si>
  <si>
    <t>Packaging waste treatment in EU27</t>
  </si>
  <si>
    <t>Tot.P.Waste07</t>
  </si>
  <si>
    <t>Belgium</t>
  </si>
  <si>
    <t>Austria</t>
  </si>
  <si>
    <t>Germany</t>
  </si>
  <si>
    <t>Luxembourg</t>
  </si>
  <si>
    <t>Netherlands</t>
  </si>
  <si>
    <t>Sweden</t>
  </si>
  <si>
    <t>United Kingdom</t>
  </si>
  <si>
    <t>Denmark</t>
  </si>
  <si>
    <t>Italy</t>
  </si>
  <si>
    <t>France</t>
  </si>
  <si>
    <t>Ireland</t>
  </si>
  <si>
    <t>Spain</t>
  </si>
  <si>
    <t>Portugal</t>
  </si>
  <si>
    <t>Finland</t>
  </si>
  <si>
    <t>Greece</t>
  </si>
  <si>
    <t>Czech Republic</t>
  </si>
  <si>
    <t>Hungary</t>
  </si>
  <si>
    <t>Estonia</t>
  </si>
  <si>
    <t>Latvia</t>
  </si>
  <si>
    <t>Slovenia</t>
  </si>
  <si>
    <t>Poland</t>
  </si>
  <si>
    <t>Lithuania</t>
  </si>
  <si>
    <t>Slovakia</t>
  </si>
  <si>
    <t>Bulgaria</t>
  </si>
  <si>
    <t>Romania</t>
  </si>
  <si>
    <t>Cyprus</t>
  </si>
  <si>
    <t>Norway</t>
  </si>
  <si>
    <t>EU 15</t>
  </si>
  <si>
    <t>EU 12</t>
  </si>
  <si>
    <t>EU 27</t>
  </si>
  <si>
    <t/>
  </si>
  <si>
    <t xml:space="preserve">Belgium  </t>
  </si>
  <si>
    <t xml:space="preserve">Czech Republic </t>
  </si>
  <si>
    <t xml:space="preserve">Estonia </t>
  </si>
  <si>
    <t xml:space="preserve">Ireland </t>
  </si>
  <si>
    <t xml:space="preserve">Luxembourg </t>
  </si>
  <si>
    <t>Malta</t>
  </si>
  <si>
    <t xml:space="preserve">Austria </t>
  </si>
  <si>
    <t xml:space="preserve">Poland </t>
  </si>
  <si>
    <t xml:space="preserve">Slovenia </t>
  </si>
  <si>
    <t xml:space="preserve">United Kingdom </t>
  </si>
  <si>
    <t>Iceland</t>
  </si>
  <si>
    <t xml:space="preserve">Norway </t>
  </si>
  <si>
    <t>Liechtenstein</t>
  </si>
  <si>
    <t>Recycling rate = (d) / (a)</t>
  </si>
  <si>
    <t>Rate of recovery = (h) / (a)</t>
  </si>
  <si>
    <t>Recycl. 07(%)</t>
  </si>
  <si>
    <t>ENRecovery07(%)</t>
  </si>
  <si>
    <t>d</t>
  </si>
  <si>
    <t>h</t>
  </si>
  <si>
    <t>EU15</t>
  </si>
  <si>
    <t>EU12</t>
  </si>
  <si>
    <t>EU27</t>
  </si>
  <si>
    <t>Disposal</t>
  </si>
  <si>
    <t>Recovery</t>
  </si>
  <si>
    <t>Recycling</t>
  </si>
  <si>
    <t>EN Recovery (h-d)</t>
  </si>
  <si>
    <t>h 2007</t>
  </si>
  <si>
    <t>REST for Disp.(a-h)</t>
  </si>
  <si>
    <t>Recycle2007 (d)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</si>
</sst>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&quot;kr.&quot;* #,##0.00_-;\-&quot;kr.&quot;* #,##0.00_-;_-&quot;kr.&quot;* &quot;-&quot;??_-;_-@_-"/>
    <numFmt numFmtId="178" formatCode="#0"/>
  </numFmts>
  <fonts count="17">
    <font>
      <sz val="10"/>
      <name val="Arial"/>
      <family val="0"/>
    </font>
    <font>
      <sz val="8"/>
      <name val="Arial"/>
      <family val="0"/>
    </font>
    <font>
      <sz val="10.5"/>
      <name val="Verdana"/>
      <family val="2"/>
    </font>
    <font>
      <sz val="10"/>
      <name val="Verdana"/>
      <family val="2"/>
    </font>
    <font>
      <sz val="10.75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0"/>
    </font>
    <font>
      <b/>
      <sz val="10"/>
      <color indexed="62"/>
      <name val="Arial"/>
      <family val="2"/>
    </font>
    <font>
      <sz val="10"/>
      <color indexed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9" fontId="10" fillId="3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Border="1" applyAlignment="1">
      <alignment horizontal="right"/>
    </xf>
    <xf numFmtId="0" fontId="7" fillId="0" borderId="0" xfId="21" applyFont="1" applyBorder="1" applyAlignment="1">
      <alignment horizontal="right"/>
      <protection/>
    </xf>
    <xf numFmtId="3" fontId="0" fillId="4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6" fillId="4" borderId="3" xfId="0" applyFont="1" applyFill="1" applyBorder="1" applyAlignment="1">
      <alignment horizontal="left" vertical="center"/>
    </xf>
    <xf numFmtId="0" fontId="0" fillId="4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4" borderId="0" xfId="0" applyFont="1" applyFill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right"/>
    </xf>
    <xf numFmtId="0" fontId="7" fillId="2" borderId="1" xfId="21" applyFont="1" applyFill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178" fontId="0" fillId="0" borderId="1" xfId="0" applyNumberFormat="1" applyFont="1" applyFill="1" applyBorder="1" applyAlignment="1">
      <alignment horizontal="center"/>
    </xf>
    <xf numFmtId="178" fontId="9" fillId="0" borderId="1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7" fillId="0" borderId="2" xfId="21" applyFont="1" applyBorder="1" applyAlignment="1">
      <alignment horizontal="center"/>
      <protection/>
    </xf>
    <xf numFmtId="3" fontId="0" fillId="4" borderId="1" xfId="0" applyNumberFormat="1" applyFont="1" applyFill="1" applyBorder="1" applyAlignment="1">
      <alignment horizontal="center"/>
    </xf>
    <xf numFmtId="0" fontId="7" fillId="0" borderId="1" xfId="21" applyFont="1" applyFill="1" applyBorder="1" applyAlignment="1">
      <alignment horizontal="center"/>
      <protection/>
    </xf>
    <xf numFmtId="1" fontId="0" fillId="0" borderId="0" xfId="0" applyNumberFormat="1" applyAlignment="1">
      <alignment horizontal="right"/>
    </xf>
    <xf numFmtId="0" fontId="7" fillId="0" borderId="1" xfId="21" applyFont="1" applyFill="1" applyBorder="1" applyAlignment="1">
      <alignment horizontal="right"/>
      <protection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5" borderId="0" xfId="0" applyFill="1" applyAlignment="1">
      <alignment/>
    </xf>
    <xf numFmtId="9" fontId="0" fillId="5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re indi Packaging 1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75"/>
          <c:w val="0.7245"/>
          <c:h val="0.88975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6 EU 15'!$B$5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 EU 15'!$C$4:$M$4</c:f>
              <c:numCache/>
            </c:numRef>
          </c:cat>
          <c:val>
            <c:numRef>
              <c:f>'figure 6 EU 15'!$C$5:$M$5</c:f>
              <c:numCache/>
            </c:numRef>
          </c:val>
        </c:ser>
        <c:ser>
          <c:idx val="1"/>
          <c:order val="1"/>
          <c:tx>
            <c:strRef>
              <c:f>'figure 6 EU 15'!$B$6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 EU 15'!$C$4:$M$4</c:f>
              <c:numCache/>
            </c:numRef>
          </c:cat>
          <c:val>
            <c:numRef>
              <c:f>'figure 6 EU 15'!$C$6:$M$6</c:f>
              <c:numCache/>
            </c:numRef>
          </c:val>
        </c:ser>
        <c:ser>
          <c:idx val="2"/>
          <c:order val="2"/>
          <c:tx>
            <c:strRef>
              <c:f>'figure 6 EU 15'!$B$7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 EU 15'!$C$4:$M$4</c:f>
              <c:numCache/>
            </c:numRef>
          </c:cat>
          <c:val>
            <c:numRef>
              <c:f>'figure 6 EU 15'!$C$7:$M$7</c:f>
              <c:numCache/>
            </c:numRef>
          </c:val>
        </c:ser>
        <c:axId val="65013351"/>
        <c:axId val="48249248"/>
      </c:area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75"/>
          <c:y val="0.92925"/>
          <c:w val="0.448"/>
          <c:h val="0.054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Packaging waste treatment in EU27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45"/>
          <c:w val="0.7245"/>
          <c:h val="0.789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7 EU 27'!$B$5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7 EU 27'!$C$4:$E$4</c:f>
              <c:numCache/>
            </c:numRef>
          </c:cat>
          <c:val>
            <c:numRef>
              <c:f>'figure 7 EU 27'!$C$5:$E$5</c:f>
              <c:numCache/>
            </c:numRef>
          </c:val>
        </c:ser>
        <c:ser>
          <c:idx val="1"/>
          <c:order val="1"/>
          <c:tx>
            <c:strRef>
              <c:f>'figure 7 EU 27'!$B$6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7 EU 27'!$C$4:$E$4</c:f>
              <c:numCache/>
            </c:numRef>
          </c:cat>
          <c:val>
            <c:numRef>
              <c:f>'figure 7 EU 27'!$C$6:$E$6</c:f>
              <c:numCache/>
            </c:numRef>
          </c:val>
        </c:ser>
        <c:ser>
          <c:idx val="2"/>
          <c:order val="2"/>
          <c:tx>
            <c:strRef>
              <c:f>'figure 7 EU 27'!$B$7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7 EU 27'!$C$4:$E$4</c:f>
              <c:numCache/>
            </c:numRef>
          </c:cat>
          <c:val>
            <c:numRef>
              <c:f>'figure 7 EU 27'!$C$7:$E$7</c:f>
              <c:numCache/>
            </c:numRef>
          </c:val>
        </c:ser>
        <c:axId val="31590049"/>
        <c:axId val="15874986"/>
      </c:area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75"/>
          <c:y val="0.9295"/>
          <c:w val="0.44725"/>
          <c:h val="0.054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0.05175</cdr:y>
    </cdr:from>
    <cdr:to>
      <cdr:x>0.74475</cdr:x>
      <cdr:y>0.2685</cdr:y>
    </cdr:to>
    <cdr:sp>
      <cdr:nvSpPr>
        <cdr:cNvPr id="1" name="AutoShape 1"/>
        <cdr:cNvSpPr>
          <a:spLocks/>
        </cdr:cNvSpPr>
      </cdr:nvSpPr>
      <cdr:spPr>
        <a:xfrm>
          <a:off x="5562600" y="209550"/>
          <a:ext cx="15240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0.3755</cdr:y>
    </cdr:from>
    <cdr:to>
      <cdr:x>0.7455</cdr:x>
      <cdr:y>0.83325</cdr:y>
    </cdr:to>
    <cdr:sp>
      <cdr:nvSpPr>
        <cdr:cNvPr id="2" name="AutoShape 2"/>
        <cdr:cNvSpPr>
          <a:spLocks/>
        </cdr:cNvSpPr>
      </cdr:nvSpPr>
      <cdr:spPr>
        <a:xfrm>
          <a:off x="5562600" y="1543050"/>
          <a:ext cx="152400" cy="1885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0.26775</cdr:y>
    </cdr:from>
    <cdr:to>
      <cdr:x>0.746</cdr:x>
      <cdr:y>0.3755</cdr:y>
    </cdr:to>
    <cdr:sp>
      <cdr:nvSpPr>
        <cdr:cNvPr id="3" name="AutoShape 3"/>
        <cdr:cNvSpPr>
          <a:spLocks/>
        </cdr:cNvSpPr>
      </cdr:nvSpPr>
      <cdr:spPr>
        <a:xfrm>
          <a:off x="5562600" y="1095375"/>
          <a:ext cx="1619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11</xdr:col>
      <xdr:colOff>95250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09600" y="1457325"/>
        <a:ext cx="7677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0.72625</cdr:x>
      <cdr:y>0.1485</cdr:y>
    </cdr:from>
    <cdr:to>
      <cdr:x>0.746</cdr:x>
      <cdr:y>0.37</cdr:y>
    </cdr:to>
    <cdr:sp>
      <cdr:nvSpPr>
        <cdr:cNvPr id="1" name="AutoShape 1"/>
        <cdr:cNvSpPr>
          <a:spLocks/>
        </cdr:cNvSpPr>
      </cdr:nvSpPr>
      <cdr:spPr>
        <a:xfrm>
          <a:off x="5581650" y="609600"/>
          <a:ext cx="15240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0.72625</cdr:x>
      <cdr:y>0.45025</cdr:y>
    </cdr:from>
    <cdr:to>
      <cdr:x>0.74575</cdr:x>
      <cdr:y>0.833</cdr:y>
    </cdr:to>
    <cdr:sp>
      <cdr:nvSpPr>
        <cdr:cNvPr id="2" name="AutoShape 2"/>
        <cdr:cNvSpPr>
          <a:spLocks/>
        </cdr:cNvSpPr>
      </cdr:nvSpPr>
      <cdr:spPr>
        <a:xfrm>
          <a:off x="5581650" y="1857375"/>
          <a:ext cx="152400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0.72625</cdr:x>
      <cdr:y>0.37075</cdr:y>
    </cdr:from>
    <cdr:to>
      <cdr:x>0.746</cdr:x>
      <cdr:y>0.45025</cdr:y>
    </cdr:to>
    <cdr:sp>
      <cdr:nvSpPr>
        <cdr:cNvPr id="3" name="AutoShape 3"/>
        <cdr:cNvSpPr>
          <a:spLocks/>
        </cdr:cNvSpPr>
      </cdr:nvSpPr>
      <cdr:spPr>
        <a:xfrm>
          <a:off x="5581650" y="1524000"/>
          <a:ext cx="1524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11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09600" y="1619250"/>
        <a:ext cx="7686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"/>
  <sheetViews>
    <sheetView tabSelected="1" workbookViewId="0" topLeftCell="A1">
      <selection activeCell="D48" sqref="D48"/>
    </sheetView>
  </sheetViews>
  <sheetFormatPr defaultColWidth="9.140625" defaultRowHeight="12.75"/>
  <cols>
    <col min="2" max="2" width="31.421875" style="0" bestFit="1" customWidth="1"/>
  </cols>
  <sheetData>
    <row r="3" ht="12.75">
      <c r="B3" t="s">
        <v>0</v>
      </c>
    </row>
    <row r="4" spans="3:13" ht="12.75"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 s="2">
        <v>2005</v>
      </c>
      <c r="L4" s="2">
        <v>2006</v>
      </c>
      <c r="M4" s="48">
        <v>2007</v>
      </c>
    </row>
    <row r="5" spans="2:13" ht="12.75">
      <c r="B5" t="s">
        <v>1</v>
      </c>
      <c r="C5" s="1">
        <v>0.46</v>
      </c>
      <c r="D5" s="1">
        <v>0.47</v>
      </c>
      <c r="E5" s="1">
        <v>0.49</v>
      </c>
      <c r="F5" s="1">
        <v>0.51</v>
      </c>
      <c r="G5" s="1">
        <v>0.53</v>
      </c>
      <c r="H5" s="1">
        <v>0.54</v>
      </c>
      <c r="I5" s="1">
        <v>0.54</v>
      </c>
      <c r="J5" s="1">
        <v>0.56</v>
      </c>
      <c r="K5" s="3">
        <v>0.5699367043197962</v>
      </c>
      <c r="L5" s="3">
        <v>0.58501737331143</v>
      </c>
      <c r="M5" s="49">
        <v>0.6</v>
      </c>
    </row>
    <row r="6" spans="2:13" ht="12.75">
      <c r="B6" t="s">
        <v>2</v>
      </c>
      <c r="C6" s="1">
        <v>0.06</v>
      </c>
      <c r="D6" s="1">
        <v>0.07</v>
      </c>
      <c r="E6" s="1">
        <v>0.07</v>
      </c>
      <c r="F6" s="1">
        <v>0.07</v>
      </c>
      <c r="G6" s="1">
        <v>0.07</v>
      </c>
      <c r="H6" s="1">
        <v>0.08</v>
      </c>
      <c r="I6" s="1">
        <v>0.13</v>
      </c>
      <c r="J6" s="1">
        <v>0.11</v>
      </c>
      <c r="K6" s="3">
        <v>0.12663577326708159</v>
      </c>
      <c r="L6" s="3">
        <v>0.1301337195611455</v>
      </c>
      <c r="M6" s="49">
        <v>0.14</v>
      </c>
    </row>
    <row r="7" spans="2:13" ht="12.75">
      <c r="B7" t="s">
        <v>3</v>
      </c>
      <c r="C7" s="1">
        <v>0.48</v>
      </c>
      <c r="D7" s="1">
        <v>0.46</v>
      </c>
      <c r="E7" s="1">
        <v>0.44</v>
      </c>
      <c r="F7" s="1">
        <v>0.42</v>
      </c>
      <c r="G7" s="1">
        <v>0.4</v>
      </c>
      <c r="H7" s="1">
        <v>0.38</v>
      </c>
      <c r="I7" s="1">
        <v>0.33</v>
      </c>
      <c r="J7" s="1">
        <v>0.33</v>
      </c>
      <c r="K7" s="3">
        <v>0.3034275224131222</v>
      </c>
      <c r="L7" s="3">
        <v>0.28484890712742444</v>
      </c>
      <c r="M7" s="49">
        <v>0.26</v>
      </c>
    </row>
    <row r="8" ht="12.75">
      <c r="I8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B44" sqref="B44"/>
    </sheetView>
  </sheetViews>
  <sheetFormatPr defaultColWidth="9.140625" defaultRowHeight="12.75"/>
  <cols>
    <col min="2" max="2" width="31.421875" style="0" bestFit="1" customWidth="1"/>
  </cols>
  <sheetData>
    <row r="3" ht="12.75">
      <c r="B3" t="s">
        <v>4</v>
      </c>
    </row>
    <row r="4" spans="3:5" ht="12.75">
      <c r="C4">
        <v>2005</v>
      </c>
      <c r="D4">
        <v>2006</v>
      </c>
      <c r="E4" s="48">
        <v>2007</v>
      </c>
    </row>
    <row r="5" spans="2:5" ht="12.75">
      <c r="B5" t="s">
        <v>1</v>
      </c>
      <c r="C5" s="1">
        <v>0.5464829127255307</v>
      </c>
      <c r="D5" s="1">
        <v>0.5654227598115117</v>
      </c>
      <c r="E5" s="49">
        <v>0.59</v>
      </c>
    </row>
    <row r="6" spans="2:5" ht="12.75">
      <c r="B6" t="s">
        <v>2</v>
      </c>
      <c r="C6" s="1">
        <v>0.12071201585464064</v>
      </c>
      <c r="D6" s="1">
        <v>0.12387803737934198</v>
      </c>
      <c r="E6" s="49">
        <v>0.14</v>
      </c>
    </row>
    <row r="7" spans="2:5" ht="12.75">
      <c r="B7" t="s">
        <v>3</v>
      </c>
      <c r="C7" s="1">
        <v>0.33280507141982857</v>
      </c>
      <c r="D7" s="1">
        <v>0.3106992028091463</v>
      </c>
      <c r="E7" s="49">
        <v>0.28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1" max="1" width="15.7109375" style="0" bestFit="1" customWidth="1"/>
    <col min="2" max="2" width="15.00390625" style="0" bestFit="1" customWidth="1"/>
    <col min="3" max="3" width="19.57421875" style="24" bestFit="1" customWidth="1"/>
    <col min="4" max="4" width="18.421875" style="24" bestFit="1" customWidth="1"/>
    <col min="5" max="5" width="21.7109375" style="24" bestFit="1" customWidth="1"/>
    <col min="6" max="6" width="19.421875" style="24" bestFit="1" customWidth="1"/>
    <col min="7" max="7" width="14.140625" style="24" customWidth="1"/>
    <col min="8" max="8" width="23.140625" style="0" bestFit="1" customWidth="1"/>
    <col min="9" max="9" width="14.140625" style="0" customWidth="1"/>
    <col min="13" max="13" width="10.57421875" style="0" bestFit="1" customWidth="1"/>
    <col min="14" max="15" width="10.421875" style="0" bestFit="1" customWidth="1"/>
    <col min="16" max="16" width="10.28125" style="0" bestFit="1" customWidth="1"/>
    <col min="17" max="17" width="11.421875" style="0" bestFit="1" customWidth="1"/>
    <col min="18" max="20" width="9.421875" style="0" bestFit="1" customWidth="1"/>
    <col min="21" max="21" width="10.140625" style="0" bestFit="1" customWidth="1"/>
    <col min="22" max="23" width="10.421875" style="0" bestFit="1" customWidth="1"/>
  </cols>
  <sheetData>
    <row r="1" spans="1:9" ht="12.75">
      <c r="A1" s="4"/>
      <c r="B1" s="5" t="s">
        <v>52</v>
      </c>
      <c r="C1" s="5" t="s">
        <v>53</v>
      </c>
      <c r="D1" s="34" t="s">
        <v>5</v>
      </c>
      <c r="E1" s="42" t="s">
        <v>62</v>
      </c>
      <c r="F1" s="35" t="s">
        <v>65</v>
      </c>
      <c r="G1" s="40" t="s">
        <v>63</v>
      </c>
      <c r="H1" s="44" t="s">
        <v>64</v>
      </c>
      <c r="I1" s="12"/>
    </row>
    <row r="2" spans="1:9" ht="12.75">
      <c r="A2" s="6" t="s">
        <v>6</v>
      </c>
      <c r="B2" s="25">
        <f aca="true" t="shared" si="0" ref="B2:B20">(F2/D2)*100</f>
        <v>80.43249798382507</v>
      </c>
      <c r="C2" s="27">
        <v>95.2</v>
      </c>
      <c r="D2" s="36">
        <v>1669002</v>
      </c>
      <c r="E2" s="36">
        <f aca="true" t="shared" si="1" ref="E2:E28">G2-F2</f>
        <v>246210</v>
      </c>
      <c r="F2" s="36">
        <v>1342420</v>
      </c>
      <c r="G2" s="41">
        <v>1588630</v>
      </c>
      <c r="H2" s="9">
        <f aca="true" t="shared" si="2" ref="H2:H28">D2-G2</f>
        <v>80372</v>
      </c>
      <c r="I2" s="13"/>
    </row>
    <row r="3" spans="1:9" ht="12.75">
      <c r="A3" s="6" t="s">
        <v>7</v>
      </c>
      <c r="B3" s="25">
        <f t="shared" si="0"/>
        <v>67.15166096830019</v>
      </c>
      <c r="C3" s="25">
        <v>90</v>
      </c>
      <c r="D3" s="36">
        <v>1184550</v>
      </c>
      <c r="E3" s="36">
        <f t="shared" si="1"/>
        <v>273610</v>
      </c>
      <c r="F3" s="36">
        <v>795445</v>
      </c>
      <c r="G3" s="41">
        <v>1069055</v>
      </c>
      <c r="H3" s="9">
        <f t="shared" si="2"/>
        <v>115495</v>
      </c>
      <c r="I3" s="13"/>
    </row>
    <row r="4" spans="1:9" ht="12.75">
      <c r="A4" s="6" t="s">
        <v>8</v>
      </c>
      <c r="B4" s="25">
        <f t="shared" si="0"/>
        <v>66.92754072924748</v>
      </c>
      <c r="C4" s="25">
        <v>95</v>
      </c>
      <c r="D4" s="36">
        <v>16112500</v>
      </c>
      <c r="E4" s="36">
        <f t="shared" si="1"/>
        <v>4482028</v>
      </c>
      <c r="F4" s="36">
        <v>10783700</v>
      </c>
      <c r="G4" s="41">
        <v>15265728</v>
      </c>
      <c r="H4" s="9">
        <f t="shared" si="2"/>
        <v>846772</v>
      </c>
      <c r="I4" s="13"/>
    </row>
    <row r="5" spans="1:20" ht="25.5">
      <c r="A5" s="6" t="s">
        <v>9</v>
      </c>
      <c r="B5" s="25">
        <f t="shared" si="0"/>
        <v>62.51898746582256</v>
      </c>
      <c r="C5" s="25">
        <v>92</v>
      </c>
      <c r="D5" s="36">
        <v>102041</v>
      </c>
      <c r="E5" s="36">
        <f t="shared" si="1"/>
        <v>30124</v>
      </c>
      <c r="F5" s="36">
        <v>63795</v>
      </c>
      <c r="G5" s="41">
        <v>93919</v>
      </c>
      <c r="H5" s="9">
        <f t="shared" si="2"/>
        <v>8122</v>
      </c>
      <c r="I5" s="13"/>
      <c r="M5" s="15" t="s">
        <v>37</v>
      </c>
      <c r="N5" s="16" t="s">
        <v>29</v>
      </c>
      <c r="O5" s="15" t="s">
        <v>38</v>
      </c>
      <c r="P5" s="15" t="s">
        <v>13</v>
      </c>
      <c r="Q5" s="16" t="s">
        <v>8</v>
      </c>
      <c r="R5" s="15" t="s">
        <v>39</v>
      </c>
      <c r="S5" s="15" t="s">
        <v>40</v>
      </c>
      <c r="T5" s="15" t="s">
        <v>20</v>
      </c>
    </row>
    <row r="6" spans="1:20" ht="12.75">
      <c r="A6" s="6" t="s">
        <v>10</v>
      </c>
      <c r="B6" s="25">
        <f t="shared" si="0"/>
        <v>60.7379648313635</v>
      </c>
      <c r="C6" s="25">
        <v>92</v>
      </c>
      <c r="D6" s="36">
        <v>3469000</v>
      </c>
      <c r="E6" s="36">
        <f t="shared" si="1"/>
        <v>1074620</v>
      </c>
      <c r="F6" s="36">
        <v>2107000</v>
      </c>
      <c r="G6" s="41">
        <v>3181620</v>
      </c>
      <c r="H6" s="9">
        <f t="shared" si="2"/>
        <v>287380</v>
      </c>
      <c r="I6" s="13"/>
      <c r="J6" s="20" t="s">
        <v>50</v>
      </c>
      <c r="K6" s="21"/>
      <c r="L6" s="21"/>
      <c r="M6" s="9">
        <v>80.4</v>
      </c>
      <c r="N6" s="9">
        <v>54.8</v>
      </c>
      <c r="O6" s="9">
        <v>65.9</v>
      </c>
      <c r="P6" s="9">
        <v>56.8</v>
      </c>
      <c r="Q6" s="9">
        <v>66.9</v>
      </c>
      <c r="R6" s="9">
        <v>49.6</v>
      </c>
      <c r="S6" s="9">
        <v>60.6</v>
      </c>
      <c r="T6" s="9">
        <v>48</v>
      </c>
    </row>
    <row r="7" spans="1:20" ht="12.75">
      <c r="A7" s="6" t="s">
        <v>11</v>
      </c>
      <c r="B7" s="25">
        <f t="shared" si="0"/>
        <v>59.32335886665591</v>
      </c>
      <c r="C7" s="25">
        <v>82</v>
      </c>
      <c r="D7" s="37">
        <v>1442951</v>
      </c>
      <c r="E7" s="36">
        <f t="shared" si="1"/>
        <v>320387</v>
      </c>
      <c r="F7" s="37">
        <v>856007</v>
      </c>
      <c r="G7" s="41">
        <v>1176394</v>
      </c>
      <c r="H7" s="9">
        <f t="shared" si="2"/>
        <v>266557</v>
      </c>
      <c r="I7" s="13"/>
      <c r="L7" s="30" t="s">
        <v>54</v>
      </c>
      <c r="M7" s="9">
        <v>1342420</v>
      </c>
      <c r="N7" s="9">
        <v>174558</v>
      </c>
      <c r="O7" s="9">
        <v>633927</v>
      </c>
      <c r="P7" s="9">
        <v>556362</v>
      </c>
      <c r="Q7" s="9">
        <v>10783700</v>
      </c>
      <c r="R7" s="9">
        <v>80449</v>
      </c>
      <c r="S7" s="9">
        <v>639887</v>
      </c>
      <c r="T7" s="9">
        <v>504000</v>
      </c>
    </row>
    <row r="8" spans="1:20" ht="12.75">
      <c r="A8" s="6" t="s">
        <v>12</v>
      </c>
      <c r="B8" s="25">
        <f t="shared" si="0"/>
        <v>59.32150801131009</v>
      </c>
      <c r="C8" s="25">
        <v>64</v>
      </c>
      <c r="D8" s="37">
        <v>10610000</v>
      </c>
      <c r="E8" s="36">
        <f t="shared" si="1"/>
        <v>477103</v>
      </c>
      <c r="F8" s="37">
        <v>6294012</v>
      </c>
      <c r="G8" s="41">
        <v>6771115</v>
      </c>
      <c r="H8" s="9">
        <f t="shared" si="2"/>
        <v>3838885</v>
      </c>
      <c r="I8" s="13"/>
      <c r="J8" s="20" t="s">
        <v>51</v>
      </c>
      <c r="K8" s="21"/>
      <c r="L8" s="31"/>
      <c r="M8" s="17">
        <v>95.2</v>
      </c>
      <c r="N8" s="17">
        <v>54.8</v>
      </c>
      <c r="O8" s="17">
        <v>71.2</v>
      </c>
      <c r="P8" s="17">
        <v>96.5</v>
      </c>
      <c r="Q8" s="17">
        <v>94.7</v>
      </c>
      <c r="R8" s="17">
        <v>51.7</v>
      </c>
      <c r="S8" s="17">
        <v>63.6</v>
      </c>
      <c r="T8" s="9">
        <v>48</v>
      </c>
    </row>
    <row r="9" spans="1:20" ht="12.75">
      <c r="A9" s="6" t="s">
        <v>13</v>
      </c>
      <c r="B9" s="25">
        <f t="shared" si="0"/>
        <v>56.83194410394704</v>
      </c>
      <c r="C9" s="27">
        <v>96.5</v>
      </c>
      <c r="D9" s="36">
        <v>978960</v>
      </c>
      <c r="E9" s="36">
        <f t="shared" si="1"/>
        <v>388617</v>
      </c>
      <c r="F9" s="36">
        <v>556362</v>
      </c>
      <c r="G9" s="41">
        <v>944979</v>
      </c>
      <c r="H9" s="9">
        <f t="shared" si="2"/>
        <v>33981</v>
      </c>
      <c r="I9" s="13"/>
      <c r="L9" s="30" t="s">
        <v>55</v>
      </c>
      <c r="M9" s="9">
        <v>1588630</v>
      </c>
      <c r="N9" s="9">
        <v>174574</v>
      </c>
      <c r="O9" s="9">
        <v>685483</v>
      </c>
      <c r="P9" s="9">
        <v>944979</v>
      </c>
      <c r="Q9" s="9">
        <v>15265728</v>
      </c>
      <c r="R9" s="9">
        <v>83870</v>
      </c>
      <c r="S9" s="9">
        <v>671631</v>
      </c>
      <c r="T9" s="9">
        <v>504000</v>
      </c>
    </row>
    <row r="10" spans="1:9" ht="12.75">
      <c r="A10" s="6" t="s">
        <v>14</v>
      </c>
      <c r="B10" s="25">
        <f t="shared" si="0"/>
        <v>56.84554660712862</v>
      </c>
      <c r="C10" s="25">
        <v>67</v>
      </c>
      <c r="D10" s="36">
        <v>12541000</v>
      </c>
      <c r="E10" s="36">
        <f t="shared" si="1"/>
        <v>1268000</v>
      </c>
      <c r="F10" s="36">
        <v>7129000</v>
      </c>
      <c r="G10" s="41">
        <v>8397000</v>
      </c>
      <c r="H10" s="9">
        <f t="shared" si="2"/>
        <v>4144000</v>
      </c>
      <c r="I10" s="13"/>
    </row>
    <row r="11" spans="1:20" ht="25.5">
      <c r="A11" s="6" t="s">
        <v>15</v>
      </c>
      <c r="B11" s="25">
        <f t="shared" si="0"/>
        <v>57.01053742014886</v>
      </c>
      <c r="C11" s="25">
        <v>67</v>
      </c>
      <c r="D11" s="36">
        <v>12797250</v>
      </c>
      <c r="E11" s="36">
        <f t="shared" si="1"/>
        <v>1332547</v>
      </c>
      <c r="F11" s="36">
        <v>7295781</v>
      </c>
      <c r="G11" s="41">
        <v>8628328</v>
      </c>
      <c r="H11" s="9">
        <f t="shared" si="2"/>
        <v>4168922</v>
      </c>
      <c r="I11" s="13"/>
      <c r="M11" s="15" t="s">
        <v>17</v>
      </c>
      <c r="N11" s="15" t="s">
        <v>15</v>
      </c>
      <c r="O11" s="15" t="s">
        <v>14</v>
      </c>
      <c r="P11" s="15" t="s">
        <v>31</v>
      </c>
      <c r="Q11" s="15" t="s">
        <v>24</v>
      </c>
      <c r="R11" s="15" t="s">
        <v>27</v>
      </c>
      <c r="S11" s="15" t="s">
        <v>41</v>
      </c>
      <c r="T11" s="15" t="s">
        <v>22</v>
      </c>
    </row>
    <row r="12" spans="1:20" ht="12.75">
      <c r="A12" s="6" t="s">
        <v>16</v>
      </c>
      <c r="B12" s="25">
        <f t="shared" si="0"/>
        <v>60.59817169546693</v>
      </c>
      <c r="C12" s="25">
        <v>64</v>
      </c>
      <c r="D12" s="36">
        <v>1055951</v>
      </c>
      <c r="E12" s="36">
        <f t="shared" si="1"/>
        <v>31744</v>
      </c>
      <c r="F12" s="36">
        <v>639887</v>
      </c>
      <c r="G12" s="41">
        <v>671631</v>
      </c>
      <c r="H12" s="9">
        <f t="shared" si="2"/>
        <v>384320</v>
      </c>
      <c r="I12" s="13"/>
      <c r="M12" s="9">
        <v>52.3</v>
      </c>
      <c r="N12" s="9">
        <v>57</v>
      </c>
      <c r="O12" s="9">
        <v>56.8</v>
      </c>
      <c r="P12" s="9">
        <v>25.7</v>
      </c>
      <c r="Q12" s="9">
        <v>39.6</v>
      </c>
      <c r="R12" s="9">
        <v>42.9</v>
      </c>
      <c r="S12" s="9">
        <v>62.5</v>
      </c>
      <c r="T12" s="9">
        <v>46.4</v>
      </c>
    </row>
    <row r="13" spans="1:20" ht="12.75">
      <c r="A13" s="6" t="s">
        <v>17</v>
      </c>
      <c r="B13" s="25">
        <f t="shared" si="0"/>
        <v>52.31897053409186</v>
      </c>
      <c r="C13" s="25">
        <v>58</v>
      </c>
      <c r="D13" s="36">
        <v>8419900</v>
      </c>
      <c r="E13" s="36">
        <f t="shared" si="1"/>
        <v>486740</v>
      </c>
      <c r="F13" s="36">
        <v>4405205</v>
      </c>
      <c r="G13" s="41">
        <v>4891945</v>
      </c>
      <c r="H13" s="9">
        <f t="shared" si="2"/>
        <v>3527955</v>
      </c>
      <c r="I13" s="13"/>
      <c r="M13" s="9">
        <v>4405205</v>
      </c>
      <c r="N13" s="9">
        <v>7295781</v>
      </c>
      <c r="O13" s="9">
        <v>7129000</v>
      </c>
      <c r="P13" s="9">
        <v>20096</v>
      </c>
      <c r="Q13" s="9">
        <v>127923</v>
      </c>
      <c r="R13" s="9">
        <v>146947</v>
      </c>
      <c r="S13" s="9">
        <v>63795</v>
      </c>
      <c r="T13" s="9">
        <v>448953</v>
      </c>
    </row>
    <row r="14" spans="1:20" ht="12.75">
      <c r="A14" s="6" t="s">
        <v>18</v>
      </c>
      <c r="B14" s="32">
        <f t="shared" si="0"/>
        <v>56.46885024677927</v>
      </c>
      <c r="C14" s="25">
        <v>59</v>
      </c>
      <c r="D14" s="36">
        <v>1713272</v>
      </c>
      <c r="E14" s="36">
        <f t="shared" si="1"/>
        <v>45294</v>
      </c>
      <c r="F14" s="36">
        <v>967465</v>
      </c>
      <c r="G14" s="41">
        <v>1012759</v>
      </c>
      <c r="H14" s="9">
        <f t="shared" si="2"/>
        <v>700513</v>
      </c>
      <c r="I14" s="13"/>
      <c r="M14" s="17">
        <v>58.1</v>
      </c>
      <c r="N14" s="17">
        <v>67.4</v>
      </c>
      <c r="O14" s="17">
        <v>67</v>
      </c>
      <c r="P14" s="17">
        <v>25.9</v>
      </c>
      <c r="Q14" s="17">
        <v>40.9</v>
      </c>
      <c r="R14" s="17">
        <v>44.1</v>
      </c>
      <c r="S14" s="17">
        <v>92</v>
      </c>
      <c r="T14" s="17">
        <v>54.6</v>
      </c>
    </row>
    <row r="15" spans="1:20" ht="12.75">
      <c r="A15" s="6" t="s">
        <v>19</v>
      </c>
      <c r="B15" s="25">
        <f t="shared" si="0"/>
        <v>51.92140459814723</v>
      </c>
      <c r="C15" s="25">
        <v>84</v>
      </c>
      <c r="D15" s="36">
        <v>695715</v>
      </c>
      <c r="E15" s="36">
        <f t="shared" si="1"/>
        <v>221375</v>
      </c>
      <c r="F15" s="36">
        <v>361225</v>
      </c>
      <c r="G15" s="41">
        <v>582600</v>
      </c>
      <c r="H15" s="9">
        <f t="shared" si="2"/>
        <v>113115</v>
      </c>
      <c r="I15" s="13"/>
      <c r="M15" s="9">
        <v>4891945</v>
      </c>
      <c r="N15" s="9">
        <v>8628328</v>
      </c>
      <c r="O15" s="9">
        <v>8397000</v>
      </c>
      <c r="P15" s="9">
        <v>20246</v>
      </c>
      <c r="Q15" s="9">
        <v>132289</v>
      </c>
      <c r="R15" s="9">
        <v>150821</v>
      </c>
      <c r="S15" s="9">
        <v>93919</v>
      </c>
      <c r="T15" s="9">
        <v>528286</v>
      </c>
    </row>
    <row r="16" spans="1:9" ht="12.75">
      <c r="A16" s="6" t="s">
        <v>20</v>
      </c>
      <c r="B16" s="25">
        <f t="shared" si="0"/>
        <v>48</v>
      </c>
      <c r="C16" s="25">
        <v>48</v>
      </c>
      <c r="D16" s="36">
        <v>1050000</v>
      </c>
      <c r="E16" s="36">
        <f t="shared" si="1"/>
        <v>0</v>
      </c>
      <c r="F16" s="36">
        <v>504000</v>
      </c>
      <c r="G16" s="41">
        <v>504000</v>
      </c>
      <c r="H16" s="9">
        <f t="shared" si="2"/>
        <v>546000</v>
      </c>
      <c r="I16" s="13"/>
    </row>
    <row r="17" spans="1:20" ht="25.5">
      <c r="A17" s="7" t="s">
        <v>21</v>
      </c>
      <c r="B17" s="25">
        <f t="shared" si="0"/>
        <v>65.85009380044501</v>
      </c>
      <c r="C17" s="27">
        <v>71.2</v>
      </c>
      <c r="D17" s="36">
        <v>962682</v>
      </c>
      <c r="E17" s="36">
        <f t="shared" si="1"/>
        <v>51556</v>
      </c>
      <c r="F17" s="36">
        <v>633927</v>
      </c>
      <c r="G17" s="41">
        <v>685483</v>
      </c>
      <c r="H17" s="9">
        <f t="shared" si="2"/>
        <v>277199</v>
      </c>
      <c r="I17" s="13"/>
      <c r="M17" s="18" t="s">
        <v>42</v>
      </c>
      <c r="N17" s="15" t="s">
        <v>10</v>
      </c>
      <c r="O17" s="15" t="s">
        <v>43</v>
      </c>
      <c r="P17" s="15" t="s">
        <v>44</v>
      </c>
      <c r="Q17" s="15" t="s">
        <v>18</v>
      </c>
      <c r="R17" s="15" t="s">
        <v>30</v>
      </c>
      <c r="S17" s="15" t="s">
        <v>45</v>
      </c>
      <c r="T17" s="15" t="s">
        <v>28</v>
      </c>
    </row>
    <row r="18" spans="1:20" ht="12.75">
      <c r="A18" s="7" t="s">
        <v>22</v>
      </c>
      <c r="B18" s="25">
        <f t="shared" si="0"/>
        <v>46.37623222359609</v>
      </c>
      <c r="C18" s="25">
        <v>55</v>
      </c>
      <c r="D18" s="36">
        <v>968067</v>
      </c>
      <c r="E18" s="36">
        <f t="shared" si="1"/>
        <v>79333</v>
      </c>
      <c r="F18" s="36">
        <v>448953</v>
      </c>
      <c r="G18" s="41">
        <v>528286</v>
      </c>
      <c r="H18" s="9">
        <f t="shared" si="2"/>
        <v>439781</v>
      </c>
      <c r="I18" s="13"/>
      <c r="M18" s="19"/>
      <c r="N18" s="9">
        <v>60.7</v>
      </c>
      <c r="O18" s="9">
        <v>67.2</v>
      </c>
      <c r="P18" s="9">
        <v>48.2</v>
      </c>
      <c r="Q18" s="9">
        <v>56.5</v>
      </c>
      <c r="R18" s="9">
        <v>30.6</v>
      </c>
      <c r="S18" s="19"/>
      <c r="T18" s="9">
        <v>61.1</v>
      </c>
    </row>
    <row r="19" spans="1:20" ht="12.75">
      <c r="A19" s="7" t="s">
        <v>23</v>
      </c>
      <c r="B19" s="25">
        <f t="shared" si="0"/>
        <v>49.58488705353015</v>
      </c>
      <c r="C19" s="25">
        <v>52</v>
      </c>
      <c r="D19" s="36">
        <v>162245</v>
      </c>
      <c r="E19" s="36">
        <f t="shared" si="1"/>
        <v>3421</v>
      </c>
      <c r="F19" s="36">
        <v>80449</v>
      </c>
      <c r="G19" s="41">
        <v>83870</v>
      </c>
      <c r="H19" s="9">
        <f t="shared" si="2"/>
        <v>78375</v>
      </c>
      <c r="I19" s="13"/>
      <c r="M19" s="28"/>
      <c r="N19" s="9">
        <v>2107000</v>
      </c>
      <c r="O19" s="9">
        <v>795445</v>
      </c>
      <c r="P19" s="9">
        <v>1509099</v>
      </c>
      <c r="Q19" s="9">
        <v>967465</v>
      </c>
      <c r="R19" s="9">
        <v>393286</v>
      </c>
      <c r="S19" s="28"/>
      <c r="T19" s="9">
        <v>193998</v>
      </c>
    </row>
    <row r="20" spans="1:20" ht="12.75">
      <c r="A20" s="7" t="s">
        <v>24</v>
      </c>
      <c r="B20" s="25">
        <f t="shared" si="0"/>
        <v>39.58956805922203</v>
      </c>
      <c r="C20" s="25">
        <v>41</v>
      </c>
      <c r="D20" s="36">
        <v>323123</v>
      </c>
      <c r="E20" s="36">
        <f t="shared" si="1"/>
        <v>4366</v>
      </c>
      <c r="F20" s="36">
        <v>127923</v>
      </c>
      <c r="G20" s="41">
        <v>132289</v>
      </c>
      <c r="H20" s="9">
        <f t="shared" si="2"/>
        <v>190834</v>
      </c>
      <c r="I20" s="13"/>
      <c r="M20" s="28"/>
      <c r="N20" s="17">
        <v>91.7</v>
      </c>
      <c r="O20" s="17">
        <v>90.2</v>
      </c>
      <c r="P20" s="17">
        <v>60</v>
      </c>
      <c r="Q20" s="17">
        <v>59.1</v>
      </c>
      <c r="R20" s="17">
        <v>36.6</v>
      </c>
      <c r="S20" s="29" t="s">
        <v>36</v>
      </c>
      <c r="T20" s="17">
        <v>67.4</v>
      </c>
    </row>
    <row r="21" spans="1:20" ht="12.75">
      <c r="A21" s="7" t="s">
        <v>25</v>
      </c>
      <c r="B21" s="25"/>
      <c r="C21" s="25"/>
      <c r="D21" s="36"/>
      <c r="E21" s="36">
        <f t="shared" si="1"/>
        <v>0</v>
      </c>
      <c r="F21" s="36"/>
      <c r="G21" s="36"/>
      <c r="H21" s="29">
        <f t="shared" si="2"/>
        <v>0</v>
      </c>
      <c r="I21" s="14"/>
      <c r="M21" s="28"/>
      <c r="N21" s="9">
        <v>3181620</v>
      </c>
      <c r="O21" s="9">
        <v>1069055</v>
      </c>
      <c r="P21" s="9">
        <v>1881484</v>
      </c>
      <c r="Q21" s="9">
        <v>1012759</v>
      </c>
      <c r="R21" s="9">
        <v>471331</v>
      </c>
      <c r="S21" s="28"/>
      <c r="T21" s="9">
        <v>214270</v>
      </c>
    </row>
    <row r="22" spans="1:9" ht="12.75">
      <c r="A22" s="7" t="s">
        <v>26</v>
      </c>
      <c r="B22" s="25">
        <f aca="true" t="shared" si="3" ref="B22:B28">(F22/D22)*100</f>
        <v>48.15682202418979</v>
      </c>
      <c r="C22" s="25">
        <v>60</v>
      </c>
      <c r="D22" s="36">
        <v>3133718</v>
      </c>
      <c r="E22" s="36">
        <f t="shared" si="1"/>
        <v>372385</v>
      </c>
      <c r="F22" s="36">
        <v>1509099</v>
      </c>
      <c r="G22" s="41">
        <v>1881484</v>
      </c>
      <c r="H22" s="9">
        <f t="shared" si="2"/>
        <v>1252234</v>
      </c>
      <c r="I22" s="13"/>
    </row>
    <row r="23" spans="1:18" ht="25.5">
      <c r="A23" s="7" t="s">
        <v>27</v>
      </c>
      <c r="B23" s="25">
        <f t="shared" si="3"/>
        <v>42.920023132597684</v>
      </c>
      <c r="C23" s="25">
        <v>44</v>
      </c>
      <c r="D23" s="36">
        <v>342374</v>
      </c>
      <c r="E23" s="36">
        <f t="shared" si="1"/>
        <v>3874</v>
      </c>
      <c r="F23" s="36">
        <v>146947</v>
      </c>
      <c r="G23" s="41">
        <v>150821</v>
      </c>
      <c r="H23" s="9">
        <f t="shared" si="2"/>
        <v>191553</v>
      </c>
      <c r="I23" s="13"/>
      <c r="M23" s="15" t="s">
        <v>19</v>
      </c>
      <c r="N23" s="15" t="s">
        <v>11</v>
      </c>
      <c r="O23" s="15" t="s">
        <v>46</v>
      </c>
      <c r="P23" s="15" t="s">
        <v>47</v>
      </c>
      <c r="Q23" s="15" t="s">
        <v>48</v>
      </c>
      <c r="R23" s="15" t="s">
        <v>49</v>
      </c>
    </row>
    <row r="24" spans="1:18" ht="12.75">
      <c r="A24" s="7" t="s">
        <v>28</v>
      </c>
      <c r="B24" s="25">
        <f t="shared" si="3"/>
        <v>61.05135289933976</v>
      </c>
      <c r="C24" s="25">
        <v>67</v>
      </c>
      <c r="D24" s="36">
        <v>317762</v>
      </c>
      <c r="E24" s="36">
        <f t="shared" si="1"/>
        <v>20272</v>
      </c>
      <c r="F24" s="36">
        <v>193998</v>
      </c>
      <c r="G24" s="41">
        <v>214270</v>
      </c>
      <c r="H24" s="9">
        <f t="shared" si="2"/>
        <v>103492</v>
      </c>
      <c r="I24" s="13"/>
      <c r="M24" s="9">
        <v>51.9</v>
      </c>
      <c r="N24" s="9">
        <v>59.3</v>
      </c>
      <c r="O24" s="9">
        <v>59.3</v>
      </c>
      <c r="P24" s="19"/>
      <c r="Q24" s="9">
        <v>68.4</v>
      </c>
      <c r="R24" s="9">
        <v>87.5</v>
      </c>
    </row>
    <row r="25" spans="1:18" ht="12.75">
      <c r="A25" s="7" t="s">
        <v>29</v>
      </c>
      <c r="B25" s="25">
        <f t="shared" si="3"/>
        <v>54.83589253851373</v>
      </c>
      <c r="C25" s="25">
        <v>55</v>
      </c>
      <c r="D25" s="36">
        <v>318328</v>
      </c>
      <c r="E25" s="36">
        <f t="shared" si="1"/>
        <v>16</v>
      </c>
      <c r="F25" s="36">
        <v>174558</v>
      </c>
      <c r="G25" s="41">
        <v>174574</v>
      </c>
      <c r="H25" s="9">
        <f t="shared" si="2"/>
        <v>143754</v>
      </c>
      <c r="I25" s="13"/>
      <c r="M25" s="9">
        <v>361225</v>
      </c>
      <c r="N25" s="9">
        <v>856007</v>
      </c>
      <c r="O25" s="9">
        <v>6294012</v>
      </c>
      <c r="P25" s="28"/>
      <c r="Q25" s="9">
        <v>346281</v>
      </c>
      <c r="R25" s="9">
        <v>20806</v>
      </c>
    </row>
    <row r="26" spans="1:18" ht="12.75">
      <c r="A26" s="7" t="s">
        <v>30</v>
      </c>
      <c r="B26" s="25">
        <f t="shared" si="3"/>
        <v>30.557901631599844</v>
      </c>
      <c r="C26" s="27">
        <v>54.8</v>
      </c>
      <c r="D26" s="36">
        <v>1287019</v>
      </c>
      <c r="E26" s="36">
        <f t="shared" si="1"/>
        <v>78045</v>
      </c>
      <c r="F26" s="36">
        <v>393286</v>
      </c>
      <c r="G26" s="41">
        <v>471331</v>
      </c>
      <c r="H26" s="9">
        <f t="shared" si="2"/>
        <v>815688</v>
      </c>
      <c r="I26" s="13"/>
      <c r="M26" s="17">
        <v>83.7</v>
      </c>
      <c r="N26" s="17">
        <v>81.5</v>
      </c>
      <c r="O26" s="17">
        <v>63.8</v>
      </c>
      <c r="P26" s="29" t="s">
        <v>36</v>
      </c>
      <c r="Q26" s="17">
        <v>89.9</v>
      </c>
      <c r="R26" s="17">
        <v>100</v>
      </c>
    </row>
    <row r="27" spans="1:18" ht="12.75">
      <c r="A27" s="7" t="s">
        <v>31</v>
      </c>
      <c r="B27" s="25">
        <f t="shared" si="3"/>
        <v>25.666045109709064</v>
      </c>
      <c r="C27" s="25">
        <v>26</v>
      </c>
      <c r="D27" s="36">
        <v>78298</v>
      </c>
      <c r="E27" s="36">
        <f t="shared" si="1"/>
        <v>150</v>
      </c>
      <c r="F27" s="36">
        <v>20096</v>
      </c>
      <c r="G27" s="41">
        <v>20246</v>
      </c>
      <c r="H27" s="9">
        <f t="shared" si="2"/>
        <v>58052</v>
      </c>
      <c r="I27" s="13"/>
      <c r="M27" s="9">
        <v>582600</v>
      </c>
      <c r="N27" s="9">
        <v>1176394</v>
      </c>
      <c r="O27" s="9">
        <v>6771115</v>
      </c>
      <c r="P27" s="28"/>
      <c r="Q27" s="9">
        <v>454723</v>
      </c>
      <c r="R27" s="9">
        <v>23784.8</v>
      </c>
    </row>
    <row r="28" spans="1:9" ht="12.75">
      <c r="A28" s="8" t="s">
        <v>32</v>
      </c>
      <c r="B28" s="25">
        <f t="shared" si="3"/>
        <v>68.44918411923423</v>
      </c>
      <c r="C28" s="25">
        <v>90</v>
      </c>
      <c r="D28" s="36">
        <v>505895</v>
      </c>
      <c r="E28" s="36">
        <f t="shared" si="1"/>
        <v>108442</v>
      </c>
      <c r="F28" s="36">
        <v>346281</v>
      </c>
      <c r="G28" s="41">
        <v>454723</v>
      </c>
      <c r="H28" s="9">
        <f t="shared" si="2"/>
        <v>51172</v>
      </c>
      <c r="I28" s="13"/>
    </row>
    <row r="29" spans="1:9" ht="12.75">
      <c r="A29" s="4" t="s">
        <v>33</v>
      </c>
      <c r="B29" s="26">
        <f>(SUM(F2:F16)/SUM(D2:D16))*100</f>
        <v>59.72380089123153</v>
      </c>
      <c r="C29" s="26">
        <f>(SUM(G2:G16)/SUM(D2:D16))*100</f>
        <v>74.18492829265998</v>
      </c>
      <c r="D29" s="38"/>
      <c r="E29" s="38"/>
      <c r="F29" s="38"/>
      <c r="G29" s="38"/>
      <c r="H29" s="10"/>
      <c r="I29" s="10"/>
    </row>
    <row r="30" spans="1:9" ht="12.75">
      <c r="A30" s="4" t="s">
        <v>34</v>
      </c>
      <c r="B30" s="26">
        <f>(SUM(F17:F27)/SUM(D17:D27))*100</f>
        <v>47.24369667842976</v>
      </c>
      <c r="C30" s="26">
        <f>(SUM(G17:G27)/SUM(D17:D27))*100</f>
        <v>55.01476129571036</v>
      </c>
      <c r="D30" s="38"/>
      <c r="E30" s="38"/>
      <c r="F30" s="38"/>
      <c r="G30" s="38"/>
      <c r="H30" s="10"/>
      <c r="I30" s="10"/>
    </row>
    <row r="31" spans="1:9" ht="12.75">
      <c r="A31" s="4" t="s">
        <v>35</v>
      </c>
      <c r="B31" s="26">
        <f>(SUM(F2:F27)/SUM(D2:D27))*100</f>
        <v>58.51853635378065</v>
      </c>
      <c r="C31" s="33">
        <f>SUM(G2:G27)/SUM(D2:D27)*100</f>
        <v>72.3335717603376</v>
      </c>
      <c r="D31" s="39"/>
      <c r="E31" s="39"/>
      <c r="F31" s="39"/>
      <c r="G31" s="39"/>
      <c r="H31" s="11"/>
      <c r="I31" s="11"/>
    </row>
    <row r="32" spans="2:4" ht="12.75">
      <c r="B32" s="46" t="s">
        <v>61</v>
      </c>
      <c r="C32" s="47" t="s">
        <v>60</v>
      </c>
      <c r="D32" s="47" t="s">
        <v>59</v>
      </c>
    </row>
    <row r="33" spans="1:5" ht="12.75">
      <c r="A33" t="s">
        <v>56</v>
      </c>
      <c r="B33" s="22">
        <v>60</v>
      </c>
      <c r="C33" s="22">
        <f>SUM(E2:E16)/SUM(D2:D16)*100</f>
        <v>14.461127401428442</v>
      </c>
      <c r="D33" s="45">
        <f>SUM(H2:H16)/SUM(D2:D16)*100</f>
        <v>25.81507170734004</v>
      </c>
      <c r="E33" s="23">
        <f>SUM(B33:D33)</f>
        <v>100.27619910876848</v>
      </c>
    </row>
    <row r="34" spans="1:5" ht="12.75">
      <c r="A34" t="s">
        <v>57</v>
      </c>
      <c r="B34" s="22">
        <v>47</v>
      </c>
      <c r="C34" s="22">
        <f>SUM(E17:E27)/SUM(D17:D27)*100</f>
        <v>7.771064617280597</v>
      </c>
      <c r="D34" s="45">
        <f>SUM(H17:H27)/SUM(D17:D27)*100</f>
        <v>44.98523870428964</v>
      </c>
      <c r="E34" s="23">
        <f>SUM(B34:D34)</f>
        <v>99.75630332157024</v>
      </c>
    </row>
    <row r="35" spans="1:5" ht="12.75">
      <c r="A35" t="s">
        <v>58</v>
      </c>
      <c r="B35" s="22">
        <v>59</v>
      </c>
      <c r="C35" s="43">
        <f>SUM(E2:E27)/SUM(D2:D27)*100</f>
        <v>13.815035406556946</v>
      </c>
      <c r="D35" s="23">
        <f>SUM(H2:H27)/SUM(D2:D27)*100</f>
        <v>27.666428239662398</v>
      </c>
      <c r="E35" s="23">
        <f>SUM(B35:D35)</f>
        <v>100.48146364621934</v>
      </c>
    </row>
    <row r="36" ht="12.75">
      <c r="D36" s="4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zambrzycki</dc:creator>
  <cp:keywords/>
  <dc:description/>
  <cp:lastModifiedBy>Helpdesk</cp:lastModifiedBy>
  <cp:lastPrinted>2008-12-08T05:47:51Z</cp:lastPrinted>
  <dcterms:created xsi:type="dcterms:W3CDTF">2005-08-09T10:48:35Z</dcterms:created>
  <dcterms:modified xsi:type="dcterms:W3CDTF">2009-12-18T10:07:26Z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-928473064</vt:i4>
  </property>
  <property fmtid="{D5CDD505-2E9C-101B-9397-08002B2CF9AE}" pid="3" name="_NewReviewCycle">
    <vt:lpwstr/>
  </property>
  <property fmtid="{D5CDD505-2E9C-101B-9397-08002B2CF9AE}" pid="4" name="_EmailSubject">
    <vt:lpwstr>urgent CSI 017 Update for 2007 data and correction of the coloum colors</vt:lpwstr>
  </property>
  <property fmtid="{D5CDD505-2E9C-101B-9397-08002B2CF9AE}" pid="5" name="_AuthorEmail">
    <vt:lpwstr>Pinar.EROL@eea.europa.eu</vt:lpwstr>
  </property>
  <property fmtid="{D5CDD505-2E9C-101B-9397-08002B2CF9AE}" pid="6" name="_AuthorEmailDisplayName">
    <vt:lpwstr>Pinar EROL</vt:lpwstr>
  </property>
  <property fmtid="{D5CDD505-2E9C-101B-9397-08002B2CF9AE}" pid="7" name="DM_Links_Updated">
    <vt:bool>true</vt:bool>
  </property>
  <property fmtid="{D5CDD505-2E9C-101B-9397-08002B2CF9AE}" pid="8" name="_PreviousAdHocReviewCycleID">
    <vt:i4>-2055741315</vt:i4>
  </property>
  <property fmtid="{D5CDD505-2E9C-101B-9397-08002B2CF9AE}" pid="9" name="_ReviewingToolsShownOnce">
    <vt:lpwstr/>
  </property>
</Properties>
</file>