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7545" windowHeight="4185" activeTab="2"/>
  </bookViews>
  <sheets>
    <sheet name="raw" sheetId="1" r:id="rId1"/>
    <sheet name="manipulated" sheetId="2" r:id="rId2"/>
    <sheet name="graph" sheetId="3" r:id="rId3"/>
  </sheets>
  <definedNames/>
  <calcPr fullCalcOnLoad="1"/>
</workbook>
</file>

<file path=xl/sharedStrings.xml><?xml version="1.0" encoding="utf-8"?>
<sst xmlns="http://schemas.openxmlformats.org/spreadsheetml/2006/main" count="221" uniqueCount="80">
  <si>
    <t>BE Belgium</t>
  </si>
  <si>
    <t>DK Denmark</t>
  </si>
  <si>
    <t>ES Spain</t>
  </si>
  <si>
    <t>FR France</t>
  </si>
  <si>
    <t>IE Ireland</t>
  </si>
  <si>
    <t>IT Italy</t>
  </si>
  <si>
    <t>AT Austria</t>
  </si>
  <si>
    <t>PT Portugal</t>
  </si>
  <si>
    <t>FI Finland</t>
  </si>
  <si>
    <t>SE Sweden</t>
  </si>
  <si>
    <t>UK United Kingdom</t>
  </si>
  <si>
    <t>number of agglomerations</t>
  </si>
  <si>
    <t>SA load (p.e.)</t>
  </si>
  <si>
    <t>Total load</t>
  </si>
  <si>
    <t>%</t>
  </si>
  <si>
    <t>Total load (p.e.)</t>
  </si>
  <si>
    <t>load (p.e.)</t>
  </si>
  <si>
    <t>in conformity</t>
  </si>
  <si>
    <t>not in conformity</t>
  </si>
  <si>
    <t>Member state</t>
  </si>
  <si>
    <t>Agglomerations concerned</t>
  </si>
  <si>
    <t xml:space="preserve"> (1) Percentage in relation to the total organic load of the Member State.</t>
  </si>
  <si>
    <t>% (1)</t>
  </si>
  <si>
    <t>TOTAL</t>
  </si>
  <si>
    <t>_</t>
  </si>
  <si>
    <t>Agglomerations of more than 10 000 p. e. affected by a sensitive area (SA) and organic loads</t>
  </si>
  <si>
    <t>Situation on 31 December 1998</t>
  </si>
  <si>
    <t>GR Greece (2)</t>
  </si>
  <si>
    <t>GR Greece (3)</t>
  </si>
  <si>
    <t>DE Federal Republic of Germany</t>
  </si>
  <si>
    <t xml:space="preserve"> (2) First version</t>
  </si>
  <si>
    <t xml:space="preserve"> (3) second version</t>
  </si>
  <si>
    <t xml:space="preserve"> (4) Luxembourg and the Netherlands apply Article 5( 4) of the directive, which exempts them from the provisions for individual treatment plants with more than 10 000 p. e. according to Article 5( 2) and 5( 3), if it can be shown that the minimum percentage of reduction of the overall load entering a treatmentplant in that area is at least 75 % for total phosphorus and 75 % for total nitrogen.</t>
  </si>
  <si>
    <t>ISBN 92-894-2108-8</t>
  </si>
  <si>
    <t>© European Communities, 2002</t>
  </si>
  <si>
    <t>Office for Official Publications of the European Communities, 2002</t>
  </si>
  <si>
    <t>Summary report on: the identification of sensitive areas by the Member States the measures implemented by the Member States with the view to the deadline of 31 December 1998 wastewater treatment in major cities verification of the identification of sensitive areas by the Commission</t>
  </si>
  <si>
    <t>Source : Implementation of Council Directive 91/271/EEC of 21 May 1991 concerning urban wastewater treatment, as amended by Commission Directive 98/15/EC of 27 February 1998</t>
  </si>
  <si>
    <t>LU Luxembourg (4)</t>
  </si>
  <si>
    <t>NL Netherlands (4)</t>
  </si>
  <si>
    <t>BE</t>
  </si>
  <si>
    <t>DK</t>
  </si>
  <si>
    <t>DE</t>
  </si>
  <si>
    <t>GR</t>
  </si>
  <si>
    <t>ES</t>
  </si>
  <si>
    <t>FR</t>
  </si>
  <si>
    <t>IE</t>
  </si>
  <si>
    <t>IT</t>
  </si>
  <si>
    <t>LU</t>
  </si>
  <si>
    <t>NL</t>
  </si>
  <si>
    <t>AT</t>
  </si>
  <si>
    <t>PT</t>
  </si>
  <si>
    <t>FI</t>
  </si>
  <si>
    <t>SE</t>
  </si>
  <si>
    <t>UK</t>
  </si>
  <si>
    <t>load conform</t>
  </si>
  <si>
    <t>load not conform</t>
  </si>
  <si>
    <t>load in sensitive area</t>
  </si>
  <si>
    <t>% of total load in sensitive area</t>
  </si>
  <si>
    <t>% load in sensitive area conform</t>
  </si>
  <si>
    <t>% load in sensitive area not conform</t>
  </si>
  <si>
    <t>Secondary plus full tertiary treatment</t>
  </si>
  <si>
    <t>Full secondary and full secondary with incomplete tertiary treatment</t>
  </si>
  <si>
    <t>Incomplete secondary treatment or primary treatment</t>
  </si>
  <si>
    <t>no treatment</t>
  </si>
  <si>
    <t>no information</t>
  </si>
  <si>
    <t>Total</t>
  </si>
  <si>
    <t>% of load in sensitive area that is not conform</t>
  </si>
  <si>
    <t>% load not in sensitive area</t>
  </si>
  <si>
    <t>Load in sensitive areas (p.e.)</t>
  </si>
  <si>
    <t>% of total load</t>
  </si>
  <si>
    <t>% of the number of agglomeration</t>
  </si>
  <si>
    <t>% of load in sensitive area in conformity</t>
  </si>
  <si>
    <t>% of load in sensitive area not in conformity</t>
  </si>
  <si>
    <t>GR Greece (1)</t>
  </si>
  <si>
    <t xml:space="preserve"> (1) First version</t>
  </si>
  <si>
    <t xml:space="preserve"> (2) second version</t>
  </si>
  <si>
    <t xml:space="preserve"> (3) Luxembourg and the Netherlands apply Article 5( 4) of the directive, which exempts them from the provisions for individual treatment plants with more than 10 000 p. e. according to Article 5( 2) and 5( 3), if it can be shown that the minimum percentage of reduction of the overall load entering a treatmentplant in that area is at least 75 % for total phosphorus and 75 % for total nitrogen.</t>
  </si>
  <si>
    <t>LU Luxembourg (3)</t>
  </si>
  <si>
    <t>NL Netherlands (3)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</si>
</sst>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00"/>
    <numFmt numFmtId="174" formatCode="0.00000"/>
    <numFmt numFmtId="175" formatCode="0.0000"/>
    <numFmt numFmtId="176" formatCode="0.000"/>
  </numFmts>
  <fonts count="17">
    <font>
      <sz val="10"/>
      <name val="Arial"/>
      <family val="0"/>
    </font>
    <font>
      <sz val="10"/>
      <color indexed="10"/>
      <name val="Arial"/>
      <family val="2"/>
    </font>
    <font>
      <b/>
      <sz val="10"/>
      <name val="Arial"/>
      <family val="2"/>
    </font>
    <font>
      <i/>
      <sz val="10"/>
      <name val="Arial"/>
      <family val="2"/>
    </font>
    <font>
      <b/>
      <sz val="12"/>
      <name val="Arial"/>
      <family val="2"/>
    </font>
    <font>
      <sz val="9.75"/>
      <name val="Arial"/>
      <family val="0"/>
    </font>
    <font>
      <sz val="8"/>
      <name val="Arial"/>
      <family val="0"/>
    </font>
    <font>
      <sz val="16.25"/>
      <name val="Arial"/>
      <family val="0"/>
    </font>
    <font>
      <sz val="16.75"/>
      <name val="Arial"/>
      <family val="0"/>
    </font>
    <font>
      <sz val="12"/>
      <name val="Arial"/>
      <family val="2"/>
    </font>
    <font>
      <u val="single"/>
      <sz val="10"/>
      <color indexed="12"/>
      <name val="Arial"/>
      <family val="0"/>
    </font>
    <font>
      <u val="single"/>
      <sz val="10"/>
      <color indexed="36"/>
      <name val="Arial"/>
      <family val="0"/>
    </font>
    <font>
      <sz val="13"/>
      <name val="Arial"/>
      <family val="2"/>
    </font>
    <font>
      <b/>
      <sz val="16.75"/>
      <name val="Arial"/>
      <family val="0"/>
    </font>
    <font>
      <sz val="7.75"/>
      <name val="Arial"/>
      <family val="2"/>
    </font>
    <font>
      <sz val="11.75"/>
      <name val="Arial"/>
      <family val="2"/>
    </font>
    <font>
      <b/>
      <sz val="11.75"/>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3" fontId="0" fillId="0" borderId="0" xfId="0" applyNumberFormat="1" applyAlignment="1">
      <alignment/>
    </xf>
    <xf numFmtId="0" fontId="0" fillId="0" borderId="1" xfId="0" applyBorder="1" applyAlignment="1">
      <alignment/>
    </xf>
    <xf numFmtId="0" fontId="0" fillId="0" borderId="1" xfId="0" applyBorder="1" applyAlignment="1">
      <alignment wrapText="1"/>
    </xf>
    <xf numFmtId="3" fontId="0" fillId="0" borderId="1" xfId="0" applyNumberFormat="1" applyBorder="1" applyAlignment="1">
      <alignment/>
    </xf>
    <xf numFmtId="172" fontId="0" fillId="0" borderId="1" xfId="0" applyNumberFormat="1" applyBorder="1" applyAlignment="1">
      <alignment/>
    </xf>
    <xf numFmtId="0" fontId="1" fillId="0" borderId="1" xfId="0" applyFont="1" applyBorder="1" applyAlignment="1">
      <alignment/>
    </xf>
    <xf numFmtId="0" fontId="2" fillId="0" borderId="1" xfId="0" applyFont="1" applyBorder="1" applyAlignment="1">
      <alignment/>
    </xf>
    <xf numFmtId="3" fontId="2" fillId="0" borderId="1" xfId="0" applyNumberFormat="1" applyFont="1" applyBorder="1" applyAlignment="1">
      <alignment/>
    </xf>
    <xf numFmtId="172" fontId="2" fillId="0" borderId="1" xfId="0" applyNumberFormat="1" applyFont="1" applyBorder="1" applyAlignment="1">
      <alignment/>
    </xf>
    <xf numFmtId="0" fontId="0" fillId="0" borderId="1" xfId="0" applyBorder="1" applyAlignment="1">
      <alignment textRotation="180" wrapText="1"/>
    </xf>
    <xf numFmtId="49" fontId="0" fillId="0" borderId="1" xfId="0" applyNumberFormat="1" applyBorder="1" applyAlignment="1">
      <alignment textRotation="180" wrapText="1"/>
    </xf>
    <xf numFmtId="172" fontId="0" fillId="0" borderId="0" xfId="0" applyNumberFormat="1" applyAlignment="1">
      <alignment/>
    </xf>
    <xf numFmtId="1" fontId="0" fillId="0" borderId="1" xfId="0" applyNumberFormat="1" applyBorder="1" applyAlignment="1">
      <alignment/>
    </xf>
    <xf numFmtId="0" fontId="0" fillId="0" borderId="0" xfId="0" applyAlignment="1">
      <alignment horizontal="left" wrapText="1"/>
    </xf>
    <xf numFmtId="0" fontId="3" fillId="0" borderId="0" xfId="0" applyFont="1" applyAlignment="1">
      <alignment horizontal="left"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load of EU Member States (p.e.), Situation on 31 December 1998</a:t>
            </a:r>
          </a:p>
        </c:rich>
      </c:tx>
      <c:layout>
        <c:manualLayout>
          <c:xMode val="factor"/>
          <c:yMode val="factor"/>
          <c:x val="-0.00425"/>
          <c:y val="-0.02025"/>
        </c:manualLayout>
      </c:layout>
      <c:spPr>
        <a:noFill/>
      </c:spPr>
    </c:title>
    <c:view3D>
      <c:rotX val="25"/>
      <c:hPercent val="50"/>
      <c:rotY val="0"/>
      <c:depthPercent val="100"/>
      <c:rAngAx val="1"/>
    </c:view3D>
    <c:plotArea>
      <c:layout>
        <c:manualLayout>
          <c:xMode val="edge"/>
          <c:yMode val="edge"/>
          <c:x val="0.082"/>
          <c:y val="0.1995"/>
          <c:w val="0.877"/>
          <c:h val="0.71075"/>
        </c:manualLayout>
      </c:layout>
      <c:pie3DChart>
        <c:varyColors val="1"/>
        <c:ser>
          <c:idx val="0"/>
          <c:order val="0"/>
          <c:spPr>
            <a:ln w="3175">
              <a:noFill/>
            </a:ln>
          </c:spPr>
          <c:explosion val="25"/>
          <c:extLst>
            <c:ext xmlns:c14="http://schemas.microsoft.com/office/drawing/2007/8/2/chart" uri="{6F2FDCE9-48DA-4B69-8628-5D25D57E5C99}">
              <c14:invertSolidFillFmt>
                <c14:spPr>
                  <a:solidFill>
                    <a:srgbClr val="000000"/>
                  </a:solidFill>
                </c14:spPr>
              </c14:invertSolidFillFmt>
            </c:ext>
          </c:extLst>
          <c:dLbls>
            <c:dLbl>
              <c:idx val="8"/>
              <c:layout>
                <c:manualLayout>
                  <c:x val="0"/>
                  <c:y val="0"/>
                </c:manualLayout>
              </c:layout>
              <c:txPr>
                <a:bodyPr vert="horz" rot="0" anchor="ctr"/>
                <a:lstStyle/>
                <a:p>
                  <a:pPr algn="ctr" rtl="1">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3"/>
              <c:layout>
                <c:manualLayout>
                  <c:x val="0"/>
                  <c:y val="0"/>
                </c:manualLayout>
              </c:layout>
              <c:txPr>
                <a:bodyPr vert="horz" rot="0" anchor="ctr"/>
                <a:lstStyle/>
                <a:p>
                  <a:pPr algn="ctr" rtl="1">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rtl="1">
                  <a:defRPr lang="en-US" cap="none" sz="1200" b="1" i="0" u="none" baseline="0">
                    <a:latin typeface="Arial"/>
                    <a:ea typeface="Arial"/>
                    <a:cs typeface="Arial"/>
                  </a:defRPr>
                </a:pPr>
              </a:p>
            </c:txPr>
            <c:dLblPos val="outEnd"/>
            <c:showLegendKey val="0"/>
            <c:showVal val="0"/>
            <c:showBubbleSize val="0"/>
            <c:showCatName val="1"/>
            <c:showSerName val="0"/>
            <c:showLeaderLines val="1"/>
            <c:showPercent val="1"/>
          </c:dLbls>
          <c:cat>
            <c:strRef>
              <c:f>manipulated!$A$2:$A$16</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manipulated!$C$2:$C$16</c:f>
              <c:numCache>
                <c:ptCount val="15"/>
                <c:pt idx="0">
                  <c:v>9164000</c:v>
                </c:pt>
                <c:pt idx="1">
                  <c:v>8393000</c:v>
                </c:pt>
                <c:pt idx="2">
                  <c:v>141458400</c:v>
                </c:pt>
                <c:pt idx="3">
                  <c:v>10811000</c:v>
                </c:pt>
                <c:pt idx="4">
                  <c:v>74439000</c:v>
                </c:pt>
                <c:pt idx="5">
                  <c:v>70510000</c:v>
                </c:pt>
                <c:pt idx="6">
                  <c:v>3918000</c:v>
                </c:pt>
                <c:pt idx="7">
                  <c:v>95460196</c:v>
                </c:pt>
                <c:pt idx="8">
                  <c:v>914000</c:v>
                </c:pt>
                <c:pt idx="9">
                  <c:v>17218000</c:v>
                </c:pt>
                <c:pt idx="10">
                  <c:v>18569000</c:v>
                </c:pt>
                <c:pt idx="11">
                  <c:v>16742000</c:v>
                </c:pt>
                <c:pt idx="12">
                  <c:v>4550000</c:v>
                </c:pt>
                <c:pt idx="13">
                  <c:v>7496000</c:v>
                </c:pt>
                <c:pt idx="14">
                  <c:v>76528000</c:v>
                </c:pt>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425"/>
          <c:w val="1"/>
          <c:h val="0.93575"/>
        </c:manualLayout>
      </c:layout>
      <c:barChart>
        <c:barDir val="col"/>
        <c:grouping val="clustered"/>
        <c:varyColors val="0"/>
        <c:ser>
          <c:idx val="0"/>
          <c:order val="0"/>
          <c:tx>
            <c:strRef>
              <c:f>manipulated!$D$1</c:f>
              <c:strCache>
                <c:ptCount val="1"/>
                <c:pt idx="0">
                  <c:v>load in sensitive area</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manipulated!$A$2:$A$16</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manipulated!$D$2:$D$16</c:f>
              <c:numCache>
                <c:ptCount val="15"/>
                <c:pt idx="0">
                  <c:v>7801350</c:v>
                </c:pt>
                <c:pt idx="1">
                  <c:v>6876605</c:v>
                </c:pt>
                <c:pt idx="2">
                  <c:v>109831358</c:v>
                </c:pt>
                <c:pt idx="3">
                  <c:v>881400</c:v>
                </c:pt>
                <c:pt idx="4">
                  <c:v>5973306</c:v>
                </c:pt>
                <c:pt idx="5">
                  <c:v>17868530</c:v>
                </c:pt>
                <c:pt idx="6">
                  <c:v>237000</c:v>
                </c:pt>
                <c:pt idx="7">
                  <c:v>3211968</c:v>
                </c:pt>
                <c:pt idx="8">
                  <c:v>764500</c:v>
                </c:pt>
                <c:pt idx="9">
                  <c:v>15473498</c:v>
                </c:pt>
                <c:pt idx="10">
                  <c:v>1871885</c:v>
                </c:pt>
                <c:pt idx="11">
                  <c:v>1333517</c:v>
                </c:pt>
                <c:pt idx="12">
                  <c:v>4352317</c:v>
                </c:pt>
                <c:pt idx="13">
                  <c:v>7263240</c:v>
                </c:pt>
                <c:pt idx="14">
                  <c:v>13843093</c:v>
                </c:pt>
              </c:numCache>
            </c:numRef>
          </c:val>
        </c:ser>
        <c:ser>
          <c:idx val="1"/>
          <c:order val="1"/>
          <c:tx>
            <c:strRef>
              <c:f>manipulated!$E$1</c:f>
              <c:strCache>
                <c:ptCount val="1"/>
                <c:pt idx="0">
                  <c:v>load conform</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manipulated!$A$2:$A$16</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manipulated!$E$2:$E$16</c:f>
              <c:numCache>
                <c:ptCount val="15"/>
                <c:pt idx="0">
                  <c:v>468081</c:v>
                </c:pt>
                <c:pt idx="1">
                  <c:v>6848167</c:v>
                </c:pt>
                <c:pt idx="3">
                  <c:v>123396</c:v>
                </c:pt>
                <c:pt idx="4">
                  <c:v>1433593</c:v>
                </c:pt>
                <c:pt idx="6">
                  <c:v>135000</c:v>
                </c:pt>
                <c:pt idx="7">
                  <c:v>1316907</c:v>
                </c:pt>
                <c:pt idx="8">
                  <c:v>0</c:v>
                </c:pt>
                <c:pt idx="9">
                  <c:v>0</c:v>
                </c:pt>
                <c:pt idx="10">
                  <c:v>1791885</c:v>
                </c:pt>
                <c:pt idx="11">
                  <c:v>256000</c:v>
                </c:pt>
                <c:pt idx="12">
                  <c:v>478360</c:v>
                </c:pt>
                <c:pt idx="13">
                  <c:v>2451910</c:v>
                </c:pt>
                <c:pt idx="14">
                  <c:v>1481177</c:v>
                </c:pt>
              </c:numCache>
            </c:numRef>
          </c:val>
        </c:ser>
        <c:ser>
          <c:idx val="2"/>
          <c:order val="2"/>
          <c:tx>
            <c:strRef>
              <c:f>manipulated!$F$1</c:f>
              <c:strCache>
                <c:ptCount val="1"/>
                <c:pt idx="0">
                  <c:v>load not conform</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manipulated!$A$2:$A$16</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manipulated!$F$2:$F$16</c:f>
              <c:numCache>
                <c:ptCount val="15"/>
                <c:pt idx="0">
                  <c:v>7333268</c:v>
                </c:pt>
                <c:pt idx="1">
                  <c:v>28439</c:v>
                </c:pt>
                <c:pt idx="3">
                  <c:v>758004</c:v>
                </c:pt>
                <c:pt idx="4">
                  <c:v>4539713</c:v>
                </c:pt>
                <c:pt idx="6">
                  <c:v>102000</c:v>
                </c:pt>
                <c:pt idx="7">
                  <c:v>1895061</c:v>
                </c:pt>
                <c:pt idx="8">
                  <c:v>0</c:v>
                </c:pt>
                <c:pt idx="9">
                  <c:v>0</c:v>
                </c:pt>
                <c:pt idx="10">
                  <c:v>80000</c:v>
                </c:pt>
                <c:pt idx="11">
                  <c:v>1077517</c:v>
                </c:pt>
                <c:pt idx="12">
                  <c:v>3873957</c:v>
                </c:pt>
                <c:pt idx="13">
                  <c:v>4811330</c:v>
                </c:pt>
                <c:pt idx="14">
                  <c:v>12361916</c:v>
                </c:pt>
              </c:numCache>
            </c:numRef>
          </c:val>
        </c:ser>
        <c:axId val="2607523"/>
        <c:axId val="23467708"/>
      </c:barChart>
      <c:catAx>
        <c:axId val="2607523"/>
        <c:scaling>
          <c:orientation val="minMax"/>
        </c:scaling>
        <c:axPos val="b"/>
        <c:delete val="0"/>
        <c:numFmt formatCode="General" sourceLinked="1"/>
        <c:majorTickMark val="out"/>
        <c:minorTickMark val="none"/>
        <c:tickLblPos val="nextTo"/>
        <c:txPr>
          <a:bodyPr/>
          <a:lstStyle/>
          <a:p>
            <a:pPr>
              <a:defRPr lang="en-US" cap="none" sz="1300" b="0" i="0" u="none" baseline="0">
                <a:latin typeface="Arial"/>
                <a:ea typeface="Arial"/>
                <a:cs typeface="Arial"/>
              </a:defRPr>
            </a:pPr>
          </a:p>
        </c:txPr>
        <c:crossAx val="23467708"/>
        <c:crosses val="autoZero"/>
        <c:auto val="1"/>
        <c:lblOffset val="100"/>
        <c:noMultiLvlLbl val="0"/>
      </c:catAx>
      <c:valAx>
        <c:axId val="23467708"/>
        <c:scaling>
          <c:orientation val="minMax"/>
          <c:max val="20000000"/>
        </c:scaling>
        <c:axPos val="l"/>
        <c:title>
          <c:tx>
            <c:rich>
              <a:bodyPr vert="horz" rot="0" anchor="ctr"/>
              <a:lstStyle/>
              <a:p>
                <a:pPr algn="ctr">
                  <a:defRPr/>
                </a:pPr>
                <a:r>
                  <a:rPr lang="en-US" cap="none" sz="1675" b="1" i="0" u="none" baseline="0">
                    <a:latin typeface="Arial"/>
                    <a:ea typeface="Arial"/>
                    <a:cs typeface="Arial"/>
                  </a:rPr>
                  <a:t>p.e.</a:t>
                </a:r>
              </a:p>
            </c:rich>
          </c:tx>
          <c:layout>
            <c:manualLayout>
              <c:xMode val="factor"/>
              <c:yMode val="factor"/>
              <c:x val="0.03775"/>
              <c:y val="0.14125"/>
            </c:manualLayout>
          </c:layout>
          <c:overlay val="0"/>
          <c:spPr>
            <a:noFill/>
            <a:ln>
              <a:noFill/>
            </a:ln>
          </c:spPr>
        </c:title>
        <c:majorGridlines/>
        <c:delete val="0"/>
        <c:numFmt formatCode="General" sourceLinked="1"/>
        <c:majorTickMark val="out"/>
        <c:minorTickMark val="none"/>
        <c:tickLblPos val="nextTo"/>
        <c:txPr>
          <a:bodyPr/>
          <a:lstStyle/>
          <a:p>
            <a:pPr>
              <a:defRPr lang="en-US" cap="none" sz="1300" b="0" i="0" u="none" baseline="0">
                <a:latin typeface="Arial"/>
                <a:ea typeface="Arial"/>
                <a:cs typeface="Arial"/>
              </a:defRPr>
            </a:pPr>
          </a:p>
        </c:txPr>
        <c:crossAx val="2607523"/>
        <c:crossesAt val="1"/>
        <c:crossBetween val="between"/>
        <c:dispUnits/>
        <c:majorUnit val="5000000"/>
      </c:valAx>
      <c:spPr>
        <a:noFill/>
        <a:ln>
          <a:noFill/>
        </a:ln>
      </c:spPr>
    </c:plotArea>
    <c:legend>
      <c:legendPos val="r"/>
      <c:layout>
        <c:manualLayout>
          <c:xMode val="edge"/>
          <c:yMode val="edge"/>
          <c:x val="0.773"/>
          <c:y val="0.093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25"/>
          <c:w val="0.828"/>
          <c:h val="0.95975"/>
        </c:manualLayout>
      </c:layout>
      <c:barChart>
        <c:barDir val="col"/>
        <c:grouping val="clustered"/>
        <c:varyColors val="0"/>
        <c:ser>
          <c:idx val="0"/>
          <c:order val="0"/>
          <c:tx>
            <c:strRef>
              <c:f>manipulated!$C$20</c:f>
              <c:strCache>
                <c:ptCount val="1"/>
                <c:pt idx="0">
                  <c:v>% of total load in sensitive area</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manipulated!$A$21:$A$35</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manipulated!$C$21:$C$35</c:f>
              <c:numCache>
                <c:ptCount val="15"/>
                <c:pt idx="0">
                  <c:v>85.13040157136622</c:v>
                </c:pt>
                <c:pt idx="1">
                  <c:v>81.93262242344811</c:v>
                </c:pt>
                <c:pt idx="2">
                  <c:v>77.64216052210402</c:v>
                </c:pt>
                <c:pt idx="3">
                  <c:v>8.152807325871796</c:v>
                </c:pt>
                <c:pt idx="4">
                  <c:v>8.024430741949784</c:v>
                </c:pt>
                <c:pt idx="5">
                  <c:v>25.34183803715785</c:v>
                </c:pt>
                <c:pt idx="6">
                  <c:v>6.049004594180704</c:v>
                </c:pt>
                <c:pt idx="7">
                  <c:v>3.3647196785558666</c:v>
                </c:pt>
                <c:pt idx="8">
                  <c:v>83.64332603938732</c:v>
                </c:pt>
                <c:pt idx="9">
                  <c:v>89.86814961087234</c:v>
                </c:pt>
                <c:pt idx="10">
                  <c:v>10.080699014486509</c:v>
                </c:pt>
                <c:pt idx="11">
                  <c:v>7.965099749133915</c:v>
                </c:pt>
                <c:pt idx="12">
                  <c:v>95.65531868131868</c:v>
                </c:pt>
                <c:pt idx="13">
                  <c:v>96.8948772678762</c:v>
                </c:pt>
                <c:pt idx="14">
                  <c:v>18.088925621994566</c:v>
                </c:pt>
              </c:numCache>
            </c:numRef>
          </c:val>
        </c:ser>
        <c:ser>
          <c:idx val="1"/>
          <c:order val="1"/>
          <c:tx>
            <c:strRef>
              <c:f>manipulated!$D$20</c:f>
              <c:strCache>
                <c:ptCount val="1"/>
                <c:pt idx="0">
                  <c:v>% load in sensitive area conform</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manipulated!$A$21:$A$35</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manipulated!$D$21:$D$35</c:f>
              <c:numCache>
                <c:ptCount val="15"/>
                <c:pt idx="0">
                  <c:v>6</c:v>
                </c:pt>
                <c:pt idx="1">
                  <c:v>99.58645290808474</c:v>
                </c:pt>
                <c:pt idx="3">
                  <c:v>14.000000000000002</c:v>
                </c:pt>
                <c:pt idx="4">
                  <c:v>23.999992633894866</c:v>
                </c:pt>
                <c:pt idx="6">
                  <c:v>56.9620253164557</c:v>
                </c:pt>
                <c:pt idx="7">
                  <c:v>41.00000373602726</c:v>
                </c:pt>
                <c:pt idx="10">
                  <c:v>95.7262331820598</c:v>
                </c:pt>
                <c:pt idx="11">
                  <c:v>19.19735556427102</c:v>
                </c:pt>
                <c:pt idx="12">
                  <c:v>10.990927361219322</c:v>
                </c:pt>
                <c:pt idx="13">
                  <c:v>33.75779954951234</c:v>
                </c:pt>
                <c:pt idx="14">
                  <c:v>10.699754744116795</c:v>
                </c:pt>
              </c:numCache>
            </c:numRef>
          </c:val>
        </c:ser>
        <c:ser>
          <c:idx val="2"/>
          <c:order val="2"/>
          <c:tx>
            <c:strRef>
              <c:f>manipulated!$E$20</c:f>
              <c:strCache>
                <c:ptCount val="1"/>
                <c:pt idx="0">
                  <c:v>% of load in sensitive area that is not conform</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manipulated!$A$21:$A$35</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manipulated!$E$21:$E$35</c:f>
              <c:numCache>
                <c:ptCount val="15"/>
                <c:pt idx="0">
                  <c:v>93.99998718170573</c:v>
                </c:pt>
                <c:pt idx="1">
                  <c:v>0.41356163397490475</c:v>
                </c:pt>
                <c:pt idx="3">
                  <c:v>86</c:v>
                </c:pt>
                <c:pt idx="4">
                  <c:v>76.00000736610514</c:v>
                </c:pt>
                <c:pt idx="6">
                  <c:v>43.037974683544306</c:v>
                </c:pt>
                <c:pt idx="7">
                  <c:v>58.99999626397274</c:v>
                </c:pt>
                <c:pt idx="10">
                  <c:v>4.273766817940205</c:v>
                </c:pt>
                <c:pt idx="11">
                  <c:v>80.80264443572898</c:v>
                </c:pt>
                <c:pt idx="12">
                  <c:v>89.00907263878068</c:v>
                </c:pt>
                <c:pt idx="13">
                  <c:v>66.24220045048766</c:v>
                </c:pt>
                <c:pt idx="14">
                  <c:v>89.3002452558832</c:v>
                </c:pt>
              </c:numCache>
            </c:numRef>
          </c:val>
        </c:ser>
        <c:axId val="9882781"/>
        <c:axId val="21836166"/>
      </c:barChart>
      <c:catAx>
        <c:axId val="988278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836166"/>
        <c:crosses val="autoZero"/>
        <c:auto val="1"/>
        <c:lblOffset val="100"/>
        <c:noMultiLvlLbl val="0"/>
      </c:catAx>
      <c:valAx>
        <c:axId val="21836166"/>
        <c:scaling>
          <c:orientation val="minMax"/>
          <c:max val="100"/>
        </c:scaling>
        <c:axPos val="l"/>
        <c:title>
          <c:tx>
            <c:rich>
              <a:bodyPr vert="horz" rot="0" anchor="ctr"/>
              <a:lstStyle/>
              <a:p>
                <a:pPr algn="ctr">
                  <a:defRPr/>
                </a:pPr>
                <a:r>
                  <a:rPr lang="en-US" cap="none" sz="1000" b="1" i="0" u="none" baseline="0">
                    <a:latin typeface="Arial"/>
                    <a:ea typeface="Arial"/>
                    <a:cs typeface="Arial"/>
                  </a:rPr>
                  <a:t>% of load</a:t>
                </a:r>
              </a:p>
            </c:rich>
          </c:tx>
          <c:layout>
            <c:manualLayout>
              <c:xMode val="factor"/>
              <c:yMode val="factor"/>
              <c:x val="0.02475"/>
              <c:y val="0.14175"/>
            </c:manualLayout>
          </c:layout>
          <c:overlay val="0"/>
          <c:spPr>
            <a:noFill/>
            <a:ln>
              <a:noFill/>
            </a:ln>
          </c:spPr>
        </c:title>
        <c:majorGridlines/>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9882781"/>
        <c:crossesAt val="1"/>
        <c:crossBetween val="between"/>
        <c:dispUnits/>
        <c:majorUnit val="10"/>
      </c:valAx>
      <c:spPr>
        <a:noFill/>
        <a:ln>
          <a:noFill/>
        </a:ln>
      </c:spPr>
    </c:plotArea>
    <c:legend>
      <c:legendPos val="r"/>
      <c:layout>
        <c:manualLayout>
          <c:xMode val="edge"/>
          <c:yMode val="edge"/>
          <c:x val="0.833"/>
          <c:y val="0.3825"/>
          <c:w val="0.167"/>
          <c:h val="0.31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2"/>
          <c:w val="0.82825"/>
          <c:h val="0.93225"/>
        </c:manualLayout>
      </c:layout>
      <c:barChart>
        <c:barDir val="col"/>
        <c:grouping val="clustered"/>
        <c:varyColors val="0"/>
        <c:ser>
          <c:idx val="0"/>
          <c:order val="0"/>
          <c:tx>
            <c:strRef>
              <c:f>manipulated!$C$20</c:f>
              <c:strCache>
                <c:ptCount val="1"/>
                <c:pt idx="0">
                  <c:v>% of total load in sensitive area</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manipulated!$A$21:$A$35</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manipulated!$C$21:$C$35</c:f>
              <c:numCache>
                <c:ptCount val="15"/>
                <c:pt idx="0">
                  <c:v>85.13040157136622</c:v>
                </c:pt>
                <c:pt idx="1">
                  <c:v>81.93262242344811</c:v>
                </c:pt>
                <c:pt idx="2">
                  <c:v>77.64216052210402</c:v>
                </c:pt>
                <c:pt idx="3">
                  <c:v>8.152807325871796</c:v>
                </c:pt>
                <c:pt idx="4">
                  <c:v>8.024430741949784</c:v>
                </c:pt>
                <c:pt idx="5">
                  <c:v>25.34183803715785</c:v>
                </c:pt>
                <c:pt idx="6">
                  <c:v>6.049004594180704</c:v>
                </c:pt>
                <c:pt idx="7">
                  <c:v>3.3647196785558666</c:v>
                </c:pt>
                <c:pt idx="8">
                  <c:v>83.64332603938732</c:v>
                </c:pt>
                <c:pt idx="9">
                  <c:v>89.86814961087234</c:v>
                </c:pt>
                <c:pt idx="10">
                  <c:v>10.080699014486509</c:v>
                </c:pt>
                <c:pt idx="11">
                  <c:v>7.965099749133915</c:v>
                </c:pt>
                <c:pt idx="12">
                  <c:v>95.65531868131868</c:v>
                </c:pt>
                <c:pt idx="13">
                  <c:v>96.8948772678762</c:v>
                </c:pt>
                <c:pt idx="14">
                  <c:v>18.088925621994566</c:v>
                </c:pt>
              </c:numCache>
            </c:numRef>
          </c:val>
        </c:ser>
        <c:ser>
          <c:idx val="2"/>
          <c:order val="1"/>
          <c:tx>
            <c:strRef>
              <c:f>manipulated!$E$20</c:f>
              <c:strCache>
                <c:ptCount val="1"/>
                <c:pt idx="0">
                  <c:v>% of load in sensitive area that is not conform</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manipulated!$A$21:$A$35</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manipulated!$E$21:$E$35</c:f>
              <c:numCache>
                <c:ptCount val="15"/>
                <c:pt idx="0">
                  <c:v>93.99998718170573</c:v>
                </c:pt>
                <c:pt idx="1">
                  <c:v>0.41356163397490475</c:v>
                </c:pt>
                <c:pt idx="3">
                  <c:v>86</c:v>
                </c:pt>
                <c:pt idx="4">
                  <c:v>76.00000736610514</c:v>
                </c:pt>
                <c:pt idx="6">
                  <c:v>43.037974683544306</c:v>
                </c:pt>
                <c:pt idx="7">
                  <c:v>58.99999626397274</c:v>
                </c:pt>
                <c:pt idx="10">
                  <c:v>4.273766817940205</c:v>
                </c:pt>
                <c:pt idx="11">
                  <c:v>80.80264443572898</c:v>
                </c:pt>
                <c:pt idx="12">
                  <c:v>89.00907263878068</c:v>
                </c:pt>
                <c:pt idx="13">
                  <c:v>66.24220045048766</c:v>
                </c:pt>
                <c:pt idx="14">
                  <c:v>89.3002452558832</c:v>
                </c:pt>
              </c:numCache>
            </c:numRef>
          </c:val>
        </c:ser>
        <c:axId val="62307767"/>
        <c:axId val="23898992"/>
      </c:barChart>
      <c:catAx>
        <c:axId val="62307767"/>
        <c:scaling>
          <c:orientation val="minMax"/>
        </c:scaling>
        <c:axPos val="b"/>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23898992"/>
        <c:crosses val="autoZero"/>
        <c:auto val="1"/>
        <c:lblOffset val="100"/>
        <c:noMultiLvlLbl val="0"/>
      </c:catAx>
      <c:valAx>
        <c:axId val="23898992"/>
        <c:scaling>
          <c:orientation val="minMax"/>
          <c:max val="100"/>
        </c:scaling>
        <c:axPos val="l"/>
        <c:title>
          <c:tx>
            <c:rich>
              <a:bodyPr vert="horz" rot="0" anchor="ctr"/>
              <a:lstStyle/>
              <a:p>
                <a:pPr algn="ctr">
                  <a:defRPr/>
                </a:pPr>
                <a:r>
                  <a:rPr lang="en-US" cap="none" sz="1175" b="1" i="0" u="none" baseline="0">
                    <a:latin typeface="Arial"/>
                    <a:ea typeface="Arial"/>
                    <a:cs typeface="Arial"/>
                  </a:rPr>
                  <a:t>% of load</a:t>
                </a:r>
              </a:p>
            </c:rich>
          </c:tx>
          <c:layout>
            <c:manualLayout>
              <c:xMode val="factor"/>
              <c:yMode val="factor"/>
              <c:x val="0.02475"/>
              <c:y val="0.14175"/>
            </c:manualLayout>
          </c:layout>
          <c:overlay val="0"/>
          <c:spPr>
            <a:noFill/>
            <a:ln>
              <a:noFill/>
            </a:ln>
          </c:spPr>
        </c:title>
        <c:majorGridlines/>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62307767"/>
        <c:crossesAt val="1"/>
        <c:crossBetween val="between"/>
        <c:dispUnits/>
        <c:majorUnit val="10"/>
      </c:valAx>
      <c:spPr>
        <a:noFill/>
        <a:ln>
          <a:noFill/>
        </a:ln>
      </c:spPr>
    </c:plotArea>
    <c:legend>
      <c:legendPos val="r"/>
      <c:layout>
        <c:manualLayout>
          <c:xMode val="edge"/>
          <c:yMode val="edge"/>
          <c:x val="0.83325"/>
          <c:y val="0.38175"/>
          <c:w val="0.16675"/>
          <c:h val="0.310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775"/>
          <c:w val="0.80625"/>
          <c:h val="0.9245"/>
        </c:manualLayout>
      </c:layout>
      <c:barChart>
        <c:barDir val="col"/>
        <c:grouping val="stacked"/>
        <c:varyColors val="0"/>
        <c:ser>
          <c:idx val="0"/>
          <c:order val="0"/>
          <c:tx>
            <c:strRef>
              <c:f>manipulated!$C$37</c:f>
              <c:strCache>
                <c:ptCount val="1"/>
                <c:pt idx="0">
                  <c:v>% load in sensitive area not conform</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manipulated!$B$38:$B$52</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manipulated!$C$38:$C$52</c:f>
              <c:numCache>
                <c:ptCount val="15"/>
                <c:pt idx="0">
                  <c:v>80.02256656481886</c:v>
                </c:pt>
                <c:pt idx="1">
                  <c:v>0.3388418920529012</c:v>
                </c:pt>
                <c:pt idx="2">
                  <c:v>0</c:v>
                </c:pt>
                <c:pt idx="3">
                  <c:v>7.011414300249745</c:v>
                </c:pt>
                <c:pt idx="4">
                  <c:v>6.098567954969841</c:v>
                </c:pt>
                <c:pt idx="5">
                  <c:v>0</c:v>
                </c:pt>
                <c:pt idx="6">
                  <c:v>2.6033690658499236</c:v>
                </c:pt>
                <c:pt idx="7">
                  <c:v>1.9851844846411169</c:v>
                </c:pt>
                <c:pt idx="8">
                  <c:v>0</c:v>
                </c:pt>
                <c:pt idx="9">
                  <c:v>0</c:v>
                </c:pt>
                <c:pt idx="10">
                  <c:v>0.4308255694975497</c:v>
                </c:pt>
                <c:pt idx="11">
                  <c:v>6.436011229243818</c:v>
                </c:pt>
                <c:pt idx="12">
                  <c:v>85.14191208791208</c:v>
                </c:pt>
                <c:pt idx="13">
                  <c:v>64.18529882604055</c:v>
                </c:pt>
                <c:pt idx="14">
                  <c:v>16.153454944595442</c:v>
                </c:pt>
              </c:numCache>
            </c:numRef>
          </c:val>
        </c:ser>
        <c:ser>
          <c:idx val="2"/>
          <c:order val="1"/>
          <c:tx>
            <c:strRef>
              <c:f>manipulated!$D$37</c:f>
              <c:strCache>
                <c:ptCount val="1"/>
                <c:pt idx="0">
                  <c:v>% load in sensitive area conform</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manipulated!$B$38:$B$52</c:f>
              <c:strCache>
                <c:ptCount val="15"/>
                <c:pt idx="0">
                  <c:v>BE</c:v>
                </c:pt>
                <c:pt idx="1">
                  <c:v>DK</c:v>
                </c:pt>
                <c:pt idx="2">
                  <c:v>DE</c:v>
                </c:pt>
                <c:pt idx="3">
                  <c:v>GR</c:v>
                </c:pt>
                <c:pt idx="4">
                  <c:v>ES</c:v>
                </c:pt>
                <c:pt idx="5">
                  <c:v>FR</c:v>
                </c:pt>
                <c:pt idx="6">
                  <c:v>IE</c:v>
                </c:pt>
                <c:pt idx="7">
                  <c:v>IT</c:v>
                </c:pt>
                <c:pt idx="8">
                  <c:v>LU</c:v>
                </c:pt>
                <c:pt idx="9">
                  <c:v>NL</c:v>
                </c:pt>
                <c:pt idx="10">
                  <c:v>AT</c:v>
                </c:pt>
                <c:pt idx="11">
                  <c:v>PT</c:v>
                </c:pt>
                <c:pt idx="12">
                  <c:v>FI</c:v>
                </c:pt>
                <c:pt idx="13">
                  <c:v>SE</c:v>
                </c:pt>
                <c:pt idx="14">
                  <c:v>UK</c:v>
                </c:pt>
              </c:strCache>
            </c:strRef>
          </c:cat>
          <c:val>
            <c:numRef>
              <c:f>manipulated!$D$38:$D$52</c:f>
              <c:numCache>
                <c:ptCount val="15"/>
                <c:pt idx="0">
                  <c:v>5.1078350065473614</c:v>
                </c:pt>
                <c:pt idx="1">
                  <c:v>81.59378053139521</c:v>
                </c:pt>
                <c:pt idx="2">
                  <c:v>77.64216052210402</c:v>
                </c:pt>
                <c:pt idx="3">
                  <c:v>1.141393025622051</c:v>
                </c:pt>
                <c:pt idx="4">
                  <c:v>1.925862786979943</c:v>
                </c:pt>
                <c:pt idx="5">
                  <c:v>25.34183803715785</c:v>
                </c:pt>
                <c:pt idx="6">
                  <c:v>3.4456355283307802</c:v>
                </c:pt>
                <c:pt idx="7">
                  <c:v>1.3795351939147498</c:v>
                </c:pt>
                <c:pt idx="8">
                  <c:v>83.64332603938732</c:v>
                </c:pt>
                <c:pt idx="9">
                  <c:v>89.86814961087234</c:v>
                </c:pt>
                <c:pt idx="10">
                  <c:v>9.649873444988959</c:v>
                </c:pt>
                <c:pt idx="11">
                  <c:v>1.529088519890097</c:v>
                </c:pt>
                <c:pt idx="12">
                  <c:v>10.5134065934066</c:v>
                </c:pt>
                <c:pt idx="13">
                  <c:v>32.709578441835646</c:v>
                </c:pt>
                <c:pt idx="14">
                  <c:v>1.935470677399124</c:v>
                </c:pt>
              </c:numCache>
            </c:numRef>
          </c:val>
        </c:ser>
        <c:overlap val="100"/>
        <c:axId val="13764337"/>
        <c:axId val="56770170"/>
      </c:barChart>
      <c:catAx>
        <c:axId val="1376433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770170"/>
        <c:crosses val="autoZero"/>
        <c:auto val="1"/>
        <c:lblOffset val="100"/>
        <c:noMultiLvlLbl val="0"/>
      </c:catAx>
      <c:valAx>
        <c:axId val="56770170"/>
        <c:scaling>
          <c:orientation val="minMax"/>
          <c:max val="100"/>
        </c:scaling>
        <c:axPos val="l"/>
        <c:title>
          <c:tx>
            <c:rich>
              <a:bodyPr vert="horz" rot="0" anchor="ctr"/>
              <a:lstStyle/>
              <a:p>
                <a:pPr algn="ctr">
                  <a:defRPr/>
                </a:pPr>
                <a:r>
                  <a:rPr lang="en-US" cap="none" sz="1000" b="1" i="0" u="none" baseline="0">
                    <a:latin typeface="Arial"/>
                    <a:ea typeface="Arial"/>
                    <a:cs typeface="Arial"/>
                  </a:rPr>
                  <a:t>% of total load</a:t>
                </a:r>
              </a:p>
            </c:rich>
          </c:tx>
          <c:layout>
            <c:manualLayout>
              <c:xMode val="factor"/>
              <c:yMode val="factor"/>
              <c:x val="0.02475"/>
              <c:y val="0.1417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764337"/>
        <c:crossesAt val="1"/>
        <c:crossBetween val="between"/>
        <c:dispUnits/>
        <c:majorUnit val="10"/>
      </c:valAx>
      <c:spPr>
        <a:noFill/>
        <a:ln>
          <a:noFill/>
        </a:ln>
      </c:spPr>
    </c:plotArea>
    <c:legend>
      <c:legendPos val="r"/>
      <c:layout>
        <c:manualLayout>
          <c:xMode val="edge"/>
          <c:yMode val="edge"/>
          <c:x val="0.81225"/>
          <c:y val="0.297"/>
          <c:w val="0.1785"/>
          <c:h val="0.283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19050</xdr:rowOff>
    </xdr:from>
    <xdr:to>
      <xdr:col>9</xdr:col>
      <xdr:colOff>95250</xdr:colOff>
      <xdr:row>26</xdr:row>
      <xdr:rowOff>95250</xdr:rowOff>
    </xdr:to>
    <xdr:graphicFrame>
      <xdr:nvGraphicFramePr>
        <xdr:cNvPr id="1" name="Chart 1"/>
        <xdr:cNvGraphicFramePr/>
      </xdr:nvGraphicFramePr>
      <xdr:xfrm>
        <a:off x="123825" y="180975"/>
        <a:ext cx="6829425" cy="41243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27</xdr:row>
      <xdr:rowOff>57150</xdr:rowOff>
    </xdr:from>
    <xdr:to>
      <xdr:col>10</xdr:col>
      <xdr:colOff>57150</xdr:colOff>
      <xdr:row>57</xdr:row>
      <xdr:rowOff>57150</xdr:rowOff>
    </xdr:to>
    <xdr:graphicFrame>
      <xdr:nvGraphicFramePr>
        <xdr:cNvPr id="2" name="Chart 4"/>
        <xdr:cNvGraphicFramePr/>
      </xdr:nvGraphicFramePr>
      <xdr:xfrm>
        <a:off x="123825" y="4429125"/>
        <a:ext cx="7553325" cy="4857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0</xdr:rowOff>
    </xdr:from>
    <xdr:to>
      <xdr:col>9</xdr:col>
      <xdr:colOff>704850</xdr:colOff>
      <xdr:row>88</xdr:row>
      <xdr:rowOff>9525</xdr:rowOff>
    </xdr:to>
    <xdr:graphicFrame>
      <xdr:nvGraphicFramePr>
        <xdr:cNvPr id="3" name="Chart 5"/>
        <xdr:cNvGraphicFramePr/>
      </xdr:nvGraphicFramePr>
      <xdr:xfrm>
        <a:off x="0" y="9391650"/>
        <a:ext cx="7562850" cy="48672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89</xdr:row>
      <xdr:rowOff>0</xdr:rowOff>
    </xdr:from>
    <xdr:to>
      <xdr:col>9</xdr:col>
      <xdr:colOff>714375</xdr:colOff>
      <xdr:row>119</xdr:row>
      <xdr:rowOff>19050</xdr:rowOff>
    </xdr:to>
    <xdr:graphicFrame>
      <xdr:nvGraphicFramePr>
        <xdr:cNvPr id="4" name="Chart 6"/>
        <xdr:cNvGraphicFramePr/>
      </xdr:nvGraphicFramePr>
      <xdr:xfrm>
        <a:off x="0" y="14411325"/>
        <a:ext cx="7572375" cy="4876800"/>
      </xdr:xfrm>
      <a:graphic>
        <a:graphicData uri="http://schemas.openxmlformats.org/drawingml/2006/chart">
          <c:chart xmlns:c="http://schemas.openxmlformats.org/drawingml/2006/chart" r:id="rId4"/>
        </a:graphicData>
      </a:graphic>
    </xdr:graphicFrame>
    <xdr:clientData/>
  </xdr:twoCellAnchor>
  <xdr:twoCellAnchor>
    <xdr:from>
      <xdr:col>11</xdr:col>
      <xdr:colOff>542925</xdr:colOff>
      <xdr:row>96</xdr:row>
      <xdr:rowOff>9525</xdr:rowOff>
    </xdr:from>
    <xdr:to>
      <xdr:col>19</xdr:col>
      <xdr:colOff>723900</xdr:colOff>
      <xdr:row>119</xdr:row>
      <xdr:rowOff>28575</xdr:rowOff>
    </xdr:to>
    <xdr:graphicFrame>
      <xdr:nvGraphicFramePr>
        <xdr:cNvPr id="5" name="Chart 8"/>
        <xdr:cNvGraphicFramePr/>
      </xdr:nvGraphicFramePr>
      <xdr:xfrm>
        <a:off x="8924925" y="15554325"/>
        <a:ext cx="6276975" cy="37433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53"/>
  <sheetViews>
    <sheetView workbookViewId="0" topLeftCell="A32">
      <selection activeCell="A41" sqref="A41"/>
    </sheetView>
  </sheetViews>
  <sheetFormatPr defaultColWidth="9.140625" defaultRowHeight="12.75"/>
  <cols>
    <col min="1" max="1" width="28.8515625" style="0" customWidth="1"/>
    <col min="2" max="2" width="5.7109375" style="0" customWidth="1"/>
    <col min="3" max="4" width="11.140625" style="0" bestFit="1" customWidth="1"/>
    <col min="5" max="5" width="4.57421875" style="0" bestFit="1" customWidth="1"/>
    <col min="6" max="6" width="4.8515625" style="0" customWidth="1"/>
    <col min="7" max="7" width="4.57421875" style="0" bestFit="1" customWidth="1"/>
    <col min="9" max="9" width="4.57421875" style="0" bestFit="1" customWidth="1"/>
    <col min="10" max="10" width="4.8515625" style="0" customWidth="1"/>
    <col min="11" max="11" width="4.57421875" style="0" bestFit="1" customWidth="1"/>
    <col min="12" max="12" width="10.140625" style="0" bestFit="1" customWidth="1"/>
    <col min="13" max="13" width="4.57421875" style="0" bestFit="1" customWidth="1"/>
    <col min="14" max="16384" width="11.421875" style="0" customWidth="1"/>
  </cols>
  <sheetData>
    <row r="1" ht="12.75">
      <c r="A1" t="s">
        <v>25</v>
      </c>
    </row>
    <row r="2" ht="12.75">
      <c r="A2" t="s">
        <v>26</v>
      </c>
    </row>
    <row r="6" spans="1:13" ht="12.75">
      <c r="A6" s="2" t="s">
        <v>19</v>
      </c>
      <c r="B6" s="16" t="s">
        <v>20</v>
      </c>
      <c r="C6" s="16"/>
      <c r="D6" s="16"/>
      <c r="E6" s="16"/>
      <c r="F6" s="16" t="s">
        <v>17</v>
      </c>
      <c r="G6" s="16"/>
      <c r="H6" s="16"/>
      <c r="I6" s="16"/>
      <c r="J6" s="16" t="s">
        <v>18</v>
      </c>
      <c r="K6" s="16"/>
      <c r="L6" s="16"/>
      <c r="M6" s="16"/>
    </row>
    <row r="7" spans="1:13" ht="84.75" customHeight="1">
      <c r="A7" s="2"/>
      <c r="B7" s="10" t="s">
        <v>11</v>
      </c>
      <c r="C7" s="10" t="s">
        <v>12</v>
      </c>
      <c r="D7" s="10" t="s">
        <v>15</v>
      </c>
      <c r="E7" s="11" t="s">
        <v>22</v>
      </c>
      <c r="F7" s="10" t="s">
        <v>11</v>
      </c>
      <c r="G7" s="10" t="s">
        <v>14</v>
      </c>
      <c r="H7" s="10" t="s">
        <v>16</v>
      </c>
      <c r="I7" s="10" t="s">
        <v>14</v>
      </c>
      <c r="J7" s="10" t="s">
        <v>11</v>
      </c>
      <c r="K7" s="10" t="s">
        <v>14</v>
      </c>
      <c r="L7" s="10" t="s">
        <v>16</v>
      </c>
      <c r="M7" s="10" t="s">
        <v>14</v>
      </c>
    </row>
    <row r="8" spans="1:13" ht="12.75">
      <c r="A8" s="2" t="s">
        <v>0</v>
      </c>
      <c r="B8" s="4">
        <v>189</v>
      </c>
      <c r="C8" s="4">
        <v>7801350</v>
      </c>
      <c r="D8" s="4">
        <v>9164000</v>
      </c>
      <c r="E8" s="5">
        <v>85.1</v>
      </c>
      <c r="F8" s="2">
        <v>12</v>
      </c>
      <c r="G8" s="5">
        <v>6.3</v>
      </c>
      <c r="H8" s="4">
        <v>468081</v>
      </c>
      <c r="I8" s="5">
        <v>6</v>
      </c>
      <c r="J8" s="2">
        <v>177</v>
      </c>
      <c r="K8" s="5">
        <v>93.7</v>
      </c>
      <c r="L8" s="4">
        <v>7333268</v>
      </c>
      <c r="M8" s="5">
        <v>94</v>
      </c>
    </row>
    <row r="9" spans="1:13" ht="12.75">
      <c r="A9" s="2" t="s">
        <v>1</v>
      </c>
      <c r="B9" s="4">
        <v>125</v>
      </c>
      <c r="C9" s="4">
        <v>6876605</v>
      </c>
      <c r="D9" s="4">
        <v>8393000</v>
      </c>
      <c r="E9" s="5">
        <v>81.9</v>
      </c>
      <c r="F9" s="2">
        <v>123</v>
      </c>
      <c r="G9" s="5">
        <v>98.4</v>
      </c>
      <c r="H9" s="4">
        <v>6848167</v>
      </c>
      <c r="I9" s="5">
        <v>99.6</v>
      </c>
      <c r="J9" s="2">
        <v>2</v>
      </c>
      <c r="K9" s="5">
        <v>1.6</v>
      </c>
      <c r="L9" s="4">
        <v>28439</v>
      </c>
      <c r="M9" s="5">
        <v>0.4</v>
      </c>
    </row>
    <row r="10" spans="1:13" ht="12.75">
      <c r="A10" s="2" t="s">
        <v>29</v>
      </c>
      <c r="B10" s="4">
        <v>1685</v>
      </c>
      <c r="C10" s="4">
        <v>109831358</v>
      </c>
      <c r="D10" s="4">
        <v>141458400</v>
      </c>
      <c r="E10" s="5">
        <v>77.6</v>
      </c>
      <c r="F10" s="2"/>
      <c r="G10" s="5"/>
      <c r="H10" s="4"/>
      <c r="I10" s="5"/>
      <c r="J10" s="2"/>
      <c r="K10" s="5"/>
      <c r="L10" s="4"/>
      <c r="M10" s="2"/>
    </row>
    <row r="11" spans="1:13" ht="12.75">
      <c r="A11" s="2" t="s">
        <v>27</v>
      </c>
      <c r="B11" s="4">
        <v>33</v>
      </c>
      <c r="C11" s="4">
        <v>881400</v>
      </c>
      <c r="D11" s="4">
        <v>10811000</v>
      </c>
      <c r="E11" s="5">
        <v>8.2</v>
      </c>
      <c r="F11" s="2">
        <v>4</v>
      </c>
      <c r="G11" s="5">
        <v>12.1</v>
      </c>
      <c r="H11" s="4">
        <v>123396</v>
      </c>
      <c r="I11" s="5">
        <v>14</v>
      </c>
      <c r="J11" s="2">
        <v>29</v>
      </c>
      <c r="K11" s="5">
        <v>87.9</v>
      </c>
      <c r="L11" s="4">
        <v>758004</v>
      </c>
      <c r="M11" s="5">
        <v>86</v>
      </c>
    </row>
    <row r="12" spans="1:13" ht="12.75">
      <c r="A12" s="6" t="s">
        <v>28</v>
      </c>
      <c r="B12" s="4">
        <v>16</v>
      </c>
      <c r="C12" s="4">
        <v>646000</v>
      </c>
      <c r="D12" s="4">
        <v>10811000</v>
      </c>
      <c r="E12" s="5">
        <v>6</v>
      </c>
      <c r="F12" s="2">
        <v>4</v>
      </c>
      <c r="G12" s="5">
        <v>25</v>
      </c>
      <c r="H12" s="4">
        <v>122740</v>
      </c>
      <c r="I12" s="5">
        <v>19</v>
      </c>
      <c r="J12" s="2">
        <v>12</v>
      </c>
      <c r="K12" s="5">
        <v>75</v>
      </c>
      <c r="L12" s="4">
        <v>523260</v>
      </c>
      <c r="M12" s="5">
        <v>81</v>
      </c>
    </row>
    <row r="13" spans="1:13" ht="12.75">
      <c r="A13" s="2" t="s">
        <v>2</v>
      </c>
      <c r="B13" s="4">
        <v>120</v>
      </c>
      <c r="C13" s="4">
        <v>5973306</v>
      </c>
      <c r="D13" s="4">
        <v>74439000</v>
      </c>
      <c r="E13" s="5">
        <v>8</v>
      </c>
      <c r="F13" s="2">
        <v>35</v>
      </c>
      <c r="G13" s="5">
        <v>29.2</v>
      </c>
      <c r="H13" s="4">
        <v>1433593</v>
      </c>
      <c r="I13" s="5">
        <v>24</v>
      </c>
      <c r="J13" s="2">
        <v>85</v>
      </c>
      <c r="K13" s="5">
        <v>70.8</v>
      </c>
      <c r="L13" s="4">
        <v>4539713</v>
      </c>
      <c r="M13" s="5">
        <v>76</v>
      </c>
    </row>
    <row r="14" spans="1:13" ht="12.75">
      <c r="A14" s="2" t="s">
        <v>3</v>
      </c>
      <c r="B14" s="4">
        <v>267</v>
      </c>
      <c r="C14" s="4">
        <v>17868530</v>
      </c>
      <c r="D14" s="4">
        <v>70510000</v>
      </c>
      <c r="E14" s="5">
        <v>25.3</v>
      </c>
      <c r="F14" s="2"/>
      <c r="G14" s="5"/>
      <c r="H14" s="4"/>
      <c r="I14" s="5"/>
      <c r="J14" s="2"/>
      <c r="K14" s="5"/>
      <c r="L14" s="4"/>
      <c r="M14" s="2"/>
    </row>
    <row r="15" spans="1:13" ht="12.75">
      <c r="A15" s="2" t="s">
        <v>4</v>
      </c>
      <c r="B15" s="4">
        <v>11</v>
      </c>
      <c r="C15" s="4">
        <v>237000</v>
      </c>
      <c r="D15" s="4">
        <v>3918000</v>
      </c>
      <c r="E15" s="5">
        <v>6</v>
      </c>
      <c r="F15" s="2">
        <v>7</v>
      </c>
      <c r="G15" s="5">
        <v>63.6</v>
      </c>
      <c r="H15" s="4">
        <v>135000</v>
      </c>
      <c r="I15" s="5">
        <v>57</v>
      </c>
      <c r="J15" s="2">
        <v>4</v>
      </c>
      <c r="K15" s="5">
        <v>36.4</v>
      </c>
      <c r="L15" s="4">
        <v>102000</v>
      </c>
      <c r="M15" s="5">
        <v>43</v>
      </c>
    </row>
    <row r="16" spans="1:13" ht="12.75">
      <c r="A16" s="2" t="s">
        <v>5</v>
      </c>
      <c r="B16" s="4">
        <v>51</v>
      </c>
      <c r="C16" s="4">
        <v>3211968</v>
      </c>
      <c r="D16" s="4">
        <v>95460196</v>
      </c>
      <c r="E16" s="5">
        <v>3.4</v>
      </c>
      <c r="F16" s="2">
        <v>16</v>
      </c>
      <c r="G16" s="5">
        <v>31.4</v>
      </c>
      <c r="H16" s="4">
        <v>1316907</v>
      </c>
      <c r="I16" s="5">
        <v>41</v>
      </c>
      <c r="J16" s="2">
        <v>35</v>
      </c>
      <c r="K16" s="5">
        <v>68.6</v>
      </c>
      <c r="L16" s="4">
        <v>1895061</v>
      </c>
      <c r="M16" s="5">
        <v>59</v>
      </c>
    </row>
    <row r="17" spans="1:13" ht="12.75">
      <c r="A17" s="2" t="s">
        <v>38</v>
      </c>
      <c r="B17" s="4">
        <v>11</v>
      </c>
      <c r="C17" s="4">
        <v>764500</v>
      </c>
      <c r="D17" s="4">
        <v>914000</v>
      </c>
      <c r="E17" s="5">
        <v>83.6</v>
      </c>
      <c r="F17" s="2" t="s">
        <v>24</v>
      </c>
      <c r="G17" s="5" t="s">
        <v>24</v>
      </c>
      <c r="H17" s="4" t="s">
        <v>24</v>
      </c>
      <c r="I17" s="5" t="s">
        <v>24</v>
      </c>
      <c r="J17" s="2" t="s">
        <v>24</v>
      </c>
      <c r="K17" s="5" t="s">
        <v>24</v>
      </c>
      <c r="L17" s="4" t="s">
        <v>24</v>
      </c>
      <c r="M17" s="2" t="s">
        <v>24</v>
      </c>
    </row>
    <row r="18" spans="1:13" ht="12.75">
      <c r="A18" s="2" t="s">
        <v>39</v>
      </c>
      <c r="B18" s="4">
        <v>263</v>
      </c>
      <c r="C18" s="4">
        <v>15473498</v>
      </c>
      <c r="D18" s="4">
        <v>17218000</v>
      </c>
      <c r="E18" s="5">
        <v>89.9</v>
      </c>
      <c r="F18" s="2" t="s">
        <v>24</v>
      </c>
      <c r="G18" s="5" t="s">
        <v>24</v>
      </c>
      <c r="H18" s="4" t="s">
        <v>24</v>
      </c>
      <c r="I18" s="5" t="s">
        <v>24</v>
      </c>
      <c r="J18" s="2" t="s">
        <v>24</v>
      </c>
      <c r="K18" s="5" t="s">
        <v>24</v>
      </c>
      <c r="L18" s="4" t="s">
        <v>24</v>
      </c>
      <c r="M18" s="2" t="s">
        <v>24</v>
      </c>
    </row>
    <row r="19" spans="1:13" ht="12.75">
      <c r="A19" s="2" t="s">
        <v>6</v>
      </c>
      <c r="B19" s="4">
        <v>25</v>
      </c>
      <c r="C19" s="4">
        <v>1871885</v>
      </c>
      <c r="D19" s="4">
        <v>18569000</v>
      </c>
      <c r="E19" s="5">
        <v>10</v>
      </c>
      <c r="F19" s="2">
        <v>24</v>
      </c>
      <c r="G19" s="5">
        <v>96</v>
      </c>
      <c r="H19" s="4">
        <v>1791885</v>
      </c>
      <c r="I19" s="5">
        <v>95.7</v>
      </c>
      <c r="J19" s="2">
        <v>1</v>
      </c>
      <c r="K19" s="5">
        <v>4</v>
      </c>
      <c r="L19" s="4">
        <v>80000</v>
      </c>
      <c r="M19" s="5">
        <v>4.3</v>
      </c>
    </row>
    <row r="20" spans="1:13" ht="12.75">
      <c r="A20" s="2" t="s">
        <v>7</v>
      </c>
      <c r="B20" s="4">
        <v>27</v>
      </c>
      <c r="C20" s="4">
        <v>1333517</v>
      </c>
      <c r="D20" s="4">
        <v>16742000</v>
      </c>
      <c r="E20" s="5">
        <v>8</v>
      </c>
      <c r="F20" s="2">
        <v>5</v>
      </c>
      <c r="G20" s="5">
        <v>18.5</v>
      </c>
      <c r="H20" s="4">
        <v>256000</v>
      </c>
      <c r="I20" s="5">
        <v>19.2</v>
      </c>
      <c r="J20" s="2">
        <v>22</v>
      </c>
      <c r="K20" s="5">
        <v>81.5</v>
      </c>
      <c r="L20" s="4">
        <v>1077517</v>
      </c>
      <c r="M20" s="5">
        <v>80.8</v>
      </c>
    </row>
    <row r="21" spans="1:13" ht="12.75">
      <c r="A21" s="2" t="s">
        <v>8</v>
      </c>
      <c r="B21" s="4">
        <v>85</v>
      </c>
      <c r="C21" s="4">
        <v>4352317</v>
      </c>
      <c r="D21" s="4">
        <v>4550000</v>
      </c>
      <c r="E21" s="5">
        <v>95.7</v>
      </c>
      <c r="F21" s="2">
        <v>11</v>
      </c>
      <c r="G21" s="5">
        <v>12.9</v>
      </c>
      <c r="H21" s="4">
        <v>478360</v>
      </c>
      <c r="I21" s="5">
        <v>11</v>
      </c>
      <c r="J21" s="2">
        <v>74</v>
      </c>
      <c r="K21" s="5">
        <v>87.1</v>
      </c>
      <c r="L21" s="4">
        <v>3873957</v>
      </c>
      <c r="M21" s="5">
        <v>89</v>
      </c>
    </row>
    <row r="22" spans="1:13" ht="12.75">
      <c r="A22" s="2" t="s">
        <v>9</v>
      </c>
      <c r="B22" s="4">
        <v>144</v>
      </c>
      <c r="C22" s="4">
        <v>7263240</v>
      </c>
      <c r="D22" s="4">
        <v>7496000</v>
      </c>
      <c r="E22" s="5">
        <v>96.9</v>
      </c>
      <c r="F22" s="2">
        <v>34</v>
      </c>
      <c r="G22" s="5">
        <v>23.6</v>
      </c>
      <c r="H22" s="4">
        <v>2451910</v>
      </c>
      <c r="I22" s="5">
        <v>33.8</v>
      </c>
      <c r="J22" s="2">
        <v>110</v>
      </c>
      <c r="K22" s="5">
        <v>76.4</v>
      </c>
      <c r="L22" s="4">
        <v>4811330</v>
      </c>
      <c r="M22" s="5">
        <v>66.2</v>
      </c>
    </row>
    <row r="23" spans="1:13" ht="12.75">
      <c r="A23" s="2" t="s">
        <v>10</v>
      </c>
      <c r="B23" s="4">
        <v>207</v>
      </c>
      <c r="C23" s="4">
        <v>13843093</v>
      </c>
      <c r="D23" s="4">
        <v>76528000</v>
      </c>
      <c r="E23" s="5">
        <v>18.1</v>
      </c>
      <c r="F23" s="2">
        <v>19</v>
      </c>
      <c r="G23" s="5">
        <v>9.2</v>
      </c>
      <c r="H23" s="4">
        <v>1481177</v>
      </c>
      <c r="I23" s="5">
        <v>10.7</v>
      </c>
      <c r="J23" s="2">
        <v>188</v>
      </c>
      <c r="K23" s="5">
        <v>90.8</v>
      </c>
      <c r="L23" s="4">
        <v>12361916</v>
      </c>
      <c r="M23" s="5">
        <v>89.3</v>
      </c>
    </row>
    <row r="24" spans="1:13" ht="12.75">
      <c r="A24" s="7" t="s">
        <v>23</v>
      </c>
      <c r="B24" s="8">
        <f>SUM(B8:B23)-B12</f>
        <v>3243</v>
      </c>
      <c r="C24" s="8">
        <f>SUM(C8:C23)-C12</f>
        <v>197583567</v>
      </c>
      <c r="D24" s="8">
        <f>SUM(D8:D23)-D12</f>
        <v>556170596</v>
      </c>
      <c r="E24" s="9">
        <f>C24/D24*100</f>
        <v>35.525712509979584</v>
      </c>
      <c r="F24" s="2"/>
      <c r="G24" s="2"/>
      <c r="H24" s="2"/>
      <c r="I24" s="2"/>
      <c r="J24" s="2"/>
      <c r="K24" s="2"/>
      <c r="L24" s="2"/>
      <c r="M24" s="2"/>
    </row>
    <row r="26" ht="12.75">
      <c r="A26" t="s">
        <v>21</v>
      </c>
    </row>
    <row r="27" ht="12.75">
      <c r="A27" t="s">
        <v>30</v>
      </c>
    </row>
    <row r="28" ht="12.75">
      <c r="A28" t="s">
        <v>31</v>
      </c>
    </row>
    <row r="29" spans="1:13" ht="51" customHeight="1">
      <c r="A29" s="14" t="s">
        <v>32</v>
      </c>
      <c r="B29" s="14"/>
      <c r="C29" s="14"/>
      <c r="D29" s="14"/>
      <c r="E29" s="14"/>
      <c r="F29" s="14"/>
      <c r="G29" s="14"/>
      <c r="H29" s="14"/>
      <c r="I29" s="14"/>
      <c r="J29" s="14"/>
      <c r="K29" s="14"/>
      <c r="L29" s="14"/>
      <c r="M29" s="14"/>
    </row>
    <row r="31" spans="1:13" ht="24" customHeight="1">
      <c r="A31" s="15" t="s">
        <v>37</v>
      </c>
      <c r="B31" s="14"/>
      <c r="C31" s="14"/>
      <c r="D31" s="14"/>
      <c r="E31" s="14"/>
      <c r="F31" s="14"/>
      <c r="G31" s="14"/>
      <c r="H31" s="14"/>
      <c r="I31" s="14"/>
      <c r="J31" s="14"/>
      <c r="K31" s="14"/>
      <c r="L31" s="14"/>
      <c r="M31" s="14"/>
    </row>
    <row r="32" spans="1:13" ht="24.75" customHeight="1">
      <c r="A32" s="15" t="s">
        <v>36</v>
      </c>
      <c r="B32" s="15"/>
      <c r="C32" s="15"/>
      <c r="D32" s="15"/>
      <c r="E32" s="15"/>
      <c r="F32" s="15"/>
      <c r="G32" s="15"/>
      <c r="H32" s="15"/>
      <c r="I32" s="15"/>
      <c r="J32" s="15"/>
      <c r="K32" s="15"/>
      <c r="L32" s="15"/>
      <c r="M32" s="15"/>
    </row>
    <row r="33" ht="12.75">
      <c r="A33" t="s">
        <v>33</v>
      </c>
    </row>
    <row r="34" ht="12.75">
      <c r="A34" t="s">
        <v>34</v>
      </c>
    </row>
    <row r="35" ht="12.75">
      <c r="A35" t="s">
        <v>35</v>
      </c>
    </row>
    <row r="38" ht="12.75">
      <c r="A38" t="s">
        <v>25</v>
      </c>
    </row>
    <row r="39" ht="12.75">
      <c r="A39" t="s">
        <v>26</v>
      </c>
    </row>
    <row r="40" spans="1:2" ht="12.75">
      <c r="A40" s="2"/>
      <c r="B40" s="2" t="s">
        <v>11</v>
      </c>
    </row>
    <row r="41" spans="1:2" ht="12.75">
      <c r="A41" s="2" t="s">
        <v>61</v>
      </c>
      <c r="B41" s="2">
        <v>78</v>
      </c>
    </row>
    <row r="42" spans="1:2" ht="12.75">
      <c r="A42" s="2" t="s">
        <v>62</v>
      </c>
      <c r="B42" s="2">
        <v>221</v>
      </c>
    </row>
    <row r="43" spans="1:2" ht="12.75">
      <c r="A43" s="2" t="s">
        <v>63</v>
      </c>
      <c r="B43" s="2">
        <v>57</v>
      </c>
    </row>
    <row r="44" spans="1:2" ht="12.75">
      <c r="A44" s="2" t="s">
        <v>64</v>
      </c>
      <c r="B44" s="2">
        <v>37</v>
      </c>
    </row>
    <row r="45" spans="1:2" ht="12.75">
      <c r="A45" s="2" t="s">
        <v>65</v>
      </c>
      <c r="B45" s="2">
        <v>134</v>
      </c>
    </row>
    <row r="46" spans="1:2" ht="12.75">
      <c r="A46" s="2" t="s">
        <v>66</v>
      </c>
      <c r="B46" s="2">
        <f>SUM(B41:B45)</f>
        <v>527</v>
      </c>
    </row>
    <row r="49" spans="1:13" ht="12.75">
      <c r="A49" s="15" t="s">
        <v>37</v>
      </c>
      <c r="B49" s="14"/>
      <c r="C49" s="14"/>
      <c r="D49" s="14"/>
      <c r="E49" s="14"/>
      <c r="F49" s="14"/>
      <c r="G49" s="14"/>
      <c r="H49" s="14"/>
      <c r="I49" s="14"/>
      <c r="J49" s="14"/>
      <c r="K49" s="14"/>
      <c r="L49" s="14"/>
      <c r="M49" s="14"/>
    </row>
    <row r="50" spans="1:13" ht="12.75">
      <c r="A50" s="15" t="s">
        <v>36</v>
      </c>
      <c r="B50" s="15"/>
      <c r="C50" s="15"/>
      <c r="D50" s="15"/>
      <c r="E50" s="15"/>
      <c r="F50" s="15"/>
      <c r="G50" s="15"/>
      <c r="H50" s="15"/>
      <c r="I50" s="15"/>
      <c r="J50" s="15"/>
      <c r="K50" s="15"/>
      <c r="L50" s="15"/>
      <c r="M50" s="15"/>
    </row>
    <row r="51" ht="12.75">
      <c r="A51" t="s">
        <v>33</v>
      </c>
    </row>
    <row r="52" ht="12.75">
      <c r="A52" t="s">
        <v>34</v>
      </c>
    </row>
    <row r="53" ht="12.75">
      <c r="A53" t="s">
        <v>35</v>
      </c>
    </row>
  </sheetData>
  <mergeCells count="8">
    <mergeCell ref="A29:M29"/>
    <mergeCell ref="A32:M32"/>
    <mergeCell ref="A50:M50"/>
    <mergeCell ref="F6:I6"/>
    <mergeCell ref="J6:M6"/>
    <mergeCell ref="B6:E6"/>
    <mergeCell ref="A49:M49"/>
    <mergeCell ref="A31:M31"/>
  </mergeCells>
  <printOptions/>
  <pageMargins left="0.75" right="0.75" top="1" bottom="1" header="0.4921259845" footer="0.492125984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O83"/>
  <sheetViews>
    <sheetView workbookViewId="0" topLeftCell="A76">
      <selection activeCell="J6" sqref="J6:J7"/>
    </sheetView>
  </sheetViews>
  <sheetFormatPr defaultColWidth="9.140625" defaultRowHeight="12.75"/>
  <cols>
    <col min="1" max="1" width="28.57421875" style="0" bestFit="1" customWidth="1"/>
    <col min="2" max="2" width="5.7109375" style="0" customWidth="1"/>
    <col min="3" max="4" width="11.140625" style="0" customWidth="1"/>
    <col min="5" max="5" width="4.57421875" style="0" customWidth="1"/>
    <col min="6" max="7" width="5.7109375" style="0" customWidth="1"/>
    <col min="9" max="11" width="5.7109375" style="0" customWidth="1"/>
    <col min="12" max="12" width="10.140625" style="0" customWidth="1"/>
    <col min="13" max="13" width="5.7109375" style="0" customWidth="1"/>
    <col min="14" max="16384" width="11.421875" style="0" customWidth="1"/>
  </cols>
  <sheetData>
    <row r="1" spans="2:6" ht="51">
      <c r="B1" s="2" t="s">
        <v>19</v>
      </c>
      <c r="C1" s="3" t="s">
        <v>13</v>
      </c>
      <c r="D1" s="3" t="s">
        <v>57</v>
      </c>
      <c r="E1" s="3" t="s">
        <v>55</v>
      </c>
      <c r="F1" s="3" t="s">
        <v>56</v>
      </c>
    </row>
    <row r="2" spans="1:6" ht="12.75">
      <c r="A2" s="2" t="s">
        <v>40</v>
      </c>
      <c r="B2" s="2" t="s">
        <v>0</v>
      </c>
      <c r="C2" s="4">
        <v>9164000</v>
      </c>
      <c r="D2" s="4">
        <v>7801350</v>
      </c>
      <c r="E2" s="4">
        <v>468081</v>
      </c>
      <c r="F2" s="4">
        <v>7333268</v>
      </c>
    </row>
    <row r="3" spans="1:6" ht="12.75">
      <c r="A3" s="2" t="s">
        <v>41</v>
      </c>
      <c r="B3" s="2" t="s">
        <v>1</v>
      </c>
      <c r="C3" s="4">
        <v>8393000</v>
      </c>
      <c r="D3" s="4">
        <v>6876605</v>
      </c>
      <c r="E3" s="4">
        <v>6848167</v>
      </c>
      <c r="F3" s="4">
        <v>28439</v>
      </c>
    </row>
    <row r="4" spans="1:6" ht="12.75">
      <c r="A4" s="2" t="s">
        <v>42</v>
      </c>
      <c r="B4" s="2" t="s">
        <v>29</v>
      </c>
      <c r="C4" s="4">
        <v>141458400</v>
      </c>
      <c r="D4" s="4">
        <v>109831358</v>
      </c>
      <c r="E4" s="4"/>
      <c r="F4" s="4"/>
    </row>
    <row r="5" spans="1:6" ht="12.75">
      <c r="A5" s="2" t="s">
        <v>43</v>
      </c>
      <c r="B5" s="2" t="s">
        <v>27</v>
      </c>
      <c r="C5" s="4">
        <v>10811000</v>
      </c>
      <c r="D5" s="4">
        <v>881400</v>
      </c>
      <c r="E5" s="4">
        <v>123396</v>
      </c>
      <c r="F5" s="4">
        <v>758004</v>
      </c>
    </row>
    <row r="6" spans="1:6" ht="12.75">
      <c r="A6" s="2" t="s">
        <v>44</v>
      </c>
      <c r="B6" s="2" t="s">
        <v>2</v>
      </c>
      <c r="C6" s="4">
        <v>74439000</v>
      </c>
      <c r="D6" s="4">
        <v>5973306</v>
      </c>
      <c r="E6" s="4">
        <v>1433593</v>
      </c>
      <c r="F6" s="4">
        <v>4539713</v>
      </c>
    </row>
    <row r="7" spans="1:6" ht="12.75">
      <c r="A7" s="2" t="s">
        <v>45</v>
      </c>
      <c r="B7" s="2" t="s">
        <v>3</v>
      </c>
      <c r="C7" s="4">
        <v>70510000</v>
      </c>
      <c r="D7" s="4">
        <v>17868530</v>
      </c>
      <c r="E7" s="4"/>
      <c r="F7" s="4"/>
    </row>
    <row r="8" spans="1:6" ht="12.75">
      <c r="A8" s="2" t="s">
        <v>46</v>
      </c>
      <c r="B8" s="2" t="s">
        <v>4</v>
      </c>
      <c r="C8" s="4">
        <v>3918000</v>
      </c>
      <c r="D8" s="4">
        <v>237000</v>
      </c>
      <c r="E8" s="4">
        <v>135000</v>
      </c>
      <c r="F8" s="4">
        <v>102000</v>
      </c>
    </row>
    <row r="9" spans="1:6" ht="12.75">
      <c r="A9" s="2" t="s">
        <v>47</v>
      </c>
      <c r="B9" s="2" t="s">
        <v>5</v>
      </c>
      <c r="C9" s="4">
        <v>95460196</v>
      </c>
      <c r="D9" s="4">
        <v>3211968</v>
      </c>
      <c r="E9" s="4">
        <v>1316907</v>
      </c>
      <c r="F9" s="4">
        <v>1895061</v>
      </c>
    </row>
    <row r="10" spans="1:6" ht="12.75">
      <c r="A10" s="2" t="s">
        <v>48</v>
      </c>
      <c r="B10" s="2" t="s">
        <v>38</v>
      </c>
      <c r="C10" s="4">
        <v>914000</v>
      </c>
      <c r="D10" s="4">
        <v>764500</v>
      </c>
      <c r="E10" s="4" t="s">
        <v>24</v>
      </c>
      <c r="F10" s="4" t="s">
        <v>24</v>
      </c>
    </row>
    <row r="11" spans="1:6" ht="12.75">
      <c r="A11" s="2" t="s">
        <v>49</v>
      </c>
      <c r="B11" s="2" t="s">
        <v>39</v>
      </c>
      <c r="C11" s="4">
        <v>17218000</v>
      </c>
      <c r="D11" s="4">
        <v>15473498</v>
      </c>
      <c r="E11" s="4" t="s">
        <v>24</v>
      </c>
      <c r="F11" s="4" t="s">
        <v>24</v>
      </c>
    </row>
    <row r="12" spans="1:6" ht="12.75">
      <c r="A12" s="2" t="s">
        <v>50</v>
      </c>
      <c r="B12" s="2" t="s">
        <v>6</v>
      </c>
      <c r="C12" s="4">
        <v>18569000</v>
      </c>
      <c r="D12" s="4">
        <v>1871885</v>
      </c>
      <c r="E12" s="4">
        <v>1791885</v>
      </c>
      <c r="F12" s="4">
        <v>80000</v>
      </c>
    </row>
    <row r="13" spans="1:6" ht="12.75">
      <c r="A13" s="2" t="s">
        <v>51</v>
      </c>
      <c r="B13" s="2" t="s">
        <v>7</v>
      </c>
      <c r="C13" s="4">
        <v>16742000</v>
      </c>
      <c r="D13" s="4">
        <v>1333517</v>
      </c>
      <c r="E13" s="4">
        <v>256000</v>
      </c>
      <c r="F13" s="4">
        <v>1077517</v>
      </c>
    </row>
    <row r="14" spans="1:6" ht="12.75">
      <c r="A14" s="2" t="s">
        <v>52</v>
      </c>
      <c r="B14" s="2" t="s">
        <v>8</v>
      </c>
      <c r="C14" s="4">
        <v>4550000</v>
      </c>
      <c r="D14" s="4">
        <v>4352317</v>
      </c>
      <c r="E14" s="4">
        <v>478360</v>
      </c>
      <c r="F14" s="4">
        <v>3873957</v>
      </c>
    </row>
    <row r="15" spans="1:6" ht="12.75">
      <c r="A15" s="2" t="s">
        <v>53</v>
      </c>
      <c r="B15" s="2" t="s">
        <v>9</v>
      </c>
      <c r="C15" s="4">
        <v>7496000</v>
      </c>
      <c r="D15" s="4">
        <v>7263240</v>
      </c>
      <c r="E15" s="4">
        <v>2451910</v>
      </c>
      <c r="F15" s="4">
        <v>4811330</v>
      </c>
    </row>
    <row r="16" spans="1:6" ht="12.75">
      <c r="A16" s="2" t="s">
        <v>54</v>
      </c>
      <c r="B16" s="2" t="s">
        <v>10</v>
      </c>
      <c r="C16" s="4">
        <v>76528000</v>
      </c>
      <c r="D16" s="4">
        <v>13843093</v>
      </c>
      <c r="E16" s="4">
        <v>1481177</v>
      </c>
      <c r="F16" s="4">
        <v>12361916</v>
      </c>
    </row>
    <row r="17" spans="3:6" ht="12.75">
      <c r="C17" s="1">
        <f>SUM(C2:C16)</f>
        <v>556170596</v>
      </c>
      <c r="D17" s="1">
        <f>SUM(D2:D16)</f>
        <v>197583567</v>
      </c>
      <c r="E17" s="1">
        <f>SUM(E2:E16)</f>
        <v>16784476</v>
      </c>
      <c r="F17" s="1">
        <f>SUM(F2:F16)</f>
        <v>36861205</v>
      </c>
    </row>
    <row r="20" spans="2:5" ht="165.75">
      <c r="B20" s="2" t="s">
        <v>19</v>
      </c>
      <c r="C20" s="3" t="s">
        <v>58</v>
      </c>
      <c r="D20" s="3" t="s">
        <v>59</v>
      </c>
      <c r="E20" s="3" t="s">
        <v>67</v>
      </c>
    </row>
    <row r="21" spans="1:5" ht="12.75">
      <c r="A21" s="2" t="s">
        <v>40</v>
      </c>
      <c r="B21" s="2" t="s">
        <v>0</v>
      </c>
      <c r="C21" s="4">
        <f>raw!C8/raw!D8*100</f>
        <v>85.13040157136622</v>
      </c>
      <c r="D21" s="4">
        <f>raw!H8/raw!C8*100</f>
        <v>6</v>
      </c>
      <c r="E21" s="4">
        <f>raw!L8/raw!C8*100</f>
        <v>93.99998718170573</v>
      </c>
    </row>
    <row r="22" spans="1:5" ht="12.75">
      <c r="A22" s="2" t="s">
        <v>41</v>
      </c>
      <c r="B22" s="2" t="s">
        <v>1</v>
      </c>
      <c r="C22" s="4">
        <f>raw!C9/raw!D9*100</f>
        <v>81.93262242344811</v>
      </c>
      <c r="D22" s="4">
        <f>raw!H9/raw!C9*100</f>
        <v>99.58645290808474</v>
      </c>
      <c r="E22" s="4">
        <f>raw!L9/raw!C9*100</f>
        <v>0.41356163397490475</v>
      </c>
    </row>
    <row r="23" spans="1:5" ht="12.75">
      <c r="A23" s="2" t="s">
        <v>42</v>
      </c>
      <c r="B23" s="2" t="s">
        <v>29</v>
      </c>
      <c r="C23" s="4">
        <f>raw!C10/raw!D10*100</f>
        <v>77.64216052210402</v>
      </c>
      <c r="D23" s="4"/>
      <c r="E23" s="4"/>
    </row>
    <row r="24" spans="1:5" ht="12.75">
      <c r="A24" s="2" t="s">
        <v>43</v>
      </c>
      <c r="B24" s="2" t="s">
        <v>27</v>
      </c>
      <c r="C24" s="4">
        <f>raw!C11/raw!D11*100</f>
        <v>8.152807325871796</v>
      </c>
      <c r="D24" s="4">
        <f>raw!H11/raw!C11*100</f>
        <v>14.000000000000002</v>
      </c>
      <c r="E24" s="4">
        <f>raw!L11/raw!C11*100</f>
        <v>86</v>
      </c>
    </row>
    <row r="25" spans="1:5" ht="12.75">
      <c r="A25" s="2" t="s">
        <v>44</v>
      </c>
      <c r="B25" s="2" t="s">
        <v>2</v>
      </c>
      <c r="C25" s="4">
        <f>raw!C13/raw!D13*100</f>
        <v>8.024430741949784</v>
      </c>
      <c r="D25" s="4">
        <f>raw!H13/raw!C13*100</f>
        <v>23.999992633894866</v>
      </c>
      <c r="E25" s="4">
        <f>raw!L13/raw!C13*100</f>
        <v>76.00000736610514</v>
      </c>
    </row>
    <row r="26" spans="1:5" ht="12.75">
      <c r="A26" s="2" t="s">
        <v>45</v>
      </c>
      <c r="B26" s="2" t="s">
        <v>3</v>
      </c>
      <c r="C26" s="4">
        <f>raw!C14/raw!D14*100</f>
        <v>25.34183803715785</v>
      </c>
      <c r="D26" s="4"/>
      <c r="E26" s="4"/>
    </row>
    <row r="27" spans="1:5" ht="12.75">
      <c r="A27" s="2" t="s">
        <v>46</v>
      </c>
      <c r="B27" s="2" t="s">
        <v>4</v>
      </c>
      <c r="C27" s="4">
        <f>raw!C15/raw!D15*100</f>
        <v>6.049004594180704</v>
      </c>
      <c r="D27" s="4">
        <f>raw!H15/raw!C15*100</f>
        <v>56.9620253164557</v>
      </c>
      <c r="E27" s="4">
        <f>raw!L15/raw!C15*100</f>
        <v>43.037974683544306</v>
      </c>
    </row>
    <row r="28" spans="1:5" ht="12.75">
      <c r="A28" s="2" t="s">
        <v>47</v>
      </c>
      <c r="B28" s="2" t="s">
        <v>5</v>
      </c>
      <c r="C28" s="4">
        <f>raw!C16/raw!D16*100</f>
        <v>3.3647196785558666</v>
      </c>
      <c r="D28" s="4">
        <f>raw!H16/raw!C16*100</f>
        <v>41.00000373602726</v>
      </c>
      <c r="E28" s="4">
        <f>raw!L16/raw!C16*100</f>
        <v>58.99999626397274</v>
      </c>
    </row>
    <row r="29" spans="1:5" ht="12.75">
      <c r="A29" s="2" t="s">
        <v>48</v>
      </c>
      <c r="B29" s="2" t="s">
        <v>38</v>
      </c>
      <c r="C29" s="4">
        <f>raw!C17/raw!D17*100</f>
        <v>83.64332603938732</v>
      </c>
      <c r="D29" s="4"/>
      <c r="E29" s="4"/>
    </row>
    <row r="30" spans="1:5" ht="12.75">
      <c r="A30" s="2" t="s">
        <v>49</v>
      </c>
      <c r="B30" s="2" t="s">
        <v>39</v>
      </c>
      <c r="C30" s="4">
        <f>raw!C18/raw!D18*100</f>
        <v>89.86814961087234</v>
      </c>
      <c r="D30" s="4"/>
      <c r="E30" s="4"/>
    </row>
    <row r="31" spans="1:5" ht="12.75">
      <c r="A31" s="2" t="s">
        <v>50</v>
      </c>
      <c r="B31" s="2" t="s">
        <v>6</v>
      </c>
      <c r="C31" s="4">
        <f>raw!C19/raw!D19*100</f>
        <v>10.080699014486509</v>
      </c>
      <c r="D31" s="4">
        <f>raw!H19/raw!C19*100</f>
        <v>95.7262331820598</v>
      </c>
      <c r="E31" s="4">
        <f>raw!L19/raw!C19*100</f>
        <v>4.273766817940205</v>
      </c>
    </row>
    <row r="32" spans="1:5" ht="12.75">
      <c r="A32" s="2" t="s">
        <v>51</v>
      </c>
      <c r="B32" s="2" t="s">
        <v>7</v>
      </c>
      <c r="C32" s="4">
        <f>raw!C20/raw!D20*100</f>
        <v>7.965099749133915</v>
      </c>
      <c r="D32" s="4">
        <f>raw!H20/raw!C20*100</f>
        <v>19.19735556427102</v>
      </c>
      <c r="E32" s="4">
        <f>raw!L20/raw!C20*100</f>
        <v>80.80264443572898</v>
      </c>
    </row>
    <row r="33" spans="1:5" ht="12.75">
      <c r="A33" s="2" t="s">
        <v>52</v>
      </c>
      <c r="B33" s="2" t="s">
        <v>8</v>
      </c>
      <c r="C33" s="4">
        <f>raw!C21/raw!D21*100</f>
        <v>95.65531868131868</v>
      </c>
      <c r="D33" s="4">
        <f>raw!H21/raw!C21*100</f>
        <v>10.990927361219322</v>
      </c>
      <c r="E33" s="4">
        <f>raw!L21/raw!C21*100</f>
        <v>89.00907263878068</v>
      </c>
    </row>
    <row r="34" spans="1:5" ht="12.75">
      <c r="A34" s="2" t="s">
        <v>53</v>
      </c>
      <c r="B34" s="2" t="s">
        <v>9</v>
      </c>
      <c r="C34" s="4">
        <f>raw!C22/raw!D22*100</f>
        <v>96.8948772678762</v>
      </c>
      <c r="D34" s="4">
        <f>raw!H22/raw!C22*100</f>
        <v>33.75779954951234</v>
      </c>
      <c r="E34" s="4">
        <f>raw!L22/raw!C22*100</f>
        <v>66.24220045048766</v>
      </c>
    </row>
    <row r="35" spans="1:5" ht="12.75">
      <c r="A35" s="2" t="s">
        <v>54</v>
      </c>
      <c r="B35" s="2" t="s">
        <v>10</v>
      </c>
      <c r="C35" s="4">
        <f>raw!C23/raw!D23*100</f>
        <v>18.088925621994566</v>
      </c>
      <c r="D35" s="4">
        <f>raw!H23/raw!C23*100</f>
        <v>10.699754744116795</v>
      </c>
      <c r="E35" s="4">
        <f>raw!L23/raw!C23*100</f>
        <v>89.3002452558832</v>
      </c>
    </row>
    <row r="37" spans="3:5" ht="102">
      <c r="C37" s="3" t="s">
        <v>60</v>
      </c>
      <c r="D37" s="3" t="s">
        <v>59</v>
      </c>
      <c r="E37" s="3" t="s">
        <v>68</v>
      </c>
    </row>
    <row r="38" spans="2:5" ht="12.75">
      <c r="B38" s="2" t="s">
        <v>40</v>
      </c>
      <c r="C38" s="13">
        <f aca="true" t="shared" si="0" ref="C38:C52">E21*C21/100</f>
        <v>80.02256656481886</v>
      </c>
      <c r="D38" s="4">
        <f>C21-C38</f>
        <v>5.1078350065473614</v>
      </c>
      <c r="E38" s="4">
        <f>100-(D38+C38)</f>
        <v>14.869598428633779</v>
      </c>
    </row>
    <row r="39" spans="2:5" ht="12.75">
      <c r="B39" s="2" t="s">
        <v>41</v>
      </c>
      <c r="C39" s="13">
        <f t="shared" si="0"/>
        <v>0.3388418920529012</v>
      </c>
      <c r="D39" s="4">
        <f aca="true" t="shared" si="1" ref="D39:D52">C22-C39</f>
        <v>81.59378053139521</v>
      </c>
      <c r="E39" s="4">
        <f aca="true" t="shared" si="2" ref="E39:E52">100-(D39+C39)</f>
        <v>18.06737757655189</v>
      </c>
    </row>
    <row r="40" spans="2:5" ht="12.75">
      <c r="B40" s="2" t="s">
        <v>42</v>
      </c>
      <c r="C40" s="13">
        <f t="shared" si="0"/>
        <v>0</v>
      </c>
      <c r="D40" s="4">
        <f t="shared" si="1"/>
        <v>77.64216052210402</v>
      </c>
      <c r="E40" s="4">
        <f t="shared" si="2"/>
        <v>22.35783947789598</v>
      </c>
    </row>
    <row r="41" spans="2:5" ht="12.75">
      <c r="B41" s="2" t="s">
        <v>43</v>
      </c>
      <c r="C41" s="13">
        <f t="shared" si="0"/>
        <v>7.011414300249745</v>
      </c>
      <c r="D41" s="4">
        <f t="shared" si="1"/>
        <v>1.141393025622051</v>
      </c>
      <c r="E41" s="4">
        <f t="shared" si="2"/>
        <v>91.84719267412821</v>
      </c>
    </row>
    <row r="42" spans="2:5" ht="12.75">
      <c r="B42" s="2" t="s">
        <v>44</v>
      </c>
      <c r="C42" s="13">
        <f t="shared" si="0"/>
        <v>6.098567954969841</v>
      </c>
      <c r="D42" s="4">
        <f t="shared" si="1"/>
        <v>1.925862786979943</v>
      </c>
      <c r="E42" s="4">
        <f t="shared" si="2"/>
        <v>91.97556925805021</v>
      </c>
    </row>
    <row r="43" spans="2:5" ht="12.75">
      <c r="B43" s="2" t="s">
        <v>45</v>
      </c>
      <c r="C43" s="13">
        <f t="shared" si="0"/>
        <v>0</v>
      </c>
      <c r="D43" s="4">
        <f t="shared" si="1"/>
        <v>25.34183803715785</v>
      </c>
      <c r="E43" s="4">
        <f t="shared" si="2"/>
        <v>74.65816196284214</v>
      </c>
    </row>
    <row r="44" spans="2:5" ht="12.75">
      <c r="B44" s="2" t="s">
        <v>46</v>
      </c>
      <c r="C44" s="13">
        <f t="shared" si="0"/>
        <v>2.6033690658499236</v>
      </c>
      <c r="D44" s="4">
        <f t="shared" si="1"/>
        <v>3.4456355283307802</v>
      </c>
      <c r="E44" s="4">
        <f t="shared" si="2"/>
        <v>93.9509954058193</v>
      </c>
    </row>
    <row r="45" spans="2:5" ht="12.75">
      <c r="B45" s="2" t="s">
        <v>47</v>
      </c>
      <c r="C45" s="13">
        <f t="shared" si="0"/>
        <v>1.9851844846411169</v>
      </c>
      <c r="D45" s="4">
        <f t="shared" si="1"/>
        <v>1.3795351939147498</v>
      </c>
      <c r="E45" s="4">
        <f t="shared" si="2"/>
        <v>96.63528032144413</v>
      </c>
    </row>
    <row r="46" spans="2:5" ht="12.75">
      <c r="B46" s="2" t="s">
        <v>48</v>
      </c>
      <c r="C46" s="13">
        <f t="shared" si="0"/>
        <v>0</v>
      </c>
      <c r="D46" s="4">
        <f t="shared" si="1"/>
        <v>83.64332603938732</v>
      </c>
      <c r="E46" s="4">
        <f t="shared" si="2"/>
        <v>16.35667396061268</v>
      </c>
    </row>
    <row r="47" spans="2:5" ht="12.75">
      <c r="B47" s="2" t="s">
        <v>49</v>
      </c>
      <c r="C47" s="13">
        <f t="shared" si="0"/>
        <v>0</v>
      </c>
      <c r="D47" s="4">
        <f t="shared" si="1"/>
        <v>89.86814961087234</v>
      </c>
      <c r="E47" s="4">
        <f t="shared" si="2"/>
        <v>10.131850389127663</v>
      </c>
    </row>
    <row r="48" spans="2:5" ht="12.75">
      <c r="B48" s="2" t="s">
        <v>50</v>
      </c>
      <c r="C48" s="13">
        <f t="shared" si="0"/>
        <v>0.4308255694975497</v>
      </c>
      <c r="D48" s="4">
        <f t="shared" si="1"/>
        <v>9.649873444988959</v>
      </c>
      <c r="E48" s="4">
        <f t="shared" si="2"/>
        <v>89.91930098551349</v>
      </c>
    </row>
    <row r="49" spans="2:5" ht="12.75">
      <c r="B49" s="2" t="s">
        <v>51</v>
      </c>
      <c r="C49" s="13">
        <f t="shared" si="0"/>
        <v>6.436011229243818</v>
      </c>
      <c r="D49" s="4">
        <f t="shared" si="1"/>
        <v>1.529088519890097</v>
      </c>
      <c r="E49" s="4">
        <f t="shared" si="2"/>
        <v>92.03490025086609</v>
      </c>
    </row>
    <row r="50" spans="2:5" ht="12.75">
      <c r="B50" s="2" t="s">
        <v>52</v>
      </c>
      <c r="C50" s="13">
        <f t="shared" si="0"/>
        <v>85.14191208791208</v>
      </c>
      <c r="D50" s="4">
        <f t="shared" si="1"/>
        <v>10.5134065934066</v>
      </c>
      <c r="E50" s="4">
        <f t="shared" si="2"/>
        <v>4.3446813186813245</v>
      </c>
    </row>
    <row r="51" spans="2:5" ht="12.75">
      <c r="B51" s="2" t="s">
        <v>53</v>
      </c>
      <c r="C51" s="13">
        <f t="shared" si="0"/>
        <v>64.18529882604055</v>
      </c>
      <c r="D51" s="4">
        <f t="shared" si="1"/>
        <v>32.709578441835646</v>
      </c>
      <c r="E51" s="4">
        <f t="shared" si="2"/>
        <v>3.105122732123803</v>
      </c>
    </row>
    <row r="52" spans="2:5" ht="12.75">
      <c r="B52" s="2" t="s">
        <v>54</v>
      </c>
      <c r="C52" s="13">
        <f t="shared" si="0"/>
        <v>16.153454944595442</v>
      </c>
      <c r="D52" s="4">
        <f t="shared" si="1"/>
        <v>1.935470677399124</v>
      </c>
      <c r="E52" s="4">
        <f t="shared" si="2"/>
        <v>81.91107437800544</v>
      </c>
    </row>
    <row r="55" ht="12.75">
      <c r="A55" t="s">
        <v>25</v>
      </c>
    </row>
    <row r="56" ht="12.75">
      <c r="A56" t="s">
        <v>26</v>
      </c>
    </row>
    <row r="58" spans="1:13" ht="12.75">
      <c r="A58" s="2" t="s">
        <v>19</v>
      </c>
      <c r="B58" s="17" t="s">
        <v>20</v>
      </c>
      <c r="C58" s="18"/>
      <c r="D58" s="18"/>
      <c r="E58" s="19"/>
      <c r="F58" s="17" t="s">
        <v>17</v>
      </c>
      <c r="G58" s="18"/>
      <c r="H58" s="18"/>
      <c r="I58" s="19"/>
      <c r="J58" s="17" t="s">
        <v>18</v>
      </c>
      <c r="K58" s="18"/>
      <c r="L58" s="18"/>
      <c r="M58" s="19"/>
    </row>
    <row r="59" spans="1:13" ht="102" customHeight="1">
      <c r="A59" s="2"/>
      <c r="B59" s="10" t="s">
        <v>11</v>
      </c>
      <c r="C59" s="10" t="s">
        <v>69</v>
      </c>
      <c r="D59" s="10" t="s">
        <v>15</v>
      </c>
      <c r="E59" s="11" t="s">
        <v>70</v>
      </c>
      <c r="F59" s="10" t="s">
        <v>11</v>
      </c>
      <c r="G59" s="10" t="s">
        <v>71</v>
      </c>
      <c r="H59" s="10" t="s">
        <v>16</v>
      </c>
      <c r="I59" s="10" t="s">
        <v>72</v>
      </c>
      <c r="J59" s="10" t="s">
        <v>11</v>
      </c>
      <c r="K59" s="10" t="s">
        <v>71</v>
      </c>
      <c r="L59" s="10" t="s">
        <v>16</v>
      </c>
      <c r="M59" s="10" t="s">
        <v>73</v>
      </c>
    </row>
    <row r="60" spans="1:15" ht="12.75">
      <c r="A60" s="2" t="s">
        <v>0</v>
      </c>
      <c r="B60" s="4">
        <v>189</v>
      </c>
      <c r="C60" s="4">
        <v>7801350</v>
      </c>
      <c r="D60" s="4">
        <v>9164000</v>
      </c>
      <c r="E60" s="5">
        <v>85.1</v>
      </c>
      <c r="F60" s="2">
        <v>12</v>
      </c>
      <c r="G60" s="5">
        <v>6.3</v>
      </c>
      <c r="H60" s="4">
        <v>468081</v>
      </c>
      <c r="I60" s="5">
        <v>6</v>
      </c>
      <c r="J60" s="2">
        <v>177</v>
      </c>
      <c r="K60" s="5">
        <v>93.7</v>
      </c>
      <c r="L60" s="4">
        <v>7333268</v>
      </c>
      <c r="M60" s="5">
        <v>94</v>
      </c>
      <c r="O60" s="12"/>
    </row>
    <row r="61" spans="1:15" ht="12.75">
      <c r="A61" s="2" t="s">
        <v>1</v>
      </c>
      <c r="B61" s="4">
        <v>125</v>
      </c>
      <c r="C61" s="4">
        <v>6876605</v>
      </c>
      <c r="D61" s="4">
        <v>8393000</v>
      </c>
      <c r="E61" s="5">
        <v>81.9</v>
      </c>
      <c r="F61" s="2">
        <v>123</v>
      </c>
      <c r="G61" s="5">
        <v>98.4</v>
      </c>
      <c r="H61" s="4">
        <v>6848167</v>
      </c>
      <c r="I61" s="5">
        <v>99.6</v>
      </c>
      <c r="J61" s="2">
        <v>2</v>
      </c>
      <c r="K61" s="5">
        <v>1.6</v>
      </c>
      <c r="L61" s="4">
        <v>28439</v>
      </c>
      <c r="M61" s="5">
        <v>0.4</v>
      </c>
      <c r="O61" s="12"/>
    </row>
    <row r="62" spans="1:15" ht="12.75">
      <c r="A62" s="2" t="s">
        <v>29</v>
      </c>
      <c r="B62" s="4">
        <v>1685</v>
      </c>
      <c r="C62" s="4">
        <v>109831358</v>
      </c>
      <c r="D62" s="4">
        <v>141458400</v>
      </c>
      <c r="E62" s="5">
        <v>77.6</v>
      </c>
      <c r="F62" s="2"/>
      <c r="G62" s="5"/>
      <c r="H62" s="4"/>
      <c r="I62" s="5"/>
      <c r="J62" s="2"/>
      <c r="K62" s="5"/>
      <c r="L62" s="4"/>
      <c r="M62" s="2"/>
      <c r="O62" s="12"/>
    </row>
    <row r="63" spans="1:15" ht="12.75">
      <c r="A63" s="2" t="s">
        <v>74</v>
      </c>
      <c r="B63" s="4">
        <v>33</v>
      </c>
      <c r="C63" s="4">
        <v>881400</v>
      </c>
      <c r="D63" s="4">
        <v>10811000</v>
      </c>
      <c r="E63" s="5">
        <v>8.2</v>
      </c>
      <c r="F63" s="2">
        <v>4</v>
      </c>
      <c r="G63" s="5">
        <v>12.1</v>
      </c>
      <c r="H63" s="4">
        <v>123396</v>
      </c>
      <c r="I63" s="5">
        <v>14</v>
      </c>
      <c r="J63" s="2">
        <v>29</v>
      </c>
      <c r="K63" s="5">
        <v>87.9</v>
      </c>
      <c r="L63" s="4">
        <v>758004</v>
      </c>
      <c r="M63" s="5">
        <v>86</v>
      </c>
      <c r="O63" s="12"/>
    </row>
    <row r="64" spans="1:15" ht="12.75">
      <c r="A64" s="6" t="s">
        <v>27</v>
      </c>
      <c r="B64" s="4">
        <v>16</v>
      </c>
      <c r="C64" s="4">
        <v>646000</v>
      </c>
      <c r="D64" s="4">
        <v>10811000</v>
      </c>
      <c r="E64" s="5">
        <v>6</v>
      </c>
      <c r="F64" s="2">
        <v>4</v>
      </c>
      <c r="G64" s="5">
        <v>25</v>
      </c>
      <c r="H64" s="4">
        <v>122740</v>
      </c>
      <c r="I64" s="5">
        <v>19</v>
      </c>
      <c r="J64" s="2">
        <v>12</v>
      </c>
      <c r="K64" s="5">
        <v>75</v>
      </c>
      <c r="L64" s="4">
        <v>523260</v>
      </c>
      <c r="M64" s="5">
        <v>81</v>
      </c>
      <c r="O64" s="12"/>
    </row>
    <row r="65" spans="1:15" ht="12.75">
      <c r="A65" s="2" t="s">
        <v>2</v>
      </c>
      <c r="B65" s="4">
        <v>120</v>
      </c>
      <c r="C65" s="4">
        <v>5973306</v>
      </c>
      <c r="D65" s="4">
        <v>74439000</v>
      </c>
      <c r="E65" s="5">
        <v>8</v>
      </c>
      <c r="F65" s="2">
        <v>35</v>
      </c>
      <c r="G65" s="5">
        <v>29.2</v>
      </c>
      <c r="H65" s="4">
        <v>1433593</v>
      </c>
      <c r="I65" s="5">
        <v>24</v>
      </c>
      <c r="J65" s="2">
        <v>85</v>
      </c>
      <c r="K65" s="5">
        <v>70.8</v>
      </c>
      <c r="L65" s="4">
        <v>4539713</v>
      </c>
      <c r="M65" s="5">
        <v>76</v>
      </c>
      <c r="O65" s="12"/>
    </row>
    <row r="66" spans="1:15" ht="12.75">
      <c r="A66" s="2" t="s">
        <v>3</v>
      </c>
      <c r="B66" s="4">
        <v>267</v>
      </c>
      <c r="C66" s="4">
        <v>17868530</v>
      </c>
      <c r="D66" s="4">
        <v>70510000</v>
      </c>
      <c r="E66" s="5">
        <v>25.3</v>
      </c>
      <c r="F66" s="2"/>
      <c r="G66" s="5"/>
      <c r="H66" s="4"/>
      <c r="I66" s="5"/>
      <c r="J66" s="2"/>
      <c r="K66" s="5"/>
      <c r="L66" s="4"/>
      <c r="M66" s="2"/>
      <c r="O66" s="12"/>
    </row>
    <row r="67" spans="1:15" ht="12.75">
      <c r="A67" s="2" t="s">
        <v>4</v>
      </c>
      <c r="B67" s="4">
        <v>11</v>
      </c>
      <c r="C67" s="4">
        <v>237000</v>
      </c>
      <c r="D67" s="4">
        <v>3918000</v>
      </c>
      <c r="E67" s="5">
        <v>6</v>
      </c>
      <c r="F67" s="2">
        <v>7</v>
      </c>
      <c r="G67" s="5">
        <v>63.6</v>
      </c>
      <c r="H67" s="4">
        <v>135000</v>
      </c>
      <c r="I67" s="5">
        <v>57</v>
      </c>
      <c r="J67" s="2">
        <v>4</v>
      </c>
      <c r="K67" s="5">
        <v>36.4</v>
      </c>
      <c r="L67" s="4">
        <v>102000</v>
      </c>
      <c r="M67" s="5">
        <v>43</v>
      </c>
      <c r="O67" s="12"/>
    </row>
    <row r="68" spans="1:15" ht="12.75">
      <c r="A68" s="2" t="s">
        <v>5</v>
      </c>
      <c r="B68" s="4">
        <v>51</v>
      </c>
      <c r="C68" s="4">
        <v>3211968</v>
      </c>
      <c r="D68" s="4">
        <v>95460196</v>
      </c>
      <c r="E68" s="5">
        <v>3.4</v>
      </c>
      <c r="F68" s="2">
        <v>16</v>
      </c>
      <c r="G68" s="5">
        <v>31.4</v>
      </c>
      <c r="H68" s="4">
        <v>1316907</v>
      </c>
      <c r="I68" s="5">
        <v>41</v>
      </c>
      <c r="J68" s="2">
        <v>35</v>
      </c>
      <c r="K68" s="5">
        <v>68.6</v>
      </c>
      <c r="L68" s="4">
        <v>1895061</v>
      </c>
      <c r="M68" s="5">
        <v>59</v>
      </c>
      <c r="O68" s="12"/>
    </row>
    <row r="69" spans="1:15" ht="12.75">
      <c r="A69" s="2" t="s">
        <v>78</v>
      </c>
      <c r="B69" s="4">
        <v>11</v>
      </c>
      <c r="C69" s="4">
        <v>764500</v>
      </c>
      <c r="D69" s="4">
        <v>914000</v>
      </c>
      <c r="E69" s="5">
        <v>83.6</v>
      </c>
      <c r="F69" s="2" t="s">
        <v>24</v>
      </c>
      <c r="G69" s="5" t="s">
        <v>24</v>
      </c>
      <c r="H69" s="4" t="s">
        <v>24</v>
      </c>
      <c r="I69" s="5" t="s">
        <v>24</v>
      </c>
      <c r="J69" s="2" t="s">
        <v>24</v>
      </c>
      <c r="K69" s="5" t="s">
        <v>24</v>
      </c>
      <c r="L69" s="4" t="s">
        <v>24</v>
      </c>
      <c r="M69" s="2" t="s">
        <v>24</v>
      </c>
      <c r="O69" s="12"/>
    </row>
    <row r="70" spans="1:15" ht="12.75">
      <c r="A70" s="2" t="s">
        <v>79</v>
      </c>
      <c r="B70" s="4">
        <v>263</v>
      </c>
      <c r="C70" s="4">
        <v>15473498</v>
      </c>
      <c r="D70" s="4">
        <v>17218000</v>
      </c>
      <c r="E70" s="5">
        <v>89.9</v>
      </c>
      <c r="F70" s="2" t="s">
        <v>24</v>
      </c>
      <c r="G70" s="5" t="s">
        <v>24</v>
      </c>
      <c r="H70" s="4" t="s">
        <v>24</v>
      </c>
      <c r="I70" s="5" t="s">
        <v>24</v>
      </c>
      <c r="J70" s="2" t="s">
        <v>24</v>
      </c>
      <c r="K70" s="5" t="s">
        <v>24</v>
      </c>
      <c r="L70" s="4" t="s">
        <v>24</v>
      </c>
      <c r="M70" s="2" t="s">
        <v>24</v>
      </c>
      <c r="O70" s="12"/>
    </row>
    <row r="71" spans="1:15" ht="12.75">
      <c r="A71" s="2" t="s">
        <v>6</v>
      </c>
      <c r="B71" s="4">
        <v>25</v>
      </c>
      <c r="C71" s="4">
        <v>1871885</v>
      </c>
      <c r="D71" s="4">
        <v>18569000</v>
      </c>
      <c r="E71" s="5">
        <v>10</v>
      </c>
      <c r="F71" s="2">
        <v>24</v>
      </c>
      <c r="G71" s="5">
        <v>96</v>
      </c>
      <c r="H71" s="4">
        <v>1791885</v>
      </c>
      <c r="I71" s="5">
        <v>95.7</v>
      </c>
      <c r="J71" s="2">
        <v>1</v>
      </c>
      <c r="K71" s="5">
        <v>4</v>
      </c>
      <c r="L71" s="4">
        <v>80000</v>
      </c>
      <c r="M71" s="5">
        <v>4.3</v>
      </c>
      <c r="O71" s="12"/>
    </row>
    <row r="72" spans="1:15" ht="12.75">
      <c r="A72" s="2" t="s">
        <v>7</v>
      </c>
      <c r="B72" s="4">
        <v>27</v>
      </c>
      <c r="C72" s="4">
        <v>1333517</v>
      </c>
      <c r="D72" s="4">
        <v>16742000</v>
      </c>
      <c r="E72" s="5">
        <v>8</v>
      </c>
      <c r="F72" s="2">
        <v>5</v>
      </c>
      <c r="G72" s="5">
        <v>18.5</v>
      </c>
      <c r="H72" s="4">
        <v>256000</v>
      </c>
      <c r="I72" s="5">
        <v>19.2</v>
      </c>
      <c r="J72" s="2">
        <v>22</v>
      </c>
      <c r="K72" s="5">
        <v>81.5</v>
      </c>
      <c r="L72" s="4">
        <v>1077517</v>
      </c>
      <c r="M72" s="5">
        <v>80.8</v>
      </c>
      <c r="O72" s="12"/>
    </row>
    <row r="73" spans="1:15" ht="12.75">
      <c r="A73" s="2" t="s">
        <v>8</v>
      </c>
      <c r="B73" s="4">
        <v>85</v>
      </c>
      <c r="C73" s="4">
        <v>4352317</v>
      </c>
      <c r="D73" s="4">
        <v>4550000</v>
      </c>
      <c r="E73" s="5">
        <v>95.7</v>
      </c>
      <c r="F73" s="2">
        <v>11</v>
      </c>
      <c r="G73" s="5">
        <v>12.9</v>
      </c>
      <c r="H73" s="4">
        <v>478360</v>
      </c>
      <c r="I73" s="5">
        <v>11</v>
      </c>
      <c r="J73" s="2">
        <v>74</v>
      </c>
      <c r="K73" s="5">
        <v>87.1</v>
      </c>
      <c r="L73" s="4">
        <v>3873957</v>
      </c>
      <c r="M73" s="5">
        <v>89</v>
      </c>
      <c r="O73" s="12"/>
    </row>
    <row r="74" spans="1:15" ht="12.75">
      <c r="A74" s="2" t="s">
        <v>9</v>
      </c>
      <c r="B74" s="4">
        <v>144</v>
      </c>
      <c r="C74" s="4">
        <v>7263240</v>
      </c>
      <c r="D74" s="4">
        <v>7496000</v>
      </c>
      <c r="E74" s="5">
        <v>96.9</v>
      </c>
      <c r="F74" s="2">
        <v>34</v>
      </c>
      <c r="G74" s="5">
        <v>23.6</v>
      </c>
      <c r="H74" s="4">
        <v>2451910</v>
      </c>
      <c r="I74" s="5">
        <v>33.8</v>
      </c>
      <c r="J74" s="2">
        <v>110</v>
      </c>
      <c r="K74" s="5">
        <v>76.4</v>
      </c>
      <c r="L74" s="4">
        <v>4811330</v>
      </c>
      <c r="M74" s="5">
        <v>66.2</v>
      </c>
      <c r="O74" s="12"/>
    </row>
    <row r="75" spans="1:15" ht="12.75">
      <c r="A75" s="2" t="s">
        <v>10</v>
      </c>
      <c r="B75" s="4">
        <v>207</v>
      </c>
      <c r="C75" s="4">
        <v>13843093</v>
      </c>
      <c r="D75" s="4">
        <v>76528000</v>
      </c>
      <c r="E75" s="5">
        <v>18.1</v>
      </c>
      <c r="F75" s="2">
        <v>19</v>
      </c>
      <c r="G75" s="5">
        <v>9.2</v>
      </c>
      <c r="H75" s="4">
        <v>1481177</v>
      </c>
      <c r="I75" s="5">
        <v>10.7</v>
      </c>
      <c r="J75" s="2">
        <v>188</v>
      </c>
      <c r="K75" s="5">
        <v>90.8</v>
      </c>
      <c r="L75" s="4">
        <v>12361916</v>
      </c>
      <c r="M75" s="5">
        <v>89.3</v>
      </c>
      <c r="O75" s="12"/>
    </row>
    <row r="76" spans="1:13" ht="12.75">
      <c r="A76" s="7" t="s">
        <v>23</v>
      </c>
      <c r="B76" s="8">
        <f>SUM(B60:B75)-B64</f>
        <v>3243</v>
      </c>
      <c r="C76" s="8">
        <f>SUM(C60:C75)-C64</f>
        <v>197583567</v>
      </c>
      <c r="D76" s="8">
        <f>SUM(D60:D75)-D64</f>
        <v>556170596</v>
      </c>
      <c r="E76" s="9">
        <f>C76/D76*100</f>
        <v>35.525712509979584</v>
      </c>
      <c r="F76" s="2"/>
      <c r="G76" s="2"/>
      <c r="H76" s="2"/>
      <c r="I76" s="2"/>
      <c r="J76" s="2"/>
      <c r="K76" s="2"/>
      <c r="L76" s="2"/>
      <c r="M76" s="2"/>
    </row>
    <row r="78" ht="12.75">
      <c r="A78" t="s">
        <v>75</v>
      </c>
    </row>
    <row r="79" ht="12.75">
      <c r="A79" t="s">
        <v>76</v>
      </c>
    </row>
    <row r="80" spans="1:13" ht="39.75" customHeight="1">
      <c r="A80" s="14" t="s">
        <v>77</v>
      </c>
      <c r="B80" s="14"/>
      <c r="C80" s="14"/>
      <c r="D80" s="14"/>
      <c r="E80" s="14"/>
      <c r="F80" s="14"/>
      <c r="G80" s="14"/>
      <c r="H80" s="14"/>
      <c r="I80" s="14"/>
      <c r="J80" s="14"/>
      <c r="K80" s="14"/>
      <c r="L80" s="14"/>
      <c r="M80" s="14"/>
    </row>
    <row r="82" spans="1:13" ht="24" customHeight="1">
      <c r="A82" s="15" t="s">
        <v>37</v>
      </c>
      <c r="B82" s="15"/>
      <c r="C82" s="15"/>
      <c r="D82" s="15"/>
      <c r="E82" s="15"/>
      <c r="F82" s="15"/>
      <c r="G82" s="15"/>
      <c r="H82" s="15"/>
      <c r="I82" s="15"/>
      <c r="J82" s="15"/>
      <c r="K82" s="15"/>
      <c r="L82" s="15"/>
      <c r="M82" s="15"/>
    </row>
    <row r="83" spans="1:13" ht="24.75" customHeight="1">
      <c r="A83" s="15" t="s">
        <v>36</v>
      </c>
      <c r="B83" s="15"/>
      <c r="C83" s="15"/>
      <c r="D83" s="15"/>
      <c r="E83" s="15"/>
      <c r="F83" s="15"/>
      <c r="G83" s="15"/>
      <c r="H83" s="15"/>
      <c r="I83" s="15"/>
      <c r="J83" s="15"/>
      <c r="K83" s="15"/>
      <c r="L83" s="15"/>
      <c r="M83" s="15"/>
    </row>
  </sheetData>
  <mergeCells count="6">
    <mergeCell ref="A82:M82"/>
    <mergeCell ref="A83:M83"/>
    <mergeCell ref="B58:E58"/>
    <mergeCell ref="F58:I58"/>
    <mergeCell ref="J58:M58"/>
    <mergeCell ref="A80:M80"/>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tabSelected="1" workbookViewId="0" topLeftCell="A1">
      <selection activeCell="B138" sqref="B138"/>
    </sheetView>
  </sheetViews>
  <sheetFormatPr defaultColWidth="9.140625" defaultRowHeight="12.75"/>
  <cols>
    <col min="1" max="16384" width="11.421875" style="0" customWidth="1"/>
  </cols>
  <sheetData/>
  <printOptions/>
  <pageMargins left="0.75" right="0.75" top="1" bottom="1" header="0.4921259845" footer="0.4921259845"/>
  <pageSetup orientation="portrait" paperSize="9"/>
  <drawing r:id="rId3"/>
  <legacyDrawing r:id="rId2"/>
  <oleObjects>
    <oleObject progId="Word.Picture.8" shapeId="10963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ifen</dc:creator>
  <cp:keywords/>
  <dc:description/>
  <cp:lastModifiedBy>cullingford_r</cp:lastModifiedBy>
  <cp:lastPrinted>2003-10-20T08:46:44Z</cp:lastPrinted>
  <dcterms:created xsi:type="dcterms:W3CDTF">2002-06-18T13:57:50Z</dcterms:created>
  <dcterms:modified xsi:type="dcterms:W3CDTF">2003-10-15T09:45:53Z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