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660" windowWidth="9405" windowHeight="10200" activeTab="0"/>
  </bookViews>
  <sheets>
    <sheet name="AnnualData" sheetId="1" r:id="rId1"/>
    <sheet name="Long-term data" sheetId="2" r:id="rId2"/>
    <sheet name="TOTPOP" sheetId="3" r:id="rId3"/>
  </sheets>
  <externalReferences>
    <externalReference r:id="rId6"/>
    <externalReference r:id="rId7"/>
    <externalReference r:id="rId8"/>
  </externalReferences>
  <definedNames>
    <definedName name="_xlnm.Print_Area" localSheetId="0">'AnnualData'!$A$1:$P$42</definedName>
  </definedNames>
  <calcPr fullCalcOnLoad="1"/>
</workbook>
</file>

<file path=xl/sharedStrings.xml><?xml version="1.0" encoding="utf-8"?>
<sst xmlns="http://schemas.openxmlformats.org/spreadsheetml/2006/main" count="210" uniqueCount="88">
  <si>
    <t>ISOCode</t>
  </si>
  <si>
    <t>No or low stress</t>
  </si>
  <si>
    <t>KEY TO THE COLORS:</t>
  </si>
  <si>
    <t>COUNTRY</t>
  </si>
  <si>
    <t>REGION</t>
  </si>
  <si>
    <t>Austria</t>
  </si>
  <si>
    <t>Northern and Central</t>
  </si>
  <si>
    <t>Belgium</t>
  </si>
  <si>
    <t>Bulgaria</t>
  </si>
  <si>
    <t>AC10</t>
  </si>
  <si>
    <t>Cyprus</t>
  </si>
  <si>
    <t>AC3</t>
  </si>
  <si>
    <t>Czech Republic</t>
  </si>
  <si>
    <t>Denmark</t>
  </si>
  <si>
    <t>Estonia</t>
  </si>
  <si>
    <t>Finland</t>
  </si>
  <si>
    <t>France</t>
  </si>
  <si>
    <t>Southern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</si>
  <si>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</si>
  <si>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</si>
  <si>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</si>
  <si>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</si>
  <si>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</si>
  <si>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</si>
  <si>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</si>
  <si>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</si>
  <si>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</si>
  <si>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</si>
  <si>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</si>
  <si>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</si>
  <si>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</si>
  <si>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</si>
  <si>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 Republic</t>
  </si>
  <si>
    <t>Slovenia</t>
  </si>
  <si>
    <t>Spain</t>
  </si>
  <si>
    <t>Sweden</t>
  </si>
  <si>
    <t>Turkey</t>
  </si>
  <si>
    <t>United Kingdom</t>
  </si>
  <si>
    <t>Data Source: World Bank Databank</t>
  </si>
  <si>
    <t xml:space="preserve">Germany </t>
  </si>
  <si>
    <t>be</t>
  </si>
  <si>
    <t>dk</t>
  </si>
  <si>
    <t>de</t>
  </si>
  <si>
    <t>gr</t>
  </si>
  <si>
    <t>es</t>
  </si>
  <si>
    <t>fr</t>
  </si>
  <si>
    <t>ie</t>
  </si>
  <si>
    <t>it</t>
  </si>
  <si>
    <t>lu</t>
  </si>
  <si>
    <t>nl</t>
  </si>
  <si>
    <t>at</t>
  </si>
  <si>
    <t>pt</t>
  </si>
  <si>
    <t>fi</t>
  </si>
  <si>
    <t>se</t>
  </si>
  <si>
    <t>gb</t>
  </si>
  <si>
    <t>is</t>
  </si>
  <si>
    <t>no</t>
  </si>
  <si>
    <t>bg</t>
  </si>
  <si>
    <t>cy</t>
  </si>
  <si>
    <t>cz</t>
  </si>
  <si>
    <t>ee</t>
  </si>
  <si>
    <t>hu</t>
  </si>
  <si>
    <t>lt</t>
  </si>
  <si>
    <t>lv</t>
  </si>
  <si>
    <t>mt</t>
  </si>
  <si>
    <t>pl</t>
  </si>
  <si>
    <t>ro</t>
  </si>
  <si>
    <t>si</t>
  </si>
  <si>
    <t>sk</t>
  </si>
  <si>
    <t>tr</t>
  </si>
  <si>
    <t>Very high stress (&gt;80%)</t>
  </si>
  <si>
    <t>WEI2001</t>
  </si>
  <si>
    <t>Change90_01</t>
  </si>
  <si>
    <t>Moderate stress (&gt;20%); Pop=</t>
  </si>
  <si>
    <t>High stress (&gt;40%); Pop=</t>
  </si>
  <si>
    <t xml:space="preserve">*10^3 inh, this is </t>
  </si>
  <si>
    <t>*10^3 inh, this is</t>
  </si>
  <si>
    <t>% of total population</t>
  </si>
  <si>
    <t>N/A</t>
  </si>
  <si>
    <t>WEI1990</t>
  </si>
  <si>
    <t>Positive change of WEI (Index 1990)</t>
  </si>
  <si>
    <t>POP2001</t>
  </si>
  <si>
    <t>Abstractions</t>
  </si>
  <si>
    <t>TFWR</t>
  </si>
  <si>
    <t>WEI</t>
  </si>
  <si>
    <t>ABST2001</t>
  </si>
  <si>
    <t>LTAAFWR</t>
  </si>
  <si>
    <t>WEI1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</si>
</sst>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0" fillId="0" borderId="1" xfId="0" applyFont="1" applyBorder="1" applyAlignment="1">
      <alignment wrapText="1"/>
    </xf>
    <xf numFmtId="1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8" fillId="0" borderId="1" xfId="0" applyNumberFormat="1" applyFont="1" applyBorder="1" applyAlignment="1">
      <alignment wrapText="1"/>
    </xf>
    <xf numFmtId="0" fontId="1" fillId="0" borderId="2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9900"/>
      </font>
      <border/>
    </dxf>
    <dxf>
      <font>
        <color rgb="FFFF6600"/>
      </font>
      <border/>
    </dxf>
    <dxf>
      <font>
        <color rgb="FFFF0000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WEI 2001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AnnualData!$A$2:$A$31</c:f>
              <c:strCache>
                <c:ptCount val="30"/>
                <c:pt idx="0">
                  <c:v>Iceland</c:v>
                </c:pt>
                <c:pt idx="1">
                  <c:v>Norway</c:v>
                </c:pt>
                <c:pt idx="2">
                  <c:v>Latvia</c:v>
                </c:pt>
                <c:pt idx="3">
                  <c:v>Slovak Republic</c:v>
                </c:pt>
                <c:pt idx="4">
                  <c:v>Sweden</c:v>
                </c:pt>
                <c:pt idx="5">
                  <c:v>Slovenia</c:v>
                </c:pt>
                <c:pt idx="6">
                  <c:v>Finland</c:v>
                </c:pt>
                <c:pt idx="7">
                  <c:v>Ireland</c:v>
                </c:pt>
                <c:pt idx="8">
                  <c:v>Bulgaria</c:v>
                </c:pt>
                <c:pt idx="9">
                  <c:v>Netherlands</c:v>
                </c:pt>
                <c:pt idx="10">
                  <c:v>Hungary</c:v>
                </c:pt>
                <c:pt idx="11">
                  <c:v>Luxembourg</c:v>
                </c:pt>
                <c:pt idx="12">
                  <c:v>Austria</c:v>
                </c:pt>
                <c:pt idx="13">
                  <c:v>Estonia</c:v>
                </c:pt>
                <c:pt idx="14">
                  <c:v>United Kingdom</c:v>
                </c:pt>
                <c:pt idx="15">
                  <c:v>Denmark</c:v>
                </c:pt>
                <c:pt idx="16">
                  <c:v>Lithuania</c:v>
                </c:pt>
                <c:pt idx="17">
                  <c:v>Czech Republic</c:v>
                </c:pt>
                <c:pt idx="18">
                  <c:v>Greece</c:v>
                </c:pt>
                <c:pt idx="19">
                  <c:v>Portugal</c:v>
                </c:pt>
                <c:pt idx="20">
                  <c:v>France</c:v>
                </c:pt>
                <c:pt idx="21">
                  <c:v>Poland</c:v>
                </c:pt>
                <c:pt idx="22">
                  <c:v>Turkey</c:v>
                </c:pt>
                <c:pt idx="23">
                  <c:v>Romania</c:v>
                </c:pt>
                <c:pt idx="24">
                  <c:v>Germany </c:v>
                </c:pt>
                <c:pt idx="25">
                  <c:v>Spain</c:v>
                </c:pt>
                <c:pt idx="26">
                  <c:v>Italy</c:v>
                </c:pt>
                <c:pt idx="27">
                  <c:v>Cyprus</c:v>
                </c:pt>
                <c:pt idx="28">
                  <c:v>Belgium</c:v>
                </c:pt>
                <c:pt idx="29">
                  <c:v>Malta</c:v>
                </c:pt>
              </c:strCache>
            </c:strRef>
          </c:cat>
          <c:val>
            <c:numRef>
              <c:f>AnnualData!$D$2:$D$31</c:f>
              <c:numCache>
                <c:ptCount val="30"/>
                <c:pt idx="0">
                  <c:v>0.09176470588235294</c:v>
                </c:pt>
                <c:pt idx="1">
                  <c:v>0.6558265582655827</c:v>
                </c:pt>
                <c:pt idx="2">
                  <c:v>0.6811525244514935</c:v>
                </c:pt>
                <c:pt idx="3">
                  <c:v>1.2532693408480473</c:v>
                </c:pt>
                <c:pt idx="4">
                  <c:v>1.4320724560468834</c:v>
                </c:pt>
                <c:pt idx="5">
                  <c:v>1.9031967173161353</c:v>
                </c:pt>
                <c:pt idx="6">
                  <c:v>2.3611545098039213</c:v>
                </c:pt>
                <c:pt idx="7">
                  <c:v>2.5149700598802394</c:v>
                </c:pt>
                <c:pt idx="8">
                  <c:v>3.050227474768603</c:v>
                </c:pt>
                <c:pt idx="9">
                  <c:v>3.368654576128247</c:v>
                </c:pt>
                <c:pt idx="10">
                  <c:v>3.945725800621769</c:v>
                </c:pt>
                <c:pt idx="11">
                  <c:v>3.995791119352885</c:v>
                </c:pt>
                <c:pt idx="12">
                  <c:v>4.006889642857147</c:v>
                </c:pt>
                <c:pt idx="13">
                  <c:v>6.334926787252369</c:v>
                </c:pt>
                <c:pt idx="14">
                  <c:v>9.92260295779308</c:v>
                </c:pt>
                <c:pt idx="15">
                  <c:v>10.364351594439961</c:v>
                </c:pt>
                <c:pt idx="16">
                  <c:v>10.9784634910562</c:v>
                </c:pt>
                <c:pt idx="17">
                  <c:v>11.361220958971824</c:v>
                </c:pt>
                <c:pt idx="18">
                  <c:v>12.37080555555553</c:v>
                </c:pt>
                <c:pt idx="19">
                  <c:v>13.428887258299019</c:v>
                </c:pt>
                <c:pt idx="20">
                  <c:v>15.130860852421696</c:v>
                </c:pt>
                <c:pt idx="21">
                  <c:v>16.53949317883335</c:v>
                </c:pt>
                <c:pt idx="22">
                  <c:v>16.978233034571062</c:v>
                </c:pt>
                <c:pt idx="23">
                  <c:v>19.151322309738667</c:v>
                </c:pt>
                <c:pt idx="24">
                  <c:v>21.983617820333013</c:v>
                </c:pt>
                <c:pt idx="25">
                  <c:v>23.439887342193337</c:v>
                </c:pt>
                <c:pt idx="26">
                  <c:v>32.114285714285714</c:v>
                </c:pt>
                <c:pt idx="27">
                  <c:v>36.644796121681914</c:v>
                </c:pt>
                <c:pt idx="28">
                  <c:v>43.804815151515086</c:v>
                </c:pt>
                <c:pt idx="29">
                  <c:v>44.38669438669439</c:v>
                </c:pt>
              </c:numCache>
            </c:numRef>
          </c:val>
        </c:ser>
        <c:ser>
          <c:idx val="1"/>
          <c:order val="1"/>
          <c:tx>
            <c:v>WEI 1990</c:v>
          </c:tx>
          <c:spPr>
            <a:pattFill prst="trellis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AnnualData!$A$2:$A$31</c:f>
              <c:strCache>
                <c:ptCount val="30"/>
                <c:pt idx="0">
                  <c:v>Iceland</c:v>
                </c:pt>
                <c:pt idx="1">
                  <c:v>Norway</c:v>
                </c:pt>
                <c:pt idx="2">
                  <c:v>Latvia</c:v>
                </c:pt>
                <c:pt idx="3">
                  <c:v>Slovak Republic</c:v>
                </c:pt>
                <c:pt idx="4">
                  <c:v>Sweden</c:v>
                </c:pt>
                <c:pt idx="5">
                  <c:v>Slovenia</c:v>
                </c:pt>
                <c:pt idx="6">
                  <c:v>Finland</c:v>
                </c:pt>
                <c:pt idx="7">
                  <c:v>Ireland</c:v>
                </c:pt>
                <c:pt idx="8">
                  <c:v>Bulgaria</c:v>
                </c:pt>
                <c:pt idx="9">
                  <c:v>Netherlands</c:v>
                </c:pt>
                <c:pt idx="10">
                  <c:v>Hungary</c:v>
                </c:pt>
                <c:pt idx="11">
                  <c:v>Luxembourg</c:v>
                </c:pt>
                <c:pt idx="12">
                  <c:v>Austria</c:v>
                </c:pt>
                <c:pt idx="13">
                  <c:v>Estonia</c:v>
                </c:pt>
                <c:pt idx="14">
                  <c:v>United Kingdom</c:v>
                </c:pt>
                <c:pt idx="15">
                  <c:v>Denmark</c:v>
                </c:pt>
                <c:pt idx="16">
                  <c:v>Lithuania</c:v>
                </c:pt>
                <c:pt idx="17">
                  <c:v>Czech Republic</c:v>
                </c:pt>
                <c:pt idx="18">
                  <c:v>Greece</c:v>
                </c:pt>
                <c:pt idx="19">
                  <c:v>Portugal</c:v>
                </c:pt>
                <c:pt idx="20">
                  <c:v>France</c:v>
                </c:pt>
                <c:pt idx="21">
                  <c:v>Poland</c:v>
                </c:pt>
                <c:pt idx="22">
                  <c:v>Turkey</c:v>
                </c:pt>
                <c:pt idx="23">
                  <c:v>Romania</c:v>
                </c:pt>
                <c:pt idx="24">
                  <c:v>Germany </c:v>
                </c:pt>
                <c:pt idx="25">
                  <c:v>Spain</c:v>
                </c:pt>
                <c:pt idx="26">
                  <c:v>Italy</c:v>
                </c:pt>
                <c:pt idx="27">
                  <c:v>Cyprus</c:v>
                </c:pt>
                <c:pt idx="28">
                  <c:v>Belgium</c:v>
                </c:pt>
                <c:pt idx="29">
                  <c:v>Malta</c:v>
                </c:pt>
              </c:strCache>
            </c:strRef>
          </c:cat>
          <c:val>
            <c:numRef>
              <c:f>AnnualData!$E$2:$E$31</c:f>
              <c:numCache>
                <c:ptCount val="30"/>
                <c:pt idx="0">
                  <c:v>0.09647058823529411</c:v>
                </c:pt>
                <c:pt idx="1">
                  <c:v>0.6558265582655827</c:v>
                </c:pt>
                <c:pt idx="2">
                  <c:v>1.0253176591037887</c:v>
                </c:pt>
                <c:pt idx="3">
                  <c:v>2.9507739506345003</c:v>
                </c:pt>
                <c:pt idx="4">
                  <c:v>1.648705699366737</c:v>
                </c:pt>
                <c:pt idx="5">
                  <c:v>2.4023508661185424</c:v>
                </c:pt>
                <c:pt idx="6">
                  <c:v>2.5712707182320442</c:v>
                </c:pt>
                <c:pt idx="7">
                  <c:v>2.5149700598802394</c:v>
                </c:pt>
                <c:pt idx="8">
                  <c:v>5.3430842441039585</c:v>
                </c:pt>
                <c:pt idx="9">
                  <c:v>10.942760942760943</c:v>
                </c:pt>
                <c:pt idx="10">
                  <c:v>8.423573036006578</c:v>
                </c:pt>
                <c:pt idx="11">
                  <c:v>3.0917268184342044</c:v>
                </c:pt>
                <c:pt idx="12">
                  <c:v>4.445821428571429</c:v>
                </c:pt>
                <c:pt idx="13">
                  <c:v>11.821591410501545</c:v>
                </c:pt>
                <c:pt idx="14">
                  <c:v>7.7988923521903715</c:v>
                </c:pt>
                <c:pt idx="15">
                  <c:v>20.62142273098937</c:v>
                </c:pt>
                <c:pt idx="16">
                  <c:v>14.280981879617052</c:v>
                </c:pt>
                <c:pt idx="17">
                  <c:v>36.2527516509906</c:v>
                </c:pt>
                <c:pt idx="18">
                  <c:v>10.882361111111111</c:v>
                </c:pt>
                <c:pt idx="19">
                  <c:v>9.903115785468726</c:v>
                </c:pt>
                <c:pt idx="20">
                  <c:v>34.52616534740545</c:v>
                </c:pt>
                <c:pt idx="21">
                  <c:v>34.99164689919976</c:v>
                </c:pt>
                <c:pt idx="22">
                  <c:v>11.9816474605207</c:v>
                </c:pt>
                <c:pt idx="23">
                  <c:v>77.54306718037289</c:v>
                </c:pt>
                <c:pt idx="24">
                  <c:v>26.774074074074072</c:v>
                </c:pt>
                <c:pt idx="25">
                  <c:v>41.602158465091044</c:v>
                </c:pt>
                <c:pt idx="26">
                  <c:v>32.67441860465116</c:v>
                </c:pt>
                <c:pt idx="27">
                  <c:v>124.56140350877195</c:v>
                </c:pt>
                <c:pt idx="28">
                  <c:v>49.36472727272728</c:v>
                </c:pt>
                <c:pt idx="29">
                  <c:v>30.290102389078495</c:v>
                </c:pt>
              </c:numCache>
            </c:numRef>
          </c:val>
        </c:ser>
        <c:axId val="33811019"/>
        <c:axId val="35863716"/>
      </c:barChart>
      <c:catAx>
        <c:axId val="338110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5863716"/>
        <c:crosses val="autoZero"/>
        <c:auto val="1"/>
        <c:lblOffset val="100"/>
        <c:tickLblSkip val="1"/>
        <c:noMultiLvlLbl val="0"/>
      </c:catAx>
      <c:valAx>
        <c:axId val="35863716"/>
        <c:scaling>
          <c:orientation val="minMax"/>
          <c:max val="8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33811019"/>
        <c:crossesAt val="1"/>
        <c:crossBetween val="between"/>
        <c:dispUnits/>
        <c:majorUnit val="20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2</xdr:row>
      <xdr:rowOff>76200</xdr:rowOff>
    </xdr:from>
    <xdr:to>
      <xdr:col>15</xdr:col>
      <xdr:colOff>695325</xdr:colOff>
      <xdr:row>39</xdr:row>
      <xdr:rowOff>142875</xdr:rowOff>
    </xdr:to>
    <xdr:graphicFrame>
      <xdr:nvGraphicFramePr>
        <xdr:cNvPr id="1" name="Chart 4"/>
        <xdr:cNvGraphicFramePr/>
      </xdr:nvGraphicFramePr>
      <xdr:xfrm>
        <a:off x="7886700" y="571500"/>
        <a:ext cx="585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c_Indic03\Country_comm0404\FS_to%20modify\WEI\W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c_Indic03\Country_comm0404\FS_to%20modify\WEI\TotalAbst_update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c_Indic03\Country_comm0404\FS_to%20modify\WEI\WaterAvailability_update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IQuery"/>
      <sheetName val="WEI"/>
    </sheetNames>
    <sheetDataSet>
      <sheetData sheetId="0">
        <row r="2">
          <cell r="B2" t="str">
            <v>at</v>
          </cell>
          <cell r="C2">
            <v>4.006889642857147</v>
          </cell>
          <cell r="D2">
            <v>4.042251666666665</v>
          </cell>
          <cell r="E2">
            <v>4.077613690476192</v>
          </cell>
          <cell r="F2">
            <v>4.112975714285719</v>
          </cell>
          <cell r="G2">
            <v>4.23952380952381</v>
          </cell>
          <cell r="H2">
            <v>4.251261904761905</v>
          </cell>
          <cell r="I2">
            <v>4.009988095238095</v>
          </cell>
          <cell r="J2">
            <v>4.445821428571429</v>
          </cell>
          <cell r="K2">
            <v>-9.872906340624727</v>
          </cell>
        </row>
        <row r="3">
          <cell r="B3" t="str">
            <v>be</v>
          </cell>
          <cell r="C3">
            <v>43.804815151515086</v>
          </cell>
          <cell r="D3">
            <v>44.35388484848487</v>
          </cell>
          <cell r="E3">
            <v>44.90295454545448</v>
          </cell>
          <cell r="F3">
            <v>24.839661433301295</v>
          </cell>
          <cell r="G3">
            <v>40.05679064376778</v>
          </cell>
          <cell r="H3">
            <v>61.960803936285544</v>
          </cell>
          <cell r="I3">
            <v>36.443758389261745</v>
          </cell>
          <cell r="J3">
            <v>49.36472727272728</v>
          </cell>
          <cell r="K3">
            <v>-11.262924821796592</v>
          </cell>
        </row>
        <row r="4">
          <cell r="B4" t="str">
            <v>cy</v>
          </cell>
          <cell r="C4">
            <v>36.644796121681914</v>
          </cell>
          <cell r="D4">
            <v>36.63177925785156</v>
          </cell>
          <cell r="E4">
            <v>110.36269430051813</v>
          </cell>
          <cell r="F4">
            <v>85.71428571428571</v>
          </cell>
          <cell r="G4">
            <v>82.71844660194175</v>
          </cell>
          <cell r="H4">
            <v>56.126482213438734</v>
          </cell>
          <cell r="I4">
            <v>137.4193548387097</v>
          </cell>
          <cell r="J4">
            <v>124.56140350877195</v>
          </cell>
          <cell r="K4">
            <v>-70.58093832484693</v>
          </cell>
        </row>
        <row r="5">
          <cell r="B5" t="str">
            <v>cz</v>
          </cell>
          <cell r="C5">
            <v>11.361220958971824</v>
          </cell>
          <cell r="D5">
            <v>12.826857486791948</v>
          </cell>
          <cell r="E5">
            <v>13.66390041493776</v>
          </cell>
          <cell r="F5">
            <v>16.32816982214573</v>
          </cell>
          <cell r="G5">
            <v>13.398376605923776</v>
          </cell>
          <cell r="H5">
            <v>14.077462473978308</v>
          </cell>
          <cell r="I5">
            <v>15.065077708825308</v>
          </cell>
          <cell r="J5">
            <v>36.2527516509906</v>
          </cell>
          <cell r="K5">
            <v>-68.66107966548967</v>
          </cell>
        </row>
        <row r="6">
          <cell r="B6" t="str">
            <v>de</v>
          </cell>
          <cell r="C6">
            <v>21.983617820333013</v>
          </cell>
          <cell r="D6">
            <v>22.224880082245782</v>
          </cell>
          <cell r="E6">
            <v>22.467696587934434</v>
          </cell>
          <cell r="F6">
            <v>19.704368932038836</v>
          </cell>
          <cell r="G6">
            <v>27.92835288590606</v>
          </cell>
          <cell r="H6">
            <v>31.76183590909094</v>
          </cell>
          <cell r="I6">
            <v>19.537837837837838</v>
          </cell>
          <cell r="J6">
            <v>26.774074074074072</v>
          </cell>
          <cell r="K6">
            <v>-17.89214536602692</v>
          </cell>
        </row>
        <row r="7">
          <cell r="B7" t="str">
            <v>dk</v>
          </cell>
          <cell r="C7">
            <v>10.364351594439961</v>
          </cell>
          <cell r="D7">
            <v>11.28176614881423</v>
          </cell>
          <cell r="E7">
            <v>12.199180703188736</v>
          </cell>
          <cell r="F7">
            <v>12.327064595257564</v>
          </cell>
          <cell r="G7">
            <v>15.249223221586265</v>
          </cell>
          <cell r="H7">
            <v>15.71545380212592</v>
          </cell>
          <cell r="I7">
            <v>14.505314799672936</v>
          </cell>
          <cell r="J7">
            <v>20.62142273098937</v>
          </cell>
          <cell r="K7">
            <v>-49.73988104678797</v>
          </cell>
        </row>
        <row r="8">
          <cell r="B8" t="str">
            <v>ee</v>
          </cell>
          <cell r="C8">
            <v>6.334926787252369</v>
          </cell>
          <cell r="D8">
            <v>7.8176551870748305</v>
          </cell>
          <cell r="E8">
            <v>6.565200567522249</v>
          </cell>
          <cell r="F8">
            <v>6.3645053369444</v>
          </cell>
          <cell r="G8">
            <v>8.566617554199116</v>
          </cell>
          <cell r="H8">
            <v>12.340071163600577</v>
          </cell>
          <cell r="I8">
            <v>7.8611491410148835</v>
          </cell>
          <cell r="J8">
            <v>11.821591410501545</v>
          </cell>
          <cell r="K8">
            <v>-46.41223362173704</v>
          </cell>
        </row>
        <row r="9">
          <cell r="B9" t="str">
            <v>es</v>
          </cell>
          <cell r="C9">
            <v>23.439887342193337</v>
          </cell>
          <cell r="D9">
            <v>23.443891553363986</v>
          </cell>
          <cell r="E9">
            <v>25.691351803694673</v>
          </cell>
          <cell r="F9">
            <v>28.540964430007023</v>
          </cell>
          <cell r="G9">
            <v>36.76225783520646</v>
          </cell>
          <cell r="H9">
            <v>21.20357317787015</v>
          </cell>
          <cell r="I9">
            <v>45.31815830315571</v>
          </cell>
          <cell r="J9">
            <v>41.602158465091044</v>
          </cell>
          <cell r="K9">
            <v>-43.65704038682974</v>
          </cell>
        </row>
        <row r="10">
          <cell r="B10" t="str">
            <v>fi</v>
          </cell>
          <cell r="C10">
            <v>2.3611545098039213</v>
          </cell>
          <cell r="D10">
            <v>1.9888799999999998</v>
          </cell>
          <cell r="E10">
            <v>2.2215648854961834</v>
          </cell>
          <cell r="F10">
            <v>1.9223033600000001</v>
          </cell>
          <cell r="G10">
            <v>2.4881309844559585</v>
          </cell>
          <cell r="H10">
            <v>2.579799569892473</v>
          </cell>
          <cell r="I10">
            <v>2.3256880733944953</v>
          </cell>
          <cell r="J10">
            <v>2.5712707182320442</v>
          </cell>
          <cell r="K10">
            <v>-8.171687521592233</v>
          </cell>
        </row>
        <row r="11">
          <cell r="B11" t="str">
            <v>fr</v>
          </cell>
          <cell r="C11">
            <v>15.130860852421696</v>
          </cell>
          <cell r="D11">
            <v>13.441245691820802</v>
          </cell>
          <cell r="E11">
            <v>13.419438943483334</v>
          </cell>
          <cell r="F11">
            <v>17.641817964514274</v>
          </cell>
          <cell r="G11">
            <v>18.57331749898995</v>
          </cell>
          <cell r="H11">
            <v>19.554002249480334</v>
          </cell>
          <cell r="I11">
            <v>12.694751355340975</v>
          </cell>
          <cell r="J11">
            <v>34.52616534740545</v>
          </cell>
          <cell r="K11">
            <v>-56.17566937951671</v>
          </cell>
        </row>
        <row r="12">
          <cell r="B12" t="str">
            <v>gb</v>
          </cell>
          <cell r="C12">
            <v>9.92260295779308</v>
          </cell>
          <cell r="D12">
            <v>7.076050519305338</v>
          </cell>
          <cell r="E12">
            <v>7.440735746813544</v>
          </cell>
          <cell r="F12">
            <v>7.741757712000731</v>
          </cell>
          <cell r="G12">
            <v>9.780904805968422</v>
          </cell>
          <cell r="H12">
            <v>10.286659134773808</v>
          </cell>
          <cell r="I12">
            <v>7.451407207905206</v>
          </cell>
          <cell r="J12">
            <v>7.7988923521903715</v>
          </cell>
          <cell r="K12">
            <v>27.230926004591538</v>
          </cell>
        </row>
        <row r="13">
          <cell r="B13" t="str">
            <v>gr</v>
          </cell>
          <cell r="C13">
            <v>12.37080555555553</v>
          </cell>
          <cell r="D13">
            <v>12.1375</v>
          </cell>
          <cell r="E13">
            <v>11.90419444444439</v>
          </cell>
          <cell r="F13">
            <v>11.67088888888886</v>
          </cell>
          <cell r="G13">
            <v>12.076944444444445</v>
          </cell>
          <cell r="H13">
            <v>10.724027777777778</v>
          </cell>
          <cell r="I13">
            <v>10.739444444444445</v>
          </cell>
          <cell r="J13">
            <v>10.882361111111111</v>
          </cell>
          <cell r="K13">
            <v>13.677587329138404</v>
          </cell>
        </row>
        <row r="14">
          <cell r="B14" t="str">
            <v>hu</v>
          </cell>
          <cell r="C14">
            <v>3.945725800621769</v>
          </cell>
          <cell r="D14">
            <v>4.002660456494773</v>
          </cell>
          <cell r="E14">
            <v>3.737157736388718</v>
          </cell>
          <cell r="F14">
            <v>4.4293169608595555</v>
          </cell>
          <cell r="G14">
            <v>5.0546888694127965</v>
          </cell>
          <cell r="H14">
            <v>5.055340622371741</v>
          </cell>
          <cell r="I14">
            <v>4.922276422764228</v>
          </cell>
          <cell r="J14">
            <v>8.423573036006578</v>
          </cell>
          <cell r="K14">
            <v>-53.158525678405624</v>
          </cell>
        </row>
        <row r="15">
          <cell r="B15" t="str">
            <v>ie</v>
          </cell>
          <cell r="C15">
            <v>2.5149700598802394</v>
          </cell>
          <cell r="D15">
            <v>2.5149700598802394</v>
          </cell>
          <cell r="E15">
            <v>2.5149700598802394</v>
          </cell>
          <cell r="F15">
            <v>2.5149700598802394</v>
          </cell>
          <cell r="G15">
            <v>2.5149700598802394</v>
          </cell>
          <cell r="H15">
            <v>2.5149700598802394</v>
          </cell>
          <cell r="I15">
            <v>2.5149700598802394</v>
          </cell>
          <cell r="J15">
            <v>2.5149700598802394</v>
          </cell>
          <cell r="K15">
            <v>0</v>
          </cell>
        </row>
        <row r="16">
          <cell r="B16" t="str">
            <v>is</v>
          </cell>
          <cell r="C16">
            <v>0.09176470588235294</v>
          </cell>
          <cell r="D16">
            <v>0.09176470588235294</v>
          </cell>
          <cell r="E16">
            <v>0.09176470588235294</v>
          </cell>
          <cell r="F16">
            <v>0.09235294117647058</v>
          </cell>
          <cell r="G16">
            <v>0.09352941176470587</v>
          </cell>
          <cell r="H16">
            <v>0.09470588235294117</v>
          </cell>
          <cell r="I16">
            <v>0.09647058823529411</v>
          </cell>
          <cell r="J16">
            <v>0.09647058823529411</v>
          </cell>
          <cell r="K16">
            <v>-4.878048780487799</v>
          </cell>
        </row>
        <row r="17">
          <cell r="B17" t="str">
            <v>it</v>
          </cell>
          <cell r="C17">
            <v>32.114285714285714</v>
          </cell>
          <cell r="D17">
            <v>32.114285714285714</v>
          </cell>
          <cell r="E17">
            <v>32.114285714285714</v>
          </cell>
          <cell r="F17">
            <v>32.114285714285714</v>
          </cell>
          <cell r="G17">
            <v>32.114285714285714</v>
          </cell>
          <cell r="H17">
            <v>32.114285714285714</v>
          </cell>
          <cell r="I17">
            <v>32.114285714285714</v>
          </cell>
          <cell r="J17">
            <v>32.67441860465116</v>
          </cell>
          <cell r="K17">
            <v>-1.7142857142857033</v>
          </cell>
        </row>
        <row r="18">
          <cell r="B18" t="str">
            <v>lt</v>
          </cell>
          <cell r="C18">
            <v>10.9784634910562</v>
          </cell>
          <cell r="D18">
            <v>14.804087881170094</v>
          </cell>
          <cell r="E18">
            <v>17.355557216533374</v>
          </cell>
          <cell r="F18">
            <v>16.51787153124698</v>
          </cell>
          <cell r="G18">
            <v>24.055086449537598</v>
          </cell>
          <cell r="H18">
            <v>30.317223759846712</v>
          </cell>
          <cell r="I18">
            <v>17.589926676647856</v>
          </cell>
          <cell r="J18">
            <v>14.280981879617052</v>
          </cell>
          <cell r="K18">
            <v>-23.125289398164337</v>
          </cell>
        </row>
        <row r="19">
          <cell r="B19" t="str">
            <v>lu</v>
          </cell>
          <cell r="C19">
            <v>3.995791119352885</v>
          </cell>
          <cell r="D19">
            <v>3.940505570967323</v>
          </cell>
          <cell r="E19">
            <v>3.885549872122762</v>
          </cell>
          <cell r="F19">
            <v>3.8300341799878144</v>
          </cell>
          <cell r="G19">
            <v>3.7747875203178882</v>
          </cell>
          <cell r="H19">
            <v>3.719550581499411</v>
          </cell>
          <cell r="I19">
            <v>3.296703296703297</v>
          </cell>
          <cell r="J19">
            <v>3.0917268184342044</v>
          </cell>
          <cell r="K19">
            <v>29.241403073785843</v>
          </cell>
        </row>
        <row r="20">
          <cell r="B20" t="str">
            <v>lv</v>
          </cell>
          <cell r="C20">
            <v>0.6811525244514935</v>
          </cell>
          <cell r="D20">
            <v>0.790460251046025</v>
          </cell>
          <cell r="E20">
            <v>0.727431952662722</v>
          </cell>
          <cell r="F20">
            <v>0.6453453453453454</v>
          </cell>
          <cell r="G20">
            <v>0.9636218799787574</v>
          </cell>
          <cell r="H20">
            <v>1.6126749300279888</v>
          </cell>
          <cell r="I20">
            <v>1.0663755235468384</v>
          </cell>
          <cell r="J20">
            <v>1.0253176591037887</v>
          </cell>
          <cell r="K20">
            <v>-33.566683612288855</v>
          </cell>
        </row>
        <row r="21">
          <cell r="B21" t="str">
            <v>mt</v>
          </cell>
          <cell r="C21">
            <v>44.38669438669439</v>
          </cell>
          <cell r="D21">
            <v>19.72741972741973</v>
          </cell>
          <cell r="E21">
            <v>85.5239786856128</v>
          </cell>
          <cell r="F21">
            <v>50.121261115602266</v>
          </cell>
          <cell r="G21">
            <v>19.17293233082707</v>
          </cell>
          <cell r="H21">
            <v>29.439956182390798</v>
          </cell>
          <cell r="I21">
            <v>36.76870132222423</v>
          </cell>
          <cell r="J21">
            <v>30.290102389078495</v>
          </cell>
          <cell r="K21">
            <v>46.53860794705867</v>
          </cell>
        </row>
        <row r="22">
          <cell r="B22" t="str">
            <v>nl</v>
          </cell>
          <cell r="C22">
            <v>3.368654576128247</v>
          </cell>
          <cell r="D22">
            <v>4.19645480364313</v>
          </cell>
          <cell r="E22">
            <v>4.103344391643575</v>
          </cell>
          <cell r="F22">
            <v>4.667229146692274</v>
          </cell>
          <cell r="G22">
            <v>6.951468606844522</v>
          </cell>
          <cell r="H22">
            <v>6.962309303021239</v>
          </cell>
          <cell r="I22">
            <v>5.256109839816976</v>
          </cell>
          <cell r="J22">
            <v>10.942760942760943</v>
          </cell>
          <cell r="K22">
            <v>-69.21567971968956</v>
          </cell>
        </row>
        <row r="23">
          <cell r="B23" t="str">
            <v>no</v>
          </cell>
          <cell r="C23">
            <v>0.6558265582655827</v>
          </cell>
          <cell r="D23">
            <v>0.6558265582655827</v>
          </cell>
          <cell r="E23">
            <v>0.6558265582655827</v>
          </cell>
          <cell r="F23">
            <v>0.6558265582655827</v>
          </cell>
          <cell r="G23">
            <v>0.6558265582655827</v>
          </cell>
          <cell r="H23">
            <v>0.6558265582655827</v>
          </cell>
          <cell r="I23">
            <v>0.6558265582655827</v>
          </cell>
          <cell r="J23">
            <v>0.6558265582655827</v>
          </cell>
          <cell r="K23">
            <v>0</v>
          </cell>
        </row>
        <row r="24">
          <cell r="B24" t="str">
            <v>pl</v>
          </cell>
          <cell r="C24">
            <v>16.53949317883335</v>
          </cell>
          <cell r="D24">
            <v>16.89693598808714</v>
          </cell>
          <cell r="E24">
            <v>15.244657740596192</v>
          </cell>
          <cell r="F24">
            <v>16.73186575046354</v>
          </cell>
          <cell r="G24">
            <v>19.082841560037096</v>
          </cell>
          <cell r="H24">
            <v>21.173794507949022</v>
          </cell>
          <cell r="I24">
            <v>20.980980395976598</v>
          </cell>
          <cell r="J24">
            <v>34.99164689919976</v>
          </cell>
          <cell r="K24">
            <v>-52.733024465871594</v>
          </cell>
        </row>
        <row r="25">
          <cell r="B25" t="str">
            <v>pt</v>
          </cell>
          <cell r="C25">
            <v>13.428887258299019</v>
          </cell>
          <cell r="D25">
            <v>13.400731047789872</v>
          </cell>
          <cell r="E25">
            <v>13.372574837280723</v>
          </cell>
          <cell r="F25">
            <v>15.131873955403366</v>
          </cell>
          <cell r="G25">
            <v>13.316262416262415</v>
          </cell>
          <cell r="H25">
            <v>13.288106205753266</v>
          </cell>
          <cell r="I25">
            <v>13.259949995244108</v>
          </cell>
          <cell r="J25">
            <v>9.903115785468726</v>
          </cell>
          <cell r="K25">
            <v>35.602648188803485</v>
          </cell>
        </row>
        <row r="26">
          <cell r="B26" t="str">
            <v>ro</v>
          </cell>
          <cell r="C26">
            <v>19.151322309738667</v>
          </cell>
          <cell r="D26">
            <v>22.442885715090565</v>
          </cell>
          <cell r="E26">
            <v>16.22952371934476</v>
          </cell>
          <cell r="F26">
            <v>17.01091961584002</v>
          </cell>
          <cell r="G26">
            <v>17.820715137985452</v>
          </cell>
          <cell r="H26">
            <v>23.714966526721888</v>
          </cell>
          <cell r="I26">
            <v>27.637651604593756</v>
          </cell>
          <cell r="J26">
            <v>77.54306718037289</v>
          </cell>
          <cell r="K26">
            <v>-75.30234100078762</v>
          </cell>
        </row>
        <row r="27">
          <cell r="B27" t="str">
            <v>se</v>
          </cell>
          <cell r="C27">
            <v>1.4320724560468834</v>
          </cell>
          <cell r="D27">
            <v>1.260196905766526</v>
          </cell>
          <cell r="E27">
            <v>1.5215805129932087</v>
          </cell>
          <cell r="F27">
            <v>1.1912818034011512</v>
          </cell>
          <cell r="G27">
            <v>1.8270656422698477</v>
          </cell>
          <cell r="H27">
            <v>2.3536016583174986</v>
          </cell>
          <cell r="I27">
            <v>1.6285184963843902</v>
          </cell>
          <cell r="J27">
            <v>1.648705699366737</v>
          </cell>
          <cell r="K27">
            <v>-13.139594495431286</v>
          </cell>
        </row>
        <row r="28">
          <cell r="B28" t="str">
            <v>si</v>
          </cell>
          <cell r="C28">
            <v>1.9031967173161353</v>
          </cell>
          <cell r="D28">
            <v>1.930201082199137</v>
          </cell>
          <cell r="E28">
            <v>1.4721083701264028</v>
          </cell>
          <cell r="F28">
            <v>1.606544128662794</v>
          </cell>
          <cell r="G28">
            <v>2.082782097207523</v>
          </cell>
          <cell r="H28">
            <v>1.3227254530454418</v>
          </cell>
          <cell r="I28">
            <v>1.9123198030129986</v>
          </cell>
          <cell r="J28">
            <v>2.4023508661185424</v>
          </cell>
          <cell r="K28">
            <v>-20.77773716746406</v>
          </cell>
        </row>
        <row r="29">
          <cell r="B29" t="str">
            <v>sk</v>
          </cell>
          <cell r="C29">
            <v>1.2532693408480473</v>
          </cell>
          <cell r="D29">
            <v>1.2862020882969731</v>
          </cell>
          <cell r="E29">
            <v>1.267009769713887</v>
          </cell>
          <cell r="F29">
            <v>1.564034852717925</v>
          </cell>
          <cell r="G29">
            <v>1.6668787377528946</v>
          </cell>
          <cell r="H29">
            <v>1.7508236916711364</v>
          </cell>
          <cell r="I29">
            <v>1.5838551903825937</v>
          </cell>
          <cell r="J29">
            <v>2.9507739506345003</v>
          </cell>
          <cell r="K29">
            <v>-57.527436468708196</v>
          </cell>
        </row>
        <row r="30">
          <cell r="B30" t="str">
            <v>tr</v>
          </cell>
          <cell r="C30">
            <v>16.978233034571062</v>
          </cell>
          <cell r="D30">
            <v>16.773367477592828</v>
          </cell>
          <cell r="E30">
            <v>16.60264618011097</v>
          </cell>
          <cell r="F30">
            <v>14.353393085787452</v>
          </cell>
          <cell r="G30">
            <v>13.58173282116944</v>
          </cell>
          <cell r="H30">
            <v>13.067861715749041</v>
          </cell>
          <cell r="I30">
            <v>12.851899274434487</v>
          </cell>
          <cell r="J30">
            <v>11.9816474605207</v>
          </cell>
          <cell r="K30">
            <v>41.701991237131764</v>
          </cell>
        </row>
        <row r="31">
          <cell r="B31" t="str">
            <v>bg</v>
          </cell>
          <cell r="C31">
            <v>3.050227474768603</v>
          </cell>
          <cell r="D31">
            <v>3.206735344872666</v>
          </cell>
          <cell r="E31">
            <v>3.5653924593421538</v>
          </cell>
          <cell r="F31">
            <v>4.133880667259322</v>
          </cell>
          <cell r="G31">
            <v>3.9395021701615858</v>
          </cell>
          <cell r="H31">
            <v>3.7438163468075096</v>
          </cell>
          <cell r="I31">
            <v>3.3079485436385503</v>
          </cell>
          <cell r="J31">
            <v>5.3430842441039585</v>
          </cell>
          <cell r="K31">
            <v>-42.91260748631281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stGroups"/>
      <sheetName val="Sectoral use"/>
      <sheetName val="TrendsAbstractions"/>
      <sheetName val="TWABS"/>
    </sheetNames>
    <sheetDataSet>
      <sheetData sheetId="3">
        <row r="2">
          <cell r="B2" t="str">
            <v>at</v>
          </cell>
          <cell r="C2">
            <v>62803.6914</v>
          </cell>
          <cell r="D2">
            <v>-29.7041</v>
          </cell>
          <cell r="E2">
            <v>3365.7873000000036</v>
          </cell>
          <cell r="F2">
            <v>3395.491399999999</v>
          </cell>
          <cell r="G2">
            <v>3425.1955000000016</v>
          </cell>
          <cell r="H2">
            <v>3454.8996000000043</v>
          </cell>
          <cell r="I2">
            <v>3561.2</v>
          </cell>
          <cell r="J2">
            <v>3571.06</v>
          </cell>
          <cell r="K2">
            <v>3368.39</v>
          </cell>
          <cell r="L2">
            <v>3734.49</v>
          </cell>
          <cell r="M2">
            <v>3363.22</v>
          </cell>
          <cell r="N2">
            <v>3341.95</v>
          </cell>
          <cell r="Q2">
            <v>3484.564225000001</v>
          </cell>
        </row>
        <row r="3">
          <cell r="B3" t="str">
            <v>be</v>
          </cell>
          <cell r="C3">
            <v>188511.391</v>
          </cell>
          <cell r="D3">
            <v>-90.5965</v>
          </cell>
          <cell r="E3">
            <v>7227.794499999989</v>
          </cell>
          <cell r="F3">
            <v>7318.391000000003</v>
          </cell>
          <cell r="G3">
            <v>7408.987499999988</v>
          </cell>
          <cell r="H3">
            <v>7442.36</v>
          </cell>
          <cell r="I3">
            <v>7603.58</v>
          </cell>
          <cell r="J3">
            <v>7429.72</v>
          </cell>
          <cell r="K3">
            <v>8145.18</v>
          </cell>
          <cell r="L3">
            <v>8145.18</v>
          </cell>
          <cell r="M3">
            <v>8145.18</v>
          </cell>
          <cell r="N3">
            <v>8145.18</v>
          </cell>
          <cell r="Q3">
            <v>7590.149124999998</v>
          </cell>
        </row>
        <row r="4">
          <cell r="B4" t="str">
            <v>bg</v>
          </cell>
          <cell r="C4">
            <v>674428.75</v>
          </cell>
          <cell r="D4">
            <v>-334.0952</v>
          </cell>
          <cell r="E4">
            <v>5832.95</v>
          </cell>
          <cell r="F4">
            <v>6132.24</v>
          </cell>
          <cell r="G4">
            <v>6818.1</v>
          </cell>
          <cell r="H4">
            <v>7905.22</v>
          </cell>
          <cell r="I4">
            <v>7533.51</v>
          </cell>
          <cell r="J4">
            <v>7159.3</v>
          </cell>
          <cell r="K4">
            <v>6325.79</v>
          </cell>
          <cell r="L4">
            <v>10217.58</v>
          </cell>
          <cell r="Q4">
            <v>7240.586250000001</v>
          </cell>
        </row>
        <row r="5">
          <cell r="B5" t="str">
            <v>cy</v>
          </cell>
          <cell r="E5">
            <v>175</v>
          </cell>
          <cell r="F5">
            <v>175</v>
          </cell>
          <cell r="G5">
            <v>426</v>
          </cell>
          <cell r="H5">
            <v>426</v>
          </cell>
          <cell r="I5">
            <v>426</v>
          </cell>
          <cell r="J5">
            <v>426</v>
          </cell>
          <cell r="K5">
            <v>426</v>
          </cell>
          <cell r="L5">
            <v>426</v>
          </cell>
          <cell r="Q5">
            <v>363.25</v>
          </cell>
        </row>
        <row r="6">
          <cell r="B6" t="str">
            <v>cz</v>
          </cell>
          <cell r="C6">
            <v>337179.25</v>
          </cell>
          <cell r="D6">
            <v>-167.6262</v>
          </cell>
          <cell r="E6">
            <v>1838.7</v>
          </cell>
          <cell r="F6">
            <v>1918</v>
          </cell>
          <cell r="G6">
            <v>1975.8</v>
          </cell>
          <cell r="H6">
            <v>2276.8</v>
          </cell>
          <cell r="I6">
            <v>2492.5</v>
          </cell>
          <cell r="J6">
            <v>2569.7</v>
          </cell>
          <cell r="K6">
            <v>2743.2</v>
          </cell>
          <cell r="L6">
            <v>3623.1</v>
          </cell>
          <cell r="M6">
            <v>3679.4</v>
          </cell>
          <cell r="N6">
            <v>3621.8</v>
          </cell>
          <cell r="Q6">
            <v>2429.725</v>
          </cell>
        </row>
        <row r="7">
          <cell r="B7" t="str">
            <v>de</v>
          </cell>
          <cell r="C7">
            <v>665431.313</v>
          </cell>
          <cell r="D7">
            <v>-312.3776</v>
          </cell>
          <cell r="E7">
            <v>40363.735400000005</v>
          </cell>
          <cell r="F7">
            <v>40676.11300000001</v>
          </cell>
          <cell r="G7">
            <v>40988.49060000002</v>
          </cell>
          <cell r="H7">
            <v>40591</v>
          </cell>
          <cell r="I7">
            <v>41613.24580000003</v>
          </cell>
          <cell r="J7">
            <v>41925.62340000004</v>
          </cell>
          <cell r="K7">
            <v>43374</v>
          </cell>
          <cell r="L7">
            <v>43374</v>
          </cell>
          <cell r="M7">
            <v>43374</v>
          </cell>
          <cell r="N7">
            <v>43374</v>
          </cell>
          <cell r="Q7">
            <v>41613.276025000014</v>
          </cell>
        </row>
        <row r="8">
          <cell r="B8" t="str">
            <v>dk</v>
          </cell>
          <cell r="C8">
            <v>112889.68</v>
          </cell>
          <cell r="D8">
            <v>-56.0999</v>
          </cell>
          <cell r="E8">
            <v>633.7801000000036</v>
          </cell>
          <cell r="F8">
            <v>689.8799999999901</v>
          </cell>
          <cell r="G8">
            <v>745.9798999999912</v>
          </cell>
          <cell r="H8">
            <v>753.8</v>
          </cell>
          <cell r="I8">
            <v>932.49</v>
          </cell>
          <cell r="J8">
            <v>961</v>
          </cell>
          <cell r="K8">
            <v>887</v>
          </cell>
          <cell r="L8">
            <v>1261</v>
          </cell>
          <cell r="N8">
            <v>1205</v>
          </cell>
          <cell r="O8">
            <v>1205</v>
          </cell>
          <cell r="Q8">
            <v>858.1162499999981</v>
          </cell>
        </row>
        <row r="9">
          <cell r="B9" t="str">
            <v>ee</v>
          </cell>
          <cell r="C9">
            <v>344764.5</v>
          </cell>
          <cell r="D9">
            <v>-171.7712</v>
          </cell>
          <cell r="E9">
            <v>1470.97</v>
          </cell>
          <cell r="F9">
            <v>1470.97</v>
          </cell>
          <cell r="G9">
            <v>1527</v>
          </cell>
          <cell r="H9">
            <v>1598</v>
          </cell>
          <cell r="I9">
            <v>1628</v>
          </cell>
          <cell r="J9">
            <v>1630</v>
          </cell>
          <cell r="K9">
            <v>1780</v>
          </cell>
          <cell r="L9">
            <v>3215</v>
          </cell>
          <cell r="M9">
            <v>3047</v>
          </cell>
          <cell r="N9">
            <v>3129</v>
          </cell>
          <cell r="Q9">
            <v>1789.9925</v>
          </cell>
        </row>
        <row r="10">
          <cell r="B10" t="str">
            <v>es</v>
          </cell>
          <cell r="C10">
            <v>3807259.11</v>
          </cell>
          <cell r="D10">
            <v>-1889.66</v>
          </cell>
          <cell r="E10">
            <v>26049.44999999972</v>
          </cell>
          <cell r="F10">
            <v>26053.9</v>
          </cell>
          <cell r="G10">
            <v>28551.57</v>
          </cell>
          <cell r="H10">
            <v>31718.429999999702</v>
          </cell>
          <cell r="I10">
            <v>40855</v>
          </cell>
          <cell r="J10">
            <v>35497.749999999534</v>
          </cell>
          <cell r="K10">
            <v>33288</v>
          </cell>
          <cell r="L10">
            <v>46835.7099999995</v>
          </cell>
          <cell r="M10">
            <v>46250</v>
          </cell>
          <cell r="N10">
            <v>39920</v>
          </cell>
          <cell r="O10">
            <v>36080</v>
          </cell>
          <cell r="P10">
            <v>24600</v>
          </cell>
          <cell r="Q10">
            <v>33606.2262499998</v>
          </cell>
        </row>
        <row r="11">
          <cell r="B11" t="str">
            <v>fi</v>
          </cell>
          <cell r="C11">
            <v>-1259.0552</v>
          </cell>
          <cell r="D11">
            <v>1.8328</v>
          </cell>
          <cell r="E11">
            <v>2408.3776</v>
          </cell>
          <cell r="F11">
            <v>2406.5447999999997</v>
          </cell>
          <cell r="G11">
            <v>2328.2</v>
          </cell>
          <cell r="H11">
            <v>2402.8792000000003</v>
          </cell>
          <cell r="I11">
            <v>2401.0464</v>
          </cell>
          <cell r="J11">
            <v>2399.2136</v>
          </cell>
          <cell r="K11">
            <v>2535</v>
          </cell>
          <cell r="L11">
            <v>2327</v>
          </cell>
          <cell r="M11">
            <v>4000</v>
          </cell>
          <cell r="N11">
            <v>3700</v>
          </cell>
          <cell r="O11">
            <v>3550</v>
          </cell>
          <cell r="P11">
            <v>3300</v>
          </cell>
          <cell r="Q11">
            <v>2401.0326999999997</v>
          </cell>
        </row>
        <row r="12">
          <cell r="B12" t="str">
            <v>fr</v>
          </cell>
          <cell r="C12">
            <v>1384817.38</v>
          </cell>
          <cell r="D12">
            <v>-677.16</v>
          </cell>
          <cell r="E12">
            <v>29820.219999999972</v>
          </cell>
          <cell r="F12">
            <v>30497.37999999989</v>
          </cell>
          <cell r="G12">
            <v>32323</v>
          </cell>
          <cell r="H12">
            <v>32474</v>
          </cell>
          <cell r="I12">
            <v>30341</v>
          </cell>
          <cell r="J12">
            <v>33206.02000000002</v>
          </cell>
          <cell r="K12">
            <v>33883.179999999935</v>
          </cell>
          <cell r="L12">
            <v>37686</v>
          </cell>
          <cell r="M12">
            <v>34887</v>
          </cell>
          <cell r="Q12">
            <v>32528.849999999977</v>
          </cell>
        </row>
        <row r="13">
          <cell r="B13" t="str">
            <v>gb</v>
          </cell>
          <cell r="C13">
            <v>-339000.281</v>
          </cell>
          <cell r="D13">
            <v>176.871</v>
          </cell>
          <cell r="E13">
            <v>15894.72</v>
          </cell>
          <cell r="F13">
            <v>15894.72</v>
          </cell>
          <cell r="G13">
            <v>14623.65</v>
          </cell>
          <cell r="H13">
            <v>15256.14</v>
          </cell>
          <cell r="I13">
            <v>13529.73</v>
          </cell>
          <cell r="J13">
            <v>13111.17</v>
          </cell>
          <cell r="K13">
            <v>12118</v>
          </cell>
          <cell r="L13">
            <v>14236.8</v>
          </cell>
          <cell r="M13">
            <v>12947.4</v>
          </cell>
          <cell r="N13">
            <v>14496.3</v>
          </cell>
          <cell r="O13">
            <v>13638</v>
          </cell>
          <cell r="P13">
            <v>16823</v>
          </cell>
          <cell r="Q13">
            <v>14333.11625</v>
          </cell>
        </row>
        <row r="14">
          <cell r="B14" t="str">
            <v>gr</v>
          </cell>
          <cell r="C14">
            <v>-327221</v>
          </cell>
          <cell r="D14">
            <v>167.98</v>
          </cell>
          <cell r="E14">
            <v>8906.979999999981</v>
          </cell>
          <cell r="F14">
            <v>8739</v>
          </cell>
          <cell r="G14">
            <v>8571.01999999996</v>
          </cell>
          <cell r="H14">
            <v>8403.039999999979</v>
          </cell>
          <cell r="I14">
            <v>8695.4</v>
          </cell>
          <cell r="J14">
            <v>7721.3</v>
          </cell>
          <cell r="K14">
            <v>7732.4</v>
          </cell>
          <cell r="L14">
            <v>7835.3</v>
          </cell>
          <cell r="M14">
            <v>5496</v>
          </cell>
          <cell r="N14">
            <v>5040</v>
          </cell>
          <cell r="O14">
            <v>4276</v>
          </cell>
          <cell r="P14">
            <v>4254</v>
          </cell>
          <cell r="Q14">
            <v>8325.554999999991</v>
          </cell>
        </row>
        <row r="15">
          <cell r="B15" t="str">
            <v>hu</v>
          </cell>
          <cell r="C15">
            <v>218545.594</v>
          </cell>
          <cell r="D15">
            <v>-106.5114</v>
          </cell>
          <cell r="E15">
            <v>5590.5</v>
          </cell>
          <cell r="F15">
            <v>5590.5</v>
          </cell>
          <cell r="G15">
            <v>5540</v>
          </cell>
          <cell r="H15">
            <v>5771.4</v>
          </cell>
          <cell r="I15">
            <v>5767.4</v>
          </cell>
          <cell r="J15">
            <v>6010.8</v>
          </cell>
          <cell r="K15">
            <v>6054.4</v>
          </cell>
          <cell r="L15">
            <v>6587.908000000025</v>
          </cell>
          <cell r="Q15">
            <v>5864.113500000004</v>
          </cell>
        </row>
        <row r="16">
          <cell r="B16" t="str">
            <v>ie</v>
          </cell>
          <cell r="E16">
            <v>1176</v>
          </cell>
          <cell r="F16">
            <v>1176</v>
          </cell>
          <cell r="G16">
            <v>1176</v>
          </cell>
          <cell r="H16">
            <v>1176</v>
          </cell>
          <cell r="I16">
            <v>1176</v>
          </cell>
          <cell r="J16">
            <v>1176</v>
          </cell>
          <cell r="K16">
            <v>1176</v>
          </cell>
          <cell r="L16">
            <v>1176</v>
          </cell>
          <cell r="N16">
            <v>1070</v>
          </cell>
          <cell r="Q16">
            <v>1176</v>
          </cell>
        </row>
        <row r="17">
          <cell r="B17" t="str">
            <v>is</v>
          </cell>
          <cell r="C17">
            <v>1965.9346</v>
          </cell>
          <cell r="D17">
            <v>-0.9048</v>
          </cell>
          <cell r="E17">
            <v>156</v>
          </cell>
          <cell r="F17">
            <v>156</v>
          </cell>
          <cell r="G17">
            <v>156</v>
          </cell>
          <cell r="H17">
            <v>157</v>
          </cell>
          <cell r="I17">
            <v>159</v>
          </cell>
          <cell r="J17">
            <v>161</v>
          </cell>
          <cell r="K17">
            <v>164</v>
          </cell>
          <cell r="L17">
            <v>164</v>
          </cell>
          <cell r="M17">
            <v>112</v>
          </cell>
          <cell r="N17">
            <v>108</v>
          </cell>
          <cell r="Q17">
            <v>159.125</v>
          </cell>
        </row>
        <row r="18">
          <cell r="B18" t="str">
            <v>it</v>
          </cell>
          <cell r="C18">
            <v>56200</v>
          </cell>
          <cell r="D18">
            <v>0</v>
          </cell>
          <cell r="E18">
            <v>56200</v>
          </cell>
          <cell r="F18">
            <v>56200</v>
          </cell>
          <cell r="G18">
            <v>56200</v>
          </cell>
          <cell r="H18">
            <v>56200</v>
          </cell>
          <cell r="I18">
            <v>56200</v>
          </cell>
          <cell r="J18">
            <v>56200</v>
          </cell>
          <cell r="K18">
            <v>56200</v>
          </cell>
          <cell r="L18">
            <v>56200</v>
          </cell>
          <cell r="M18">
            <v>52000</v>
          </cell>
          <cell r="N18">
            <v>56200</v>
          </cell>
          <cell r="P18">
            <v>41900</v>
          </cell>
          <cell r="Q18">
            <v>56200</v>
          </cell>
        </row>
        <row r="19">
          <cell r="B19" t="str">
            <v>lt</v>
          </cell>
          <cell r="C19">
            <v>214073.703</v>
          </cell>
          <cell r="D19">
            <v>-104.9762</v>
          </cell>
          <cell r="E19">
            <v>2768</v>
          </cell>
          <cell r="F19">
            <v>3578</v>
          </cell>
          <cell r="G19">
            <v>4644</v>
          </cell>
          <cell r="H19">
            <v>5125</v>
          </cell>
          <cell r="I19">
            <v>4786</v>
          </cell>
          <cell r="J19">
            <v>5696</v>
          </cell>
          <cell r="K19">
            <v>4582</v>
          </cell>
          <cell r="L19">
            <v>4311</v>
          </cell>
          <cell r="M19">
            <v>2810</v>
          </cell>
          <cell r="Q19">
            <v>4436.25</v>
          </cell>
        </row>
        <row r="20">
          <cell r="B20" t="str">
            <v>lu</v>
          </cell>
          <cell r="C20">
            <v>-1738.9</v>
          </cell>
          <cell r="D20">
            <v>0.9018</v>
          </cell>
          <cell r="E20">
            <v>65.60179999999991</v>
          </cell>
          <cell r="F20">
            <v>64.70000000000005</v>
          </cell>
          <cell r="G20">
            <v>60.77</v>
          </cell>
          <cell r="H20">
            <v>62.896400000000085</v>
          </cell>
          <cell r="I20">
            <v>61.99459999999999</v>
          </cell>
          <cell r="J20">
            <v>61.0927999999999</v>
          </cell>
          <cell r="K20">
            <v>57</v>
          </cell>
          <cell r="L20">
            <v>55.682000000000016</v>
          </cell>
          <cell r="M20">
            <v>67</v>
          </cell>
          <cell r="N20">
            <v>39.74</v>
          </cell>
          <cell r="O20">
            <v>42.47</v>
          </cell>
          <cell r="P20">
            <v>34.8</v>
          </cell>
          <cell r="Q20">
            <v>61.21719999999999</v>
          </cell>
        </row>
        <row r="21">
          <cell r="B21" t="str">
            <v>lv</v>
          </cell>
          <cell r="C21">
            <v>55646.207</v>
          </cell>
          <cell r="D21">
            <v>-27.6811</v>
          </cell>
          <cell r="E21">
            <v>257.68</v>
          </cell>
          <cell r="F21">
            <v>283.38</v>
          </cell>
          <cell r="G21">
            <v>307.34</v>
          </cell>
          <cell r="H21">
            <v>343.84</v>
          </cell>
          <cell r="I21">
            <v>362.9</v>
          </cell>
          <cell r="J21">
            <v>403.33</v>
          </cell>
          <cell r="K21">
            <v>417.55</v>
          </cell>
          <cell r="L21">
            <v>560.8179999999993</v>
          </cell>
          <cell r="Q21">
            <v>367.1047499999999</v>
          </cell>
        </row>
        <row r="22">
          <cell r="B22" t="str">
            <v>mt</v>
          </cell>
          <cell r="C22">
            <v>740.748</v>
          </cell>
          <cell r="D22">
            <v>-0.3611</v>
          </cell>
          <cell r="E22">
            <v>17.08</v>
          </cell>
          <cell r="F22">
            <v>17.08</v>
          </cell>
          <cell r="G22">
            <v>19.26</v>
          </cell>
          <cell r="H22">
            <v>18.6</v>
          </cell>
          <cell r="I22">
            <v>20.4</v>
          </cell>
          <cell r="J22">
            <v>21.5</v>
          </cell>
          <cell r="K22">
            <v>20.3</v>
          </cell>
          <cell r="L22">
            <v>21.3</v>
          </cell>
          <cell r="M22">
            <v>21.7</v>
          </cell>
          <cell r="N22">
            <v>19.9</v>
          </cell>
          <cell r="O22">
            <v>17.9</v>
          </cell>
          <cell r="P22">
            <v>16</v>
          </cell>
          <cell r="Q22">
            <v>19.440000000000005</v>
          </cell>
        </row>
        <row r="23">
          <cell r="B23" t="str">
            <v>nl</v>
          </cell>
          <cell r="C23">
            <v>587205</v>
          </cell>
          <cell r="D23">
            <v>-291.46</v>
          </cell>
          <cell r="E23">
            <v>3993.5400000000373</v>
          </cell>
          <cell r="F23">
            <v>4285</v>
          </cell>
          <cell r="G23">
            <v>4576.460000000079</v>
          </cell>
          <cell r="H23">
            <v>4867.920000000042</v>
          </cell>
          <cell r="I23">
            <v>5159.380000000005</v>
          </cell>
          <cell r="J23">
            <v>4655</v>
          </cell>
          <cell r="K23">
            <v>5742.300000000047</v>
          </cell>
          <cell r="L23">
            <v>7800</v>
          </cell>
          <cell r="M23">
            <v>9348</v>
          </cell>
          <cell r="N23">
            <v>9198</v>
          </cell>
          <cell r="O23">
            <v>13083</v>
          </cell>
          <cell r="P23">
            <v>11944</v>
          </cell>
          <cell r="Q23">
            <v>5134.950000000026</v>
          </cell>
        </row>
        <row r="24">
          <cell r="B24" t="str">
            <v>no</v>
          </cell>
          <cell r="E24">
            <v>2420</v>
          </cell>
          <cell r="F24">
            <v>2420</v>
          </cell>
          <cell r="G24">
            <v>2420</v>
          </cell>
          <cell r="H24">
            <v>2420</v>
          </cell>
          <cell r="I24">
            <v>2420</v>
          </cell>
          <cell r="J24">
            <v>2420</v>
          </cell>
          <cell r="K24">
            <v>2420</v>
          </cell>
          <cell r="L24">
            <v>2420</v>
          </cell>
          <cell r="M24">
            <v>2025</v>
          </cell>
          <cell r="Q24">
            <v>2420</v>
          </cell>
        </row>
        <row r="25">
          <cell r="B25" t="str">
            <v>pl</v>
          </cell>
          <cell r="C25">
            <v>625595.625</v>
          </cell>
          <cell r="D25">
            <v>-306.8917</v>
          </cell>
          <cell r="E25">
            <v>11598.7</v>
          </cell>
          <cell r="F25">
            <v>11993.8</v>
          </cell>
          <cell r="G25">
            <v>12245.5</v>
          </cell>
          <cell r="H25">
            <v>12245.4</v>
          </cell>
          <cell r="I25">
            <v>12798.9</v>
          </cell>
          <cell r="J25">
            <v>12892.3</v>
          </cell>
          <cell r="K25">
            <v>12924.2</v>
          </cell>
          <cell r="L25">
            <v>15164.4</v>
          </cell>
          <cell r="M25">
            <v>16408.5</v>
          </cell>
          <cell r="N25">
            <v>15130.5</v>
          </cell>
          <cell r="O25">
            <v>13530.34</v>
          </cell>
          <cell r="P25">
            <v>10113.2</v>
          </cell>
          <cell r="Q25">
            <v>12732.9</v>
          </cell>
        </row>
        <row r="26">
          <cell r="B26" t="str">
            <v>pt</v>
          </cell>
          <cell r="C26">
            <v>-31580</v>
          </cell>
          <cell r="D26">
            <v>20.721</v>
          </cell>
          <cell r="E26">
            <v>9882.720999999998</v>
          </cell>
          <cell r="F26">
            <v>9862</v>
          </cell>
          <cell r="G26">
            <v>9841.279000000002</v>
          </cell>
          <cell r="H26">
            <v>11136</v>
          </cell>
          <cell r="I26">
            <v>9799.837</v>
          </cell>
          <cell r="J26">
            <v>9779.116000000002</v>
          </cell>
          <cell r="K26">
            <v>9758.394999999997</v>
          </cell>
          <cell r="L26">
            <v>7288</v>
          </cell>
          <cell r="N26">
            <v>10500</v>
          </cell>
          <cell r="Q26">
            <v>9668.4185</v>
          </cell>
        </row>
        <row r="27">
          <cell r="B27" t="str">
            <v>ro</v>
          </cell>
          <cell r="C27">
            <v>1773027</v>
          </cell>
          <cell r="D27">
            <v>-882.8095</v>
          </cell>
          <cell r="E27">
            <v>7343</v>
          </cell>
          <cell r="F27">
            <v>7967</v>
          </cell>
          <cell r="G27">
            <v>8570</v>
          </cell>
          <cell r="H27">
            <v>9051</v>
          </cell>
          <cell r="I27">
            <v>9260</v>
          </cell>
          <cell r="J27">
            <v>10450</v>
          </cell>
          <cell r="K27">
            <v>10300</v>
          </cell>
          <cell r="L27">
            <v>17510</v>
          </cell>
          <cell r="M27">
            <v>20740</v>
          </cell>
          <cell r="N27">
            <v>18800</v>
          </cell>
          <cell r="O27">
            <v>15400</v>
          </cell>
          <cell r="Q27">
            <v>10056.375</v>
          </cell>
        </row>
        <row r="28">
          <cell r="B28" t="str">
            <v>se</v>
          </cell>
          <cell r="C28">
            <v>56226.6758</v>
          </cell>
          <cell r="D28">
            <v>-26.787</v>
          </cell>
          <cell r="E28">
            <v>2688</v>
          </cell>
          <cell r="F28">
            <v>2688</v>
          </cell>
          <cell r="G28">
            <v>2711</v>
          </cell>
          <cell r="H28">
            <v>2711</v>
          </cell>
          <cell r="I28">
            <v>2711</v>
          </cell>
          <cell r="J28">
            <v>2725</v>
          </cell>
          <cell r="K28">
            <v>2725</v>
          </cell>
          <cell r="L28">
            <v>2968</v>
          </cell>
          <cell r="M28">
            <v>2970</v>
          </cell>
          <cell r="N28">
            <v>4106</v>
          </cell>
          <cell r="O28">
            <v>4135</v>
          </cell>
          <cell r="P28">
            <v>4073</v>
          </cell>
          <cell r="Q28">
            <v>2740.875</v>
          </cell>
        </row>
        <row r="29">
          <cell r="B29" t="str">
            <v>si</v>
          </cell>
          <cell r="C29">
            <v>29987.1895</v>
          </cell>
          <cell r="D29">
            <v>-14.8475</v>
          </cell>
          <cell r="E29">
            <v>304.44</v>
          </cell>
          <cell r="F29">
            <v>304.44</v>
          </cell>
          <cell r="G29">
            <v>318.15</v>
          </cell>
          <cell r="H29">
            <v>304.55</v>
          </cell>
          <cell r="I29">
            <v>327.46</v>
          </cell>
          <cell r="J29">
            <v>331.4</v>
          </cell>
          <cell r="K29">
            <v>386.45</v>
          </cell>
          <cell r="L29">
            <v>443.75</v>
          </cell>
          <cell r="M29">
            <v>497.82</v>
          </cell>
          <cell r="N29">
            <v>391.03</v>
          </cell>
          <cell r="Q29">
            <v>340.08</v>
          </cell>
        </row>
        <row r="30">
          <cell r="B30" t="str">
            <v>sk</v>
          </cell>
          <cell r="C30">
            <v>175777.625</v>
          </cell>
          <cell r="D30">
            <v>-87.3398</v>
          </cell>
          <cell r="E30">
            <v>1138.52</v>
          </cell>
          <cell r="F30">
            <v>1171.46</v>
          </cell>
          <cell r="G30">
            <v>1162</v>
          </cell>
          <cell r="H30">
            <v>1226</v>
          </cell>
          <cell r="I30">
            <v>1310</v>
          </cell>
          <cell r="J30">
            <v>1371</v>
          </cell>
          <cell r="K30">
            <v>1386</v>
          </cell>
          <cell r="L30">
            <v>2116</v>
          </cell>
          <cell r="M30">
            <v>2061</v>
          </cell>
          <cell r="N30">
            <v>2232</v>
          </cell>
          <cell r="O30">
            <v>1949</v>
          </cell>
          <cell r="Q30">
            <v>1360.1225</v>
          </cell>
        </row>
        <row r="31">
          <cell r="B31" t="str">
            <v>tr</v>
          </cell>
          <cell r="C31">
            <v>-2369431.5</v>
          </cell>
          <cell r="D31">
            <v>1203.5358</v>
          </cell>
          <cell r="E31">
            <v>39780</v>
          </cell>
          <cell r="F31">
            <v>39300</v>
          </cell>
          <cell r="G31">
            <v>38900</v>
          </cell>
          <cell r="H31">
            <v>33630</v>
          </cell>
          <cell r="I31">
            <v>31822</v>
          </cell>
          <cell r="J31">
            <v>30618</v>
          </cell>
          <cell r="K31">
            <v>30112</v>
          </cell>
          <cell r="L31">
            <v>28073</v>
          </cell>
          <cell r="Q31">
            <v>34029.375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TFWR"/>
      <sheetName val="ANNUAL"/>
      <sheetName val="TOTPOP"/>
    </sheetNames>
    <sheetDataSet>
      <sheetData sheetId="1">
        <row r="2">
          <cell r="A2" t="str">
            <v>at</v>
          </cell>
          <cell r="B2" t="str">
            <v>Austria</v>
          </cell>
          <cell r="C2">
            <v>84000</v>
          </cell>
        </row>
        <row r="3">
          <cell r="A3" t="str">
            <v>be</v>
          </cell>
          <cell r="B3" t="str">
            <v>Belgium</v>
          </cell>
          <cell r="C3">
            <v>16500</v>
          </cell>
        </row>
        <row r="4">
          <cell r="A4" t="str">
            <v>cy</v>
          </cell>
          <cell r="B4" t="str">
            <v>Cyprus</v>
          </cell>
          <cell r="C4">
            <v>781</v>
          </cell>
        </row>
        <row r="5">
          <cell r="A5" t="str">
            <v>cz</v>
          </cell>
          <cell r="B5" t="str">
            <v>Czech Republic</v>
          </cell>
          <cell r="C5">
            <v>15977</v>
          </cell>
        </row>
        <row r="6">
          <cell r="A6" t="str">
            <v>de</v>
          </cell>
          <cell r="B6" t="str">
            <v>Germany</v>
          </cell>
          <cell r="C6">
            <v>182000</v>
          </cell>
        </row>
        <row r="7">
          <cell r="A7" t="str">
            <v>dk</v>
          </cell>
          <cell r="B7" t="str">
            <v>Denmark</v>
          </cell>
          <cell r="C7">
            <v>6115</v>
          </cell>
        </row>
        <row r="8">
          <cell r="A8" t="str">
            <v>ee</v>
          </cell>
          <cell r="B8" t="str">
            <v>Estonia</v>
          </cell>
          <cell r="C8">
            <v>21114</v>
          </cell>
        </row>
        <row r="9">
          <cell r="A9" t="str">
            <v>es</v>
          </cell>
          <cell r="B9" t="str">
            <v>Spain</v>
          </cell>
          <cell r="C9">
            <v>111133</v>
          </cell>
        </row>
        <row r="10">
          <cell r="A10" t="str">
            <v>fi</v>
          </cell>
          <cell r="B10" t="str">
            <v>Finland</v>
          </cell>
          <cell r="C10">
            <v>110000</v>
          </cell>
        </row>
        <row r="11">
          <cell r="A11" t="str">
            <v>fr</v>
          </cell>
          <cell r="B11" t="str">
            <v>France</v>
          </cell>
          <cell r="C11">
            <v>191000</v>
          </cell>
        </row>
        <row r="12">
          <cell r="A12" t="str">
            <v>gb</v>
          </cell>
          <cell r="B12" t="str">
            <v>United Kingdom</v>
          </cell>
          <cell r="C12">
            <v>160630</v>
          </cell>
        </row>
        <row r="13">
          <cell r="A13" t="str">
            <v>gr</v>
          </cell>
          <cell r="B13" t="str">
            <v>Greece</v>
          </cell>
          <cell r="C13">
            <v>72000</v>
          </cell>
        </row>
        <row r="14">
          <cell r="A14" t="str">
            <v>hu</v>
          </cell>
          <cell r="B14" t="str">
            <v>Hungary</v>
          </cell>
          <cell r="C14">
            <v>120000</v>
          </cell>
        </row>
        <row r="15">
          <cell r="A15" t="str">
            <v>ie</v>
          </cell>
          <cell r="B15" t="str">
            <v>Ireland</v>
          </cell>
          <cell r="C15">
            <v>46760</v>
          </cell>
        </row>
        <row r="16">
          <cell r="A16" t="str">
            <v>is</v>
          </cell>
          <cell r="B16" t="str">
            <v>Iceland</v>
          </cell>
          <cell r="C16">
            <v>170000</v>
          </cell>
        </row>
        <row r="17">
          <cell r="A17" t="str">
            <v>it</v>
          </cell>
          <cell r="B17" t="str">
            <v>Italy</v>
          </cell>
          <cell r="C17">
            <v>175000</v>
          </cell>
        </row>
        <row r="18">
          <cell r="A18" t="str">
            <v>lt</v>
          </cell>
          <cell r="B18" t="str">
            <v>Lithuania</v>
          </cell>
          <cell r="C18">
            <v>24500</v>
          </cell>
        </row>
        <row r="19">
          <cell r="A19" t="str">
            <v>lu</v>
          </cell>
          <cell r="B19" t="str">
            <v>Luxembourg</v>
          </cell>
          <cell r="C19">
            <v>1644.1</v>
          </cell>
        </row>
        <row r="20">
          <cell r="A20" t="str">
            <v>lv</v>
          </cell>
          <cell r="B20" t="str">
            <v>Latvia</v>
          </cell>
          <cell r="C20">
            <v>36192</v>
          </cell>
        </row>
        <row r="21">
          <cell r="A21" t="str">
            <v>mt</v>
          </cell>
          <cell r="B21" t="str">
            <v>Malta</v>
          </cell>
          <cell r="C21">
            <v>67.11</v>
          </cell>
        </row>
        <row r="22">
          <cell r="A22" t="str">
            <v>nl</v>
          </cell>
          <cell r="B22" t="str">
            <v>Netherlands</v>
          </cell>
          <cell r="C22">
            <v>89680</v>
          </cell>
        </row>
        <row r="23">
          <cell r="A23" t="str">
            <v>no</v>
          </cell>
          <cell r="B23" t="str">
            <v>Norway</v>
          </cell>
          <cell r="C23">
            <v>369000</v>
          </cell>
        </row>
        <row r="24">
          <cell r="A24" t="str">
            <v>pl</v>
          </cell>
          <cell r="B24" t="str">
            <v>Poland</v>
          </cell>
          <cell r="C24">
            <v>63100</v>
          </cell>
        </row>
        <row r="25">
          <cell r="A25" t="str">
            <v>pt</v>
          </cell>
          <cell r="B25" t="str">
            <v>Portugal</v>
          </cell>
          <cell r="C25">
            <v>73593</v>
          </cell>
        </row>
        <row r="26">
          <cell r="A26" t="str">
            <v>ro</v>
          </cell>
          <cell r="B26" t="str">
            <v>Romania</v>
          </cell>
          <cell r="C26">
            <v>42293</v>
          </cell>
        </row>
        <row r="27">
          <cell r="A27" t="str">
            <v>se</v>
          </cell>
          <cell r="B27" t="str">
            <v>Sweden</v>
          </cell>
          <cell r="C27">
            <v>179000</v>
          </cell>
        </row>
        <row r="28">
          <cell r="A28" t="str">
            <v>si</v>
          </cell>
          <cell r="B28" t="str">
            <v>Slovenia</v>
          </cell>
          <cell r="C28">
            <v>20901.88</v>
          </cell>
        </row>
        <row r="29">
          <cell r="A29" t="str">
            <v>sk</v>
          </cell>
          <cell r="B29" t="str">
            <v>Slovak Republic</v>
          </cell>
          <cell r="C29">
            <v>80326</v>
          </cell>
        </row>
        <row r="30">
          <cell r="A30" t="str">
            <v>tr</v>
          </cell>
          <cell r="B30" t="str">
            <v>Turkey</v>
          </cell>
          <cell r="C30">
            <v>234300</v>
          </cell>
        </row>
        <row r="31">
          <cell r="A31" t="str">
            <v>bg</v>
          </cell>
          <cell r="B31" t="str">
            <v>Bulgaria</v>
          </cell>
          <cell r="C31">
            <v>191230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75" zoomScaleNormal="75" workbookViewId="0" topLeftCell="A1">
      <selection activeCell="E41" sqref="E41"/>
    </sheetView>
  </sheetViews>
  <sheetFormatPr defaultColWidth="9.140625" defaultRowHeight="12.75"/>
  <cols>
    <col min="1" max="1" width="19.57421875" style="0" customWidth="1"/>
    <col min="2" max="2" width="12.421875" style="0" customWidth="1"/>
    <col min="3" max="3" width="16.8515625" style="0" customWidth="1"/>
    <col min="4" max="5" width="16.28125" style="0" customWidth="1"/>
    <col min="6" max="16384" width="11.421875" style="0" customWidth="1"/>
  </cols>
  <sheetData>
    <row r="1" spans="1:6" ht="26.25" customHeight="1">
      <c r="A1" s="1" t="s">
        <v>3</v>
      </c>
      <c r="B1" s="2" t="s">
        <v>0</v>
      </c>
      <c r="C1" s="1" t="s">
        <v>72</v>
      </c>
      <c r="D1" s="5" t="s">
        <v>71</v>
      </c>
      <c r="E1" s="5" t="s">
        <v>79</v>
      </c>
      <c r="F1" s="8" t="s">
        <v>81</v>
      </c>
    </row>
    <row r="2" spans="1:6" ht="12.75">
      <c r="A2" s="3" t="s">
        <v>20</v>
      </c>
      <c r="B2" s="4" t="s">
        <v>55</v>
      </c>
      <c r="C2" s="9">
        <f>VLOOKUP($B2,'[1]WEIQuery'!$B$2:$K$31,10,FALSE)</f>
        <v>-4.878048780487799</v>
      </c>
      <c r="D2" s="9">
        <f>VLOOKUP($B2,'[1]WEIQuery'!$B$2:$K$31,2,FALSE)</f>
        <v>0.09176470588235294</v>
      </c>
      <c r="E2" s="9">
        <f>VLOOKUP($B2,'[1]WEIQuery'!$B$2:$K$31,9,FALSE)</f>
        <v>0.09647058823529411</v>
      </c>
      <c r="F2" s="9">
        <f>VLOOKUP($A2,TOTPOP!$A$2:$N$31,14,FALSE)</f>
        <v>282</v>
      </c>
    </row>
    <row r="3" spans="1:6" ht="12.75">
      <c r="A3" s="3" t="s">
        <v>28</v>
      </c>
      <c r="B3" s="4" t="s">
        <v>56</v>
      </c>
      <c r="C3" s="9">
        <f>VLOOKUP($B3,'[1]WEIQuery'!$B$2:$K$31,10,FALSE)</f>
        <v>0</v>
      </c>
      <c r="D3" s="9">
        <f>VLOOKUP($B3,'[1]WEIQuery'!$B$2:$K$31,2,FALSE)</f>
        <v>0.6558265582655827</v>
      </c>
      <c r="E3" s="9">
        <f>VLOOKUP($B3,'[1]WEIQuery'!$B$2:$K$31,9,FALSE)</f>
        <v>0.6558265582655827</v>
      </c>
      <c r="F3" s="9">
        <f>VLOOKUP($A3,TOTPOP!$A$2:$N$31,14,FALSE)</f>
        <v>4513</v>
      </c>
    </row>
    <row r="4" spans="1:6" ht="12.75">
      <c r="A4" s="3" t="s">
        <v>23</v>
      </c>
      <c r="B4" s="4" t="s">
        <v>63</v>
      </c>
      <c r="C4" s="9">
        <f>VLOOKUP($B4,'[1]WEIQuery'!$B$2:$K$31,10,FALSE)</f>
        <v>-33.566683612288855</v>
      </c>
      <c r="D4" s="9">
        <f>VLOOKUP($B4,'[1]WEIQuery'!$B$2:$K$31,2,FALSE)</f>
        <v>0.6811525244514935</v>
      </c>
      <c r="E4" s="9">
        <f>VLOOKUP($B4,'[1]WEIQuery'!$B$2:$K$31,9,FALSE)</f>
        <v>1.0253176591037887</v>
      </c>
      <c r="F4" s="9">
        <f>VLOOKUP($A4,TOTPOP!$A$2:$N$31,14,FALSE)</f>
        <v>2359</v>
      </c>
    </row>
    <row r="5" spans="1:6" ht="12.75">
      <c r="A5" s="3" t="s">
        <v>32</v>
      </c>
      <c r="B5" s="4" t="s">
        <v>68</v>
      </c>
      <c r="C5" s="9">
        <f>VLOOKUP($B5,'[1]WEIQuery'!$B$2:$K$31,10,FALSE)</f>
        <v>-57.527436468708196</v>
      </c>
      <c r="D5" s="9">
        <f>VLOOKUP($B5,'[1]WEIQuery'!$B$2:$K$31,2,FALSE)</f>
        <v>1.2532693408480473</v>
      </c>
      <c r="E5" s="9">
        <f>VLOOKUP($B5,'[1]WEIQuery'!$B$2:$K$31,9,FALSE)</f>
        <v>2.9507739506345003</v>
      </c>
      <c r="F5" s="9">
        <f>VLOOKUP($A5,TOTPOP!$A$2:$N$31,14,FALSE)</f>
        <v>5404</v>
      </c>
    </row>
    <row r="6" spans="1:6" ht="12.75">
      <c r="A6" s="3" t="s">
        <v>35</v>
      </c>
      <c r="B6" s="4" t="s">
        <v>53</v>
      </c>
      <c r="C6" s="9">
        <f>VLOOKUP($B6,'[1]WEIQuery'!$B$2:$K$31,10,FALSE)</f>
        <v>-13.139594495431286</v>
      </c>
      <c r="D6" s="9">
        <f>VLOOKUP($B6,'[1]WEIQuery'!$B$2:$K$31,2,FALSE)</f>
        <v>1.4320724560468834</v>
      </c>
      <c r="E6" s="9">
        <f>VLOOKUP($B6,'[1]WEIQuery'!$B$2:$K$31,9,FALSE)</f>
        <v>1.648705699366737</v>
      </c>
      <c r="F6" s="9">
        <f>VLOOKUP($A6,TOTPOP!$A$2:$N$31,14,FALSE)</f>
        <v>8894</v>
      </c>
    </row>
    <row r="7" spans="1:6" ht="12.75">
      <c r="A7" s="3" t="s">
        <v>33</v>
      </c>
      <c r="B7" s="4" t="s">
        <v>67</v>
      </c>
      <c r="C7" s="9">
        <f>VLOOKUP($B7,'[1]WEIQuery'!$B$2:$K$31,10,FALSE)</f>
        <v>-20.77773716746406</v>
      </c>
      <c r="D7" s="9">
        <f>VLOOKUP($B7,'[1]WEIQuery'!$B$2:$K$31,2,FALSE)</f>
        <v>1.9031967173161353</v>
      </c>
      <c r="E7" s="9">
        <f>VLOOKUP($B7,'[1]WEIQuery'!$B$2:$K$31,9,FALSE)</f>
        <v>2.4023508661185424</v>
      </c>
      <c r="F7" s="9">
        <f>VLOOKUP($A7,TOTPOP!$A$2:$N$31,14,FALSE)</f>
        <v>1992</v>
      </c>
    </row>
    <row r="8" spans="1:6" ht="12.75">
      <c r="A8" s="3" t="s">
        <v>15</v>
      </c>
      <c r="B8" s="4" t="s">
        <v>52</v>
      </c>
      <c r="C8" s="9">
        <f>VLOOKUP($B8,'[1]WEIQuery'!$B$2:$K$31,10,FALSE)</f>
        <v>-8.171687521592233</v>
      </c>
      <c r="D8" s="9">
        <f>VLOOKUP($B8,'[1]WEIQuery'!$B$2:$K$31,2,FALSE)</f>
        <v>2.3611545098039213</v>
      </c>
      <c r="E8" s="9">
        <f>VLOOKUP($B8,'[1]WEIQuery'!$B$2:$K$31,9,FALSE)</f>
        <v>2.5712707182320442</v>
      </c>
      <c r="F8" s="9">
        <f>VLOOKUP($A8,TOTPOP!$A$2:$N$31,14,FALSE)</f>
        <v>5188</v>
      </c>
    </row>
    <row r="9" spans="1:6" ht="12.75">
      <c r="A9" s="3" t="s">
        <v>21</v>
      </c>
      <c r="B9" s="4" t="s">
        <v>46</v>
      </c>
      <c r="C9" s="9">
        <f>VLOOKUP($B9,'[1]WEIQuery'!$B$2:$K$31,10,FALSE)</f>
        <v>0</v>
      </c>
      <c r="D9" s="9">
        <f>VLOOKUP($B9,'[1]WEIQuery'!$B$2:$K$31,2,FALSE)</f>
        <v>2.5149700598802394</v>
      </c>
      <c r="E9" s="9">
        <f>VLOOKUP($B9,'[1]WEIQuery'!$B$2:$K$31,9,FALSE)</f>
        <v>2.5149700598802394</v>
      </c>
      <c r="F9" s="9">
        <f>VLOOKUP($A9,TOTPOP!$A$2:$N$31,14,FALSE)</f>
        <v>3839</v>
      </c>
    </row>
    <row r="10" spans="1:6" ht="12.75">
      <c r="A10" s="3" t="s">
        <v>8</v>
      </c>
      <c r="B10" s="4" t="s">
        <v>57</v>
      </c>
      <c r="C10" s="9">
        <f>VLOOKUP($B10,'[1]WEIQuery'!$B$2:$K$31,10,FALSE)</f>
        <v>-42.91260748631281</v>
      </c>
      <c r="D10" s="9">
        <f>VLOOKUP($B10,'[1]WEIQuery'!$B$2:$K$31,2,FALSE)</f>
        <v>3.050227474768603</v>
      </c>
      <c r="E10" s="9">
        <f>VLOOKUP($B10,'[1]WEIQuery'!$B$2:$K$31,9,FALSE)</f>
        <v>5.3430842441039585</v>
      </c>
      <c r="F10" s="9">
        <f>VLOOKUP($A10,TOTPOP!$A$2:$N$31,14,FALSE)</f>
        <v>7913</v>
      </c>
    </row>
    <row r="11" spans="1:6" ht="12.75">
      <c r="A11" s="3" t="s">
        <v>27</v>
      </c>
      <c r="B11" s="4" t="s">
        <v>49</v>
      </c>
      <c r="C11" s="9">
        <f>VLOOKUP($B11,'[1]WEIQuery'!$B$2:$K$31,10,FALSE)</f>
        <v>-69.21567971968956</v>
      </c>
      <c r="D11" s="9">
        <f>VLOOKUP($B11,'[1]WEIQuery'!$B$2:$K$31,2,FALSE)</f>
        <v>3.368654576128247</v>
      </c>
      <c r="E11" s="9">
        <f>VLOOKUP($B11,'[1]WEIQuery'!$B$2:$K$31,9,FALSE)</f>
        <v>10.942760942760943</v>
      </c>
      <c r="F11" s="9">
        <f>VLOOKUP($A11,TOTPOP!$A$2:$N$31,14,FALSE)</f>
        <v>16039</v>
      </c>
    </row>
    <row r="12" spans="1:6" ht="12.75">
      <c r="A12" s="3" t="s">
        <v>19</v>
      </c>
      <c r="B12" s="4" t="s">
        <v>61</v>
      </c>
      <c r="C12" s="9">
        <f>VLOOKUP($B12,'[1]WEIQuery'!$B$2:$K$31,10,FALSE)</f>
        <v>-53.158525678405624</v>
      </c>
      <c r="D12" s="9">
        <f>VLOOKUP($B12,'[1]WEIQuery'!$B$2:$K$31,2,FALSE)</f>
        <v>3.945725800621769</v>
      </c>
      <c r="E12" s="9">
        <f>VLOOKUP($B12,'[1]WEIQuery'!$B$2:$K$31,9,FALSE)</f>
        <v>8.423573036006578</v>
      </c>
      <c r="F12" s="9">
        <f>VLOOKUP($A12,TOTPOP!$A$2:$N$31,14,FALSE)</f>
        <v>10187</v>
      </c>
    </row>
    <row r="13" spans="1:6" ht="12.75">
      <c r="A13" s="3" t="s">
        <v>25</v>
      </c>
      <c r="B13" s="4" t="s">
        <v>48</v>
      </c>
      <c r="C13" s="9">
        <f>VLOOKUP($B13,'[1]WEIQuery'!$B$2:$K$31,10,FALSE)</f>
        <v>29.241403073785843</v>
      </c>
      <c r="D13" s="9">
        <f>VLOOKUP($B13,'[1]WEIQuery'!$B$2:$K$31,2,FALSE)</f>
        <v>3.995791119352885</v>
      </c>
      <c r="E13" s="9">
        <f>VLOOKUP($B13,'[1]WEIQuery'!$B$2:$K$31,9,FALSE)</f>
        <v>3.0917268184342044</v>
      </c>
      <c r="F13" s="9">
        <f>VLOOKUP($A13,TOTPOP!$A$2:$N$31,14,FALSE)</f>
        <v>437</v>
      </c>
    </row>
    <row r="14" spans="1:6" ht="12.75">
      <c r="A14" s="3" t="s">
        <v>5</v>
      </c>
      <c r="B14" s="4" t="s">
        <v>50</v>
      </c>
      <c r="C14" s="9">
        <f>VLOOKUP($B14,'[1]WEIQuery'!$B$2:$K$31,10,FALSE)</f>
        <v>-9.872906340624727</v>
      </c>
      <c r="D14" s="9">
        <f>VLOOKUP($B14,'[1]WEIQuery'!$B$2:$K$31,2,FALSE)</f>
        <v>4.006889642857147</v>
      </c>
      <c r="E14" s="9">
        <f>VLOOKUP($B14,'[1]WEIQuery'!$B$2:$K$31,9,FALSE)</f>
        <v>4.445821428571429</v>
      </c>
      <c r="F14" s="9">
        <f>VLOOKUP($A14,TOTPOP!$A$2:$N$31,14,FALSE)</f>
        <v>8132</v>
      </c>
    </row>
    <row r="15" spans="1:6" ht="13.5" customHeight="1">
      <c r="A15" s="3" t="s">
        <v>14</v>
      </c>
      <c r="B15" s="4" t="s">
        <v>60</v>
      </c>
      <c r="C15" s="9">
        <f>VLOOKUP($B15,'[1]WEIQuery'!$B$2:$K$31,10,FALSE)</f>
        <v>-46.41223362173704</v>
      </c>
      <c r="D15" s="9">
        <f>VLOOKUP($B15,'[1]WEIQuery'!$B$2:$K$31,2,FALSE)</f>
        <v>6.334926787252369</v>
      </c>
      <c r="E15" s="9">
        <f>VLOOKUP($B15,'[1]WEIQuery'!$B$2:$K$31,9,FALSE)</f>
        <v>11.821591410501545</v>
      </c>
      <c r="F15" s="9">
        <f>VLOOKUP($A15,TOTPOP!$A$2:$N$31,14,FALSE)</f>
        <v>1364</v>
      </c>
    </row>
    <row r="16" spans="1:6" ht="12.75">
      <c r="A16" s="3" t="s">
        <v>37</v>
      </c>
      <c r="B16" s="4" t="s">
        <v>54</v>
      </c>
      <c r="C16" s="9">
        <f>VLOOKUP($B16,'[1]WEIQuery'!$B$2:$K$31,10,FALSE)</f>
        <v>27.230926004591538</v>
      </c>
      <c r="D16" s="9">
        <f>VLOOKUP($B16,'[1]WEIQuery'!$B$2:$K$31,2,FALSE)</f>
        <v>9.92260295779308</v>
      </c>
      <c r="E16" s="9">
        <f>VLOOKUP($B16,'[1]WEIQuery'!$B$2:$K$31,9,FALSE)</f>
        <v>7.7988923521903715</v>
      </c>
      <c r="F16" s="9">
        <f>VLOOKUP($A16,TOTPOP!$A$2:$N$31,14,FALSE)</f>
        <v>58800</v>
      </c>
    </row>
    <row r="17" spans="1:6" ht="12.75">
      <c r="A17" s="3" t="s">
        <v>13</v>
      </c>
      <c r="B17" s="4" t="s">
        <v>41</v>
      </c>
      <c r="C17" s="9">
        <f>VLOOKUP($B17,'[1]WEIQuery'!$B$2:$K$31,10,FALSE)</f>
        <v>-49.73988104678797</v>
      </c>
      <c r="D17" s="9">
        <f>VLOOKUP($B17,'[1]WEIQuery'!$B$2:$K$31,2,FALSE)</f>
        <v>10.364351594439961</v>
      </c>
      <c r="E17" s="9">
        <f>VLOOKUP($B17,'[1]WEIQuery'!$B$2:$K$31,9,FALSE)</f>
        <v>20.62142273098937</v>
      </c>
      <c r="F17" s="9">
        <f>VLOOKUP($A17,TOTPOP!$A$2:$N$31,14,FALSE)</f>
        <v>5359</v>
      </c>
    </row>
    <row r="18" spans="1:6" ht="13.5" customHeight="1">
      <c r="A18" s="3" t="s">
        <v>24</v>
      </c>
      <c r="B18" s="4" t="s">
        <v>62</v>
      </c>
      <c r="C18" s="9">
        <f>VLOOKUP($B18,'[1]WEIQuery'!$B$2:$K$31,10,FALSE)</f>
        <v>-23.125289398164337</v>
      </c>
      <c r="D18" s="9">
        <f>VLOOKUP($B18,'[1]WEIQuery'!$B$2:$K$31,2,FALSE)</f>
        <v>10.9784634910562</v>
      </c>
      <c r="E18" s="9">
        <f>VLOOKUP($B18,'[1]WEIQuery'!$B$2:$K$31,9,FALSE)</f>
        <v>14.280981879617052</v>
      </c>
      <c r="F18" s="9">
        <f>VLOOKUP($A18,TOTPOP!$A$2:$N$31,14,FALSE)</f>
        <v>3482</v>
      </c>
    </row>
    <row r="19" spans="1:6" ht="12.75">
      <c r="A19" s="3" t="s">
        <v>12</v>
      </c>
      <c r="B19" s="4" t="s">
        <v>59</v>
      </c>
      <c r="C19" s="9">
        <f>VLOOKUP($B19,'[1]WEIQuery'!$B$2:$K$31,10,FALSE)</f>
        <v>-68.66107966548967</v>
      </c>
      <c r="D19" s="9">
        <f>VLOOKUP($B19,'[1]WEIQuery'!$B$2:$K$31,2,FALSE)</f>
        <v>11.361220958971824</v>
      </c>
      <c r="E19" s="9">
        <f>VLOOKUP($B19,'[1]WEIQuery'!$B$2:$K$31,9,FALSE)</f>
        <v>36.2527516509906</v>
      </c>
      <c r="F19" s="9">
        <f>VLOOKUP($A19,TOTPOP!$A$2:$N$31,14,FALSE)</f>
        <v>10224</v>
      </c>
    </row>
    <row r="20" spans="1:6" ht="12.75">
      <c r="A20" s="3" t="s">
        <v>18</v>
      </c>
      <c r="B20" s="4" t="s">
        <v>43</v>
      </c>
      <c r="C20" s="9">
        <f>VLOOKUP($B20,'[1]WEIQuery'!$B$2:$K$31,10,FALSE)</f>
        <v>13.677587329138404</v>
      </c>
      <c r="D20" s="9">
        <f>VLOOKUP($B20,'[1]WEIQuery'!$B$2:$K$31,2,FALSE)</f>
        <v>12.37080555555553</v>
      </c>
      <c r="E20" s="9">
        <f>VLOOKUP($B20,'[1]WEIQuery'!$B$2:$K$31,9,FALSE)</f>
        <v>10.882361111111111</v>
      </c>
      <c r="F20" s="9">
        <f>VLOOKUP($A20,TOTPOP!$A$2:$N$31,14,FALSE)</f>
        <v>10590.87</v>
      </c>
    </row>
    <row r="21" spans="1:6" ht="14.25" customHeight="1">
      <c r="A21" s="3" t="s">
        <v>30</v>
      </c>
      <c r="B21" s="4" t="s">
        <v>51</v>
      </c>
      <c r="C21" s="9">
        <f>VLOOKUP($B21,'[1]WEIQuery'!$B$2:$K$31,10,FALSE)</f>
        <v>35.602648188803485</v>
      </c>
      <c r="D21" s="9">
        <f>VLOOKUP($B21,'[1]WEIQuery'!$B$2:$K$31,2,FALSE)</f>
        <v>13.428887258299019</v>
      </c>
      <c r="E21" s="9">
        <f>VLOOKUP($B21,'[1]WEIQuery'!$B$2:$K$31,9,FALSE)</f>
        <v>9.903115785468726</v>
      </c>
      <c r="F21" s="9">
        <f>VLOOKUP($A21,TOTPOP!$A$2:$N$31,14,FALSE)</f>
        <v>10024</v>
      </c>
    </row>
    <row r="22" spans="1:6" ht="12.75">
      <c r="A22" s="3" t="s">
        <v>16</v>
      </c>
      <c r="B22" s="4" t="s">
        <v>45</v>
      </c>
      <c r="C22" s="9">
        <f>VLOOKUP($B22,'[1]WEIQuery'!$B$2:$K$31,10,FALSE)</f>
        <v>-56.17566937951671</v>
      </c>
      <c r="D22" s="9">
        <f>VLOOKUP($B22,'[1]WEIQuery'!$B$2:$K$31,2,FALSE)</f>
        <v>15.130860852421696</v>
      </c>
      <c r="E22" s="9">
        <f>VLOOKUP($B22,'[1]WEIQuery'!$B$2:$K$31,9,FALSE)</f>
        <v>34.52616534740545</v>
      </c>
      <c r="F22" s="9">
        <f>VLOOKUP($A22,TOTPOP!$A$2:$N$31,14,FALSE)</f>
        <v>59190.6</v>
      </c>
    </row>
    <row r="23" spans="1:6" ht="12.75">
      <c r="A23" s="3" t="s">
        <v>29</v>
      </c>
      <c r="B23" s="4" t="s">
        <v>65</v>
      </c>
      <c r="C23" s="9">
        <f>VLOOKUP($B23,'[1]WEIQuery'!$B$2:$K$31,10,FALSE)</f>
        <v>-52.733024465871594</v>
      </c>
      <c r="D23" s="9">
        <f>VLOOKUP($B23,'[1]WEIQuery'!$B$2:$K$31,2,FALSE)</f>
        <v>16.53949317883335</v>
      </c>
      <c r="E23" s="9">
        <f>VLOOKUP($B23,'[1]WEIQuery'!$B$2:$K$31,9,FALSE)</f>
        <v>34.99164689919976</v>
      </c>
      <c r="F23" s="9">
        <f>VLOOKUP($A23,TOTPOP!$A$2:$N$31,14,FALSE)</f>
        <v>38641</v>
      </c>
    </row>
    <row r="24" spans="1:6" ht="12.75">
      <c r="A24" s="3" t="s">
        <v>36</v>
      </c>
      <c r="B24" s="4" t="s">
        <v>69</v>
      </c>
      <c r="C24" s="9">
        <f>VLOOKUP($B24,'[1]WEIQuery'!$B$2:$K$31,10,FALSE)</f>
        <v>41.701991237131764</v>
      </c>
      <c r="D24" s="9">
        <f>VLOOKUP($B24,'[1]WEIQuery'!$B$2:$K$31,2,FALSE)</f>
        <v>16.978233034571062</v>
      </c>
      <c r="E24" s="9">
        <f>VLOOKUP($B24,'[1]WEIQuery'!$B$2:$K$31,9,FALSE)</f>
        <v>11.9816474605207</v>
      </c>
      <c r="F24" s="9">
        <f>VLOOKUP($A24,TOTPOP!$A$2:$N$31,14,FALSE)</f>
        <v>68529</v>
      </c>
    </row>
    <row r="25" spans="1:6" ht="12.75">
      <c r="A25" s="3" t="s">
        <v>31</v>
      </c>
      <c r="B25" s="4" t="s">
        <v>66</v>
      </c>
      <c r="C25" s="9">
        <f>VLOOKUP($B25,'[1]WEIQuery'!$B$2:$K$31,10,FALSE)</f>
        <v>-75.30234100078762</v>
      </c>
      <c r="D25" s="9">
        <f>VLOOKUP($B25,'[1]WEIQuery'!$B$2:$K$31,2,FALSE)</f>
        <v>19.151322309738667</v>
      </c>
      <c r="E25" s="9">
        <f>VLOOKUP($B25,'[1]WEIQuery'!$B$2:$K$31,9,FALSE)</f>
        <v>77.54306718037289</v>
      </c>
      <c r="F25" s="9">
        <f>VLOOKUP($A25,TOTPOP!$A$2:$N$31,14,FALSE)</f>
        <v>22408</v>
      </c>
    </row>
    <row r="26" spans="1:6" ht="12.75">
      <c r="A26" s="3" t="s">
        <v>39</v>
      </c>
      <c r="B26" s="4" t="s">
        <v>42</v>
      </c>
      <c r="C26" s="9">
        <f>VLOOKUP($B26,'[1]WEIQuery'!$B$2:$K$31,10,FALSE)</f>
        <v>-17.89214536602692</v>
      </c>
      <c r="D26" s="9">
        <f>VLOOKUP($B26,'[1]WEIQuery'!$B$2:$K$31,2,FALSE)</f>
        <v>21.983617820333013</v>
      </c>
      <c r="E26" s="9">
        <f>VLOOKUP($B26,'[1]WEIQuery'!$B$2:$K$31,9,FALSE)</f>
        <v>26.774074074074072</v>
      </c>
      <c r="F26" s="9">
        <f>VLOOKUP($A26,TOTPOP!$A$2:$N$31,14,FALSE)</f>
        <v>82333</v>
      </c>
    </row>
    <row r="27" spans="1:6" ht="12.75">
      <c r="A27" s="3" t="s">
        <v>34</v>
      </c>
      <c r="B27" s="4" t="s">
        <v>44</v>
      </c>
      <c r="C27" s="9">
        <f>VLOOKUP($B27,'[1]WEIQuery'!$B$2:$K$31,10,FALSE)</f>
        <v>-43.65704038682974</v>
      </c>
      <c r="D27" s="9">
        <f>VLOOKUP($B27,'[1]WEIQuery'!$B$2:$K$31,2,FALSE)</f>
        <v>23.439887342193337</v>
      </c>
      <c r="E27" s="9">
        <f>VLOOKUP($B27,'[1]WEIQuery'!$B$2:$K$31,9,FALSE)</f>
        <v>41.602158465091044</v>
      </c>
      <c r="F27" s="9">
        <f>VLOOKUP($A27,TOTPOP!$A$2:$N$31,14,FALSE)</f>
        <v>41117</v>
      </c>
    </row>
    <row r="28" spans="1:6" ht="12.75">
      <c r="A28" s="3" t="s">
        <v>22</v>
      </c>
      <c r="B28" s="4" t="s">
        <v>47</v>
      </c>
      <c r="C28" s="9">
        <f>VLOOKUP($B28,'[1]WEIQuery'!$B$2:$K$31,10,FALSE)</f>
        <v>-1.7142857142857033</v>
      </c>
      <c r="D28" s="9">
        <f>VLOOKUP($B28,'[1]WEIQuery'!$B$2:$K$31,2,FALSE)</f>
        <v>32.114285714285714</v>
      </c>
      <c r="E28" s="9">
        <f>VLOOKUP($B28,'[1]WEIQuery'!$B$2:$K$31,9,FALSE)</f>
        <v>32.67441860465116</v>
      </c>
      <c r="F28" s="9">
        <f>VLOOKUP($A28,TOTPOP!$A$2:$N$31,14,FALSE)</f>
        <v>57948</v>
      </c>
    </row>
    <row r="29" spans="1:6" ht="12.75">
      <c r="A29" s="3" t="s">
        <v>10</v>
      </c>
      <c r="B29" s="4" t="s">
        <v>58</v>
      </c>
      <c r="C29" s="9">
        <f>VLOOKUP($B29,'[1]WEIQuery'!$B$2:$K$31,10,FALSE)</f>
        <v>-70.58093832484693</v>
      </c>
      <c r="D29" s="9">
        <f>VLOOKUP($B29,'[1]WEIQuery'!$B$2:$K$31,2,FALSE)</f>
        <v>36.644796121681914</v>
      </c>
      <c r="E29" s="9">
        <f>VLOOKUP($B29,'[1]WEIQuery'!$B$2:$K$31,9,FALSE)</f>
        <v>124.56140350877195</v>
      </c>
      <c r="F29" s="9">
        <f>VLOOKUP($A29,TOTPOP!$A$2:$N$31,14,FALSE)</f>
        <v>760.65</v>
      </c>
    </row>
    <row r="30" spans="1:6" ht="14.25" customHeight="1">
      <c r="A30" s="3" t="s">
        <v>7</v>
      </c>
      <c r="B30" s="4" t="s">
        <v>40</v>
      </c>
      <c r="C30" s="9">
        <f>VLOOKUP($B30,'[1]WEIQuery'!$B$2:$K$31,10,FALSE)</f>
        <v>-11.262924821796592</v>
      </c>
      <c r="D30" s="9">
        <f>VLOOKUP($B30,'[1]WEIQuery'!$B$2:$K$31,2,FALSE)</f>
        <v>43.804815151515086</v>
      </c>
      <c r="E30" s="9">
        <f>VLOOKUP($B30,'[1]WEIQuery'!$B$2:$K$31,9,FALSE)</f>
        <v>49.36472727272728</v>
      </c>
      <c r="F30" s="9">
        <f>VLOOKUP($A30,TOTPOP!$A$2:$N$31,14,FALSE)</f>
        <v>10286</v>
      </c>
    </row>
    <row r="31" spans="1:6" ht="12.75">
      <c r="A31" s="3" t="s">
        <v>26</v>
      </c>
      <c r="B31" s="4" t="s">
        <v>64</v>
      </c>
      <c r="C31" s="9">
        <f>VLOOKUP($B31,'[1]WEIQuery'!$B$2:$K$31,10,FALSE)</f>
        <v>46.53860794705867</v>
      </c>
      <c r="D31" s="9">
        <f>VLOOKUP($B31,'[1]WEIQuery'!$B$2:$K$31,2,FALSE)</f>
        <v>44.38669438669439</v>
      </c>
      <c r="E31" s="9">
        <f>VLOOKUP($B31,'[1]WEIQuery'!$B$2:$K$31,9,FALSE)</f>
        <v>30.290102389078495</v>
      </c>
      <c r="F31" s="9">
        <f>VLOOKUP($A31,TOTPOP!$A$2:$N$31,14,FALSE)</f>
        <v>395</v>
      </c>
    </row>
    <row r="32" ht="12.75">
      <c r="F32" s="6"/>
    </row>
    <row r="33" spans="6:9" ht="12.75">
      <c r="F33" s="6"/>
      <c r="I33" s="7"/>
    </row>
    <row r="34" spans="1:6" ht="12.75">
      <c r="A34" s="13" t="s">
        <v>2</v>
      </c>
      <c r="F34" s="6"/>
    </row>
    <row r="35" spans="1:7" ht="12.75">
      <c r="A35" t="s">
        <v>1</v>
      </c>
      <c r="C35" s="23">
        <f>SUM(F2:F25)</f>
        <v>363791.47</v>
      </c>
      <c r="D35" t="s">
        <v>75</v>
      </c>
      <c r="F35" s="7">
        <f>100*C35/SUM($F$2:$F$31)</f>
        <v>65.35593446518045</v>
      </c>
      <c r="G35" t="s">
        <v>77</v>
      </c>
    </row>
    <row r="36" spans="1:7" ht="12.75">
      <c r="A36" s="10" t="s">
        <v>73</v>
      </c>
      <c r="C36" s="19">
        <f>SUM(F26:F29)</f>
        <v>182158.65</v>
      </c>
      <c r="D36" s="10" t="s">
        <v>75</v>
      </c>
      <c r="E36" s="10"/>
      <c r="F36" s="21">
        <f>100*C36/SUM($F$2:$F$31)</f>
        <v>32.72520048825154</v>
      </c>
      <c r="G36" s="10" t="s">
        <v>77</v>
      </c>
    </row>
    <row r="37" spans="1:7" ht="12.75">
      <c r="A37" s="11" t="s">
        <v>74</v>
      </c>
      <c r="C37" s="20">
        <f>SUM(F30:F31)</f>
        <v>10681</v>
      </c>
      <c r="D37" s="11" t="s">
        <v>76</v>
      </c>
      <c r="E37" s="11"/>
      <c r="F37" s="22">
        <f>100*C37/SUM($F$2:$F$31)</f>
        <v>1.9188650465680037</v>
      </c>
      <c r="G37" s="11" t="s">
        <v>77</v>
      </c>
    </row>
    <row r="38" spans="1:6" ht="12.75">
      <c r="A38" s="12" t="s">
        <v>70</v>
      </c>
      <c r="C38" s="16" t="s">
        <v>78</v>
      </c>
      <c r="F38" s="7"/>
    </row>
    <row r="39" ht="12.75">
      <c r="F39" s="7"/>
    </row>
    <row r="41" ht="28.5">
      <c r="A41" s="24" t="s">
        <v>80</v>
      </c>
    </row>
    <row r="44" ht="12.75">
      <c r="H44" s="7"/>
    </row>
  </sheetData>
  <conditionalFormatting sqref="D2:E31">
    <cfRule type="cellIs" priority="1" dxfId="0" operator="between" stopIfTrue="1">
      <formula>20</formula>
      <formula>39.99</formula>
    </cfRule>
    <cfRule type="cellIs" priority="2" dxfId="1" operator="between" stopIfTrue="1">
      <formula>40</formula>
      <formula>79.99</formula>
    </cfRule>
    <cfRule type="cellIs" priority="3" dxfId="2" operator="greaterThan" stopIfTrue="1">
      <formula>80</formula>
    </cfRule>
  </conditionalFormatting>
  <conditionalFormatting sqref="C2:C31 A41">
    <cfRule type="cellIs" priority="4" dxfId="3" operator="greaterThan" stopIfTrue="1">
      <formula>0</formula>
    </cfRule>
  </conditionalFormatting>
  <printOptions/>
  <pageMargins left="0.75" right="0.75" top="1" bottom="1" header="0" footer="0"/>
  <pageSetup horizontalDpi="600" verticalDpi="600" orientation="portrait" paperSize="9" scale="86" r:id="rId2"/>
  <colBreaks count="1" manualBreakCount="1">
    <brk id="8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="75" zoomScaleNormal="75" workbookViewId="0" topLeftCell="A1">
      <selection activeCell="G35" sqref="G35"/>
    </sheetView>
  </sheetViews>
  <sheetFormatPr defaultColWidth="9.140625" defaultRowHeight="12.75"/>
  <cols>
    <col min="1" max="2" width="11.421875" style="0" customWidth="1"/>
    <col min="3" max="3" width="15.8515625" style="0" customWidth="1"/>
    <col min="4" max="16384" width="11.421875" style="0" customWidth="1"/>
  </cols>
  <sheetData>
    <row r="1" spans="1:8" ht="21" customHeight="1">
      <c r="A1" s="1" t="s">
        <v>3</v>
      </c>
      <c r="B1" s="2" t="s">
        <v>0</v>
      </c>
      <c r="C1" s="1" t="s">
        <v>82</v>
      </c>
      <c r="D1" s="1" t="s">
        <v>83</v>
      </c>
      <c r="E1" s="1" t="s">
        <v>84</v>
      </c>
      <c r="F1" s="25" t="s">
        <v>85</v>
      </c>
      <c r="G1" s="25" t="s">
        <v>86</v>
      </c>
      <c r="H1" s="25" t="s">
        <v>87</v>
      </c>
    </row>
    <row r="2" spans="1:8" ht="12.75">
      <c r="A2" s="3" t="s">
        <v>20</v>
      </c>
      <c r="B2" s="4" t="s">
        <v>55</v>
      </c>
      <c r="C2" s="4">
        <f>VLOOKUP(B2,'[2]TWABS'!$B$2:$Q$31,16,FALSE)</f>
        <v>159.125</v>
      </c>
      <c r="D2" s="4">
        <f>VLOOKUP(B2,'[3]TFWR'!$A$2:$C$31,3,FALSE)</f>
        <v>170000</v>
      </c>
      <c r="E2" s="9">
        <f>+C2/D2*100</f>
        <v>0.09360294117647058</v>
      </c>
      <c r="F2">
        <f>VLOOKUP(B2,'[2]TWABS'!$B$2:$E$31,4,FALSE)</f>
        <v>156</v>
      </c>
      <c r="G2" s="4">
        <f>VLOOKUP(B2,'[3]TFWR'!$A$2:$C$31,3,FALSE)</f>
        <v>170000</v>
      </c>
      <c r="H2" s="9">
        <f>+F2/G2*100</f>
        <v>0.09176470588235294</v>
      </c>
    </row>
    <row r="3" spans="1:8" ht="12.75">
      <c r="A3" s="3" t="s">
        <v>28</v>
      </c>
      <c r="B3" s="4" t="s">
        <v>56</v>
      </c>
      <c r="C3" s="4">
        <f>VLOOKUP(B3,'[2]TWABS'!$B$2:$Q$31,16,FALSE)</f>
        <v>2420</v>
      </c>
      <c r="D3" s="4">
        <f>VLOOKUP(B3,'[3]TFWR'!$A$2:$C$31,3,FALSE)</f>
        <v>369000</v>
      </c>
      <c r="E3" s="9">
        <f aca="true" t="shared" si="0" ref="E3:E31">+C3/D3*100</f>
        <v>0.6558265582655827</v>
      </c>
      <c r="F3">
        <f>VLOOKUP(B3,'[2]TWABS'!$B$2:$E$31,4,FALSE)</f>
        <v>2420</v>
      </c>
      <c r="G3" s="4">
        <f>VLOOKUP(B3,'[3]TFWR'!$A$2:$C$31,3,FALSE)</f>
        <v>369000</v>
      </c>
      <c r="H3" s="9">
        <f aca="true" t="shared" si="1" ref="H3:H31">+F3/G3*100</f>
        <v>0.6558265582655827</v>
      </c>
    </row>
    <row r="4" spans="1:8" ht="12.75">
      <c r="A4" s="3" t="s">
        <v>23</v>
      </c>
      <c r="B4" s="4" t="s">
        <v>63</v>
      </c>
      <c r="C4" s="4">
        <f>VLOOKUP(B4,'[2]TWABS'!$B$2:$Q$31,16,FALSE)</f>
        <v>367.1047499999999</v>
      </c>
      <c r="D4" s="4">
        <f>VLOOKUP(B4,'[3]TFWR'!$A$2:$C$31,3,FALSE)</f>
        <v>36192</v>
      </c>
      <c r="E4" s="9">
        <f t="shared" si="0"/>
        <v>1.0143256797082227</v>
      </c>
      <c r="F4">
        <f>VLOOKUP(B4,'[2]TWABS'!$B$2:$E$31,4,FALSE)</f>
        <v>257.68</v>
      </c>
      <c r="G4" s="4">
        <f>VLOOKUP(B4,'[3]TFWR'!$A$2:$C$31,3,FALSE)</f>
        <v>36192</v>
      </c>
      <c r="H4" s="9">
        <f t="shared" si="1"/>
        <v>0.7119805481874447</v>
      </c>
    </row>
    <row r="5" spans="1:8" ht="25.5">
      <c r="A5" s="3" t="s">
        <v>32</v>
      </c>
      <c r="B5" s="4" t="s">
        <v>68</v>
      </c>
      <c r="C5" s="4">
        <f>VLOOKUP(B5,'[2]TWABS'!$B$2:$Q$31,16,FALSE)</f>
        <v>1360.1225</v>
      </c>
      <c r="D5" s="4">
        <f>VLOOKUP(B5,'[3]TFWR'!$A$2:$C$31,3,FALSE)</f>
        <v>80326</v>
      </c>
      <c r="E5" s="9">
        <f t="shared" si="0"/>
        <v>1.6932531185419417</v>
      </c>
      <c r="F5">
        <f>VLOOKUP(B5,'[2]TWABS'!$B$2:$E$31,4,FALSE)</f>
        <v>1138.52</v>
      </c>
      <c r="G5" s="4">
        <f>VLOOKUP(B5,'[3]TFWR'!$A$2:$C$31,3,FALSE)</f>
        <v>80326</v>
      </c>
      <c r="H5" s="9">
        <f t="shared" si="1"/>
        <v>1.417374200134452</v>
      </c>
    </row>
    <row r="6" spans="1:8" ht="12.75">
      <c r="A6" s="3" t="s">
        <v>35</v>
      </c>
      <c r="B6" s="4" t="s">
        <v>53</v>
      </c>
      <c r="C6" s="4">
        <f>VLOOKUP(B6,'[2]TWABS'!$B$2:$Q$31,16,FALSE)</f>
        <v>2740.875</v>
      </c>
      <c r="D6" s="4">
        <f>VLOOKUP(B6,'[3]TFWR'!$A$2:$C$31,3,FALSE)</f>
        <v>179000</v>
      </c>
      <c r="E6" s="9">
        <f t="shared" si="0"/>
        <v>1.5312150837988825</v>
      </c>
      <c r="F6">
        <f>VLOOKUP(B6,'[2]TWABS'!$B$2:$E$31,4,FALSE)</f>
        <v>2688</v>
      </c>
      <c r="G6" s="4">
        <f>VLOOKUP(B6,'[3]TFWR'!$A$2:$C$31,3,FALSE)</f>
        <v>179000</v>
      </c>
      <c r="H6" s="9">
        <f t="shared" si="1"/>
        <v>1.5016759776536313</v>
      </c>
    </row>
    <row r="7" spans="1:8" ht="12.75">
      <c r="A7" s="3" t="s">
        <v>33</v>
      </c>
      <c r="B7" s="4" t="s">
        <v>67</v>
      </c>
      <c r="C7" s="4">
        <f>VLOOKUP(B7,'[2]TWABS'!$B$2:$Q$31,16,FALSE)</f>
        <v>340.08</v>
      </c>
      <c r="D7" s="4">
        <f>VLOOKUP(B7,'[3]TFWR'!$A$2:$C$31,3,FALSE)</f>
        <v>20901.88</v>
      </c>
      <c r="E7" s="9">
        <f t="shared" si="0"/>
        <v>1.6270306785801085</v>
      </c>
      <c r="F7">
        <f>VLOOKUP(B7,'[2]TWABS'!$B$2:$E$31,4,FALSE)</f>
        <v>304.44</v>
      </c>
      <c r="G7" s="4">
        <f>VLOOKUP(B7,'[3]TFWR'!$A$2:$C$31,3,FALSE)</f>
        <v>20901.88</v>
      </c>
      <c r="H7" s="9">
        <f t="shared" si="1"/>
        <v>1.456519700620231</v>
      </c>
    </row>
    <row r="8" spans="1:8" ht="12.75">
      <c r="A8" s="3" t="s">
        <v>21</v>
      </c>
      <c r="B8" s="4" t="s">
        <v>46</v>
      </c>
      <c r="C8" s="4">
        <f>VLOOKUP(B8,'[2]TWABS'!$B$2:$Q$31,16,FALSE)</f>
        <v>1176</v>
      </c>
      <c r="D8" s="4">
        <f>VLOOKUP(B8,'[3]TFWR'!$A$2:$C$31,3,FALSE)</f>
        <v>46760</v>
      </c>
      <c r="E8" s="9">
        <f t="shared" si="0"/>
        <v>2.5149700598802394</v>
      </c>
      <c r="F8">
        <f>VLOOKUP(B8,'[2]TWABS'!$B$2:$E$31,4,FALSE)</f>
        <v>1176</v>
      </c>
      <c r="G8" s="4">
        <f>VLOOKUP(B8,'[3]TFWR'!$A$2:$C$31,3,FALSE)</f>
        <v>46760</v>
      </c>
      <c r="H8" s="9">
        <f t="shared" si="1"/>
        <v>2.5149700598802394</v>
      </c>
    </row>
    <row r="9" spans="1:8" ht="12.75">
      <c r="A9" s="3" t="s">
        <v>15</v>
      </c>
      <c r="B9" s="4" t="s">
        <v>52</v>
      </c>
      <c r="C9" s="4">
        <f>VLOOKUP(B9,'[2]TWABS'!$B$2:$Q$31,16,FALSE)</f>
        <v>2401.0326999999997</v>
      </c>
      <c r="D9" s="4">
        <f>VLOOKUP(B9,'[3]TFWR'!$A$2:$C$31,3,FALSE)</f>
        <v>110000</v>
      </c>
      <c r="E9" s="9">
        <f t="shared" si="0"/>
        <v>2.1827569999999996</v>
      </c>
      <c r="F9">
        <f>VLOOKUP(B9,'[2]TWABS'!$B$2:$E$31,4,FALSE)</f>
        <v>2408.3776</v>
      </c>
      <c r="G9" s="4">
        <f>VLOOKUP(B9,'[3]TFWR'!$A$2:$C$31,3,FALSE)</f>
        <v>110000</v>
      </c>
      <c r="H9" s="9">
        <f t="shared" si="1"/>
        <v>2.1894341818181817</v>
      </c>
    </row>
    <row r="10" spans="1:8" ht="12.75">
      <c r="A10" s="3" t="s">
        <v>8</v>
      </c>
      <c r="B10" s="4" t="s">
        <v>57</v>
      </c>
      <c r="C10" s="4">
        <f>VLOOKUP(B10,'[2]TWABS'!$B$2:$Q$31,16,FALSE)</f>
        <v>7240.586250000001</v>
      </c>
      <c r="D10" s="4">
        <f>VLOOKUP(B10,'[3]TFWR'!$A$2:$C$31,3,FALSE)</f>
        <v>191230</v>
      </c>
      <c r="E10" s="9">
        <f t="shared" si="0"/>
        <v>3.786323406369294</v>
      </c>
      <c r="F10">
        <f>VLOOKUP(B10,'[2]TWABS'!$B$2:$E$31,4,FALSE)</f>
        <v>5832.95</v>
      </c>
      <c r="G10" s="4">
        <f>VLOOKUP(B10,'[3]TFWR'!$A$2:$C$31,3,FALSE)</f>
        <v>191230</v>
      </c>
      <c r="H10" s="9">
        <f t="shared" si="1"/>
        <v>3.050227474768603</v>
      </c>
    </row>
    <row r="11" spans="1:8" ht="12.75">
      <c r="A11" s="3" t="s">
        <v>27</v>
      </c>
      <c r="B11" s="4" t="s">
        <v>49</v>
      </c>
      <c r="C11" s="4">
        <f>VLOOKUP(B11,'[2]TWABS'!$B$2:$Q$31,16,FALSE)</f>
        <v>5134.950000000026</v>
      </c>
      <c r="D11" s="4">
        <f>VLOOKUP(B11,'[3]TFWR'!$A$2:$C$31,3,FALSE)</f>
        <v>89680</v>
      </c>
      <c r="E11" s="9">
        <f t="shared" si="0"/>
        <v>5.7258586083853995</v>
      </c>
      <c r="F11">
        <f>VLOOKUP(B11,'[2]TWABS'!$B$2:$E$31,4,FALSE)</f>
        <v>3993.5400000000373</v>
      </c>
      <c r="G11" s="4">
        <f>VLOOKUP(B11,'[3]TFWR'!$A$2:$C$31,3,FALSE)</f>
        <v>89680</v>
      </c>
      <c r="H11" s="9">
        <f t="shared" si="1"/>
        <v>4.453099910793975</v>
      </c>
    </row>
    <row r="12" spans="1:8" ht="12.75">
      <c r="A12" s="3" t="s">
        <v>19</v>
      </c>
      <c r="B12" s="4" t="s">
        <v>61</v>
      </c>
      <c r="C12" s="4">
        <f>VLOOKUP(B12,'[2]TWABS'!$B$2:$Q$31,16,FALSE)</f>
        <v>5864.113500000004</v>
      </c>
      <c r="D12" s="4">
        <f>VLOOKUP(B12,'[3]TFWR'!$A$2:$C$31,3,FALSE)</f>
        <v>120000</v>
      </c>
      <c r="E12" s="9">
        <f t="shared" si="0"/>
        <v>4.886761250000003</v>
      </c>
      <c r="F12">
        <f>VLOOKUP(B12,'[2]TWABS'!$B$2:$E$31,4,FALSE)</f>
        <v>5590.5</v>
      </c>
      <c r="G12" s="4">
        <f>VLOOKUP(B12,'[3]TFWR'!$A$2:$C$31,3,FALSE)</f>
        <v>120000</v>
      </c>
      <c r="H12" s="9">
        <f t="shared" si="1"/>
        <v>4.6587499999999995</v>
      </c>
    </row>
    <row r="13" spans="1:8" ht="12.75">
      <c r="A13" s="3" t="s">
        <v>25</v>
      </c>
      <c r="B13" s="4" t="s">
        <v>48</v>
      </c>
      <c r="C13" s="4">
        <f>VLOOKUP(B13,'[2]TWABS'!$B$2:$Q$31,16,FALSE)</f>
        <v>61.21719999999999</v>
      </c>
      <c r="D13" s="4">
        <f>VLOOKUP(B13,'[3]TFWR'!$A$2:$C$31,3,FALSE)</f>
        <v>1644.1</v>
      </c>
      <c r="E13" s="9">
        <f t="shared" si="0"/>
        <v>3.723447478863816</v>
      </c>
      <c r="F13">
        <f>VLOOKUP(B13,'[2]TWABS'!$B$2:$E$31,4,FALSE)</f>
        <v>65.60179999999991</v>
      </c>
      <c r="G13" s="4">
        <f>VLOOKUP(B13,'[3]TFWR'!$A$2:$C$31,3,FALSE)</f>
        <v>1644.1</v>
      </c>
      <c r="H13" s="9">
        <f t="shared" si="1"/>
        <v>3.990134420047437</v>
      </c>
    </row>
    <row r="14" spans="1:8" ht="12.75">
      <c r="A14" s="3" t="s">
        <v>5</v>
      </c>
      <c r="B14" s="4" t="s">
        <v>50</v>
      </c>
      <c r="C14" s="4">
        <f>VLOOKUP(B14,'[2]TWABS'!$B$2:$Q$31,16,FALSE)</f>
        <v>3484.564225000001</v>
      </c>
      <c r="D14" s="4">
        <f>VLOOKUP(B14,'[3]TFWR'!$A$2:$C$31,3,FALSE)</f>
        <v>84000</v>
      </c>
      <c r="E14" s="9">
        <f t="shared" si="0"/>
        <v>4.14829074404762</v>
      </c>
      <c r="F14">
        <f>VLOOKUP(B14,'[2]TWABS'!$B$2:$E$31,4,FALSE)</f>
        <v>3365.7873000000036</v>
      </c>
      <c r="G14" s="4">
        <f>VLOOKUP(B14,'[3]TFWR'!$A$2:$C$31,3,FALSE)</f>
        <v>84000</v>
      </c>
      <c r="H14" s="9">
        <f t="shared" si="1"/>
        <v>4.006889642857147</v>
      </c>
    </row>
    <row r="15" spans="1:8" ht="12.75">
      <c r="A15" s="3" t="s">
        <v>14</v>
      </c>
      <c r="B15" s="4" t="s">
        <v>60</v>
      </c>
      <c r="C15" s="4">
        <f>VLOOKUP(B15,'[2]TWABS'!$B$2:$Q$31,16,FALSE)</f>
        <v>1789.9925</v>
      </c>
      <c r="D15" s="4">
        <f>VLOOKUP(B15,'[3]TFWR'!$A$2:$C$31,3,FALSE)</f>
        <v>21114</v>
      </c>
      <c r="E15" s="9">
        <f t="shared" si="0"/>
        <v>8.477751728710809</v>
      </c>
      <c r="F15">
        <f>VLOOKUP(B15,'[2]TWABS'!$B$2:$E$31,4,FALSE)</f>
        <v>1470.97</v>
      </c>
      <c r="G15" s="4">
        <f>VLOOKUP(B15,'[3]TFWR'!$A$2:$C$31,3,FALSE)</f>
        <v>21114</v>
      </c>
      <c r="H15" s="9">
        <f t="shared" si="1"/>
        <v>6.966799280098512</v>
      </c>
    </row>
    <row r="16" spans="1:8" ht="25.5">
      <c r="A16" s="3" t="s">
        <v>37</v>
      </c>
      <c r="B16" s="4" t="s">
        <v>54</v>
      </c>
      <c r="C16" s="4">
        <f>VLOOKUP(B16,'[2]TWABS'!$B$2:$Q$31,16,FALSE)</f>
        <v>14333.11625</v>
      </c>
      <c r="D16" s="4">
        <f>VLOOKUP(B16,'[3]TFWR'!$A$2:$C$31,3,FALSE)</f>
        <v>160630</v>
      </c>
      <c r="E16" s="9">
        <f t="shared" si="0"/>
        <v>8.923063095312207</v>
      </c>
      <c r="F16">
        <f>VLOOKUP(B16,'[2]TWABS'!$B$2:$E$31,4,FALSE)</f>
        <v>15894.72</v>
      </c>
      <c r="G16" s="4">
        <f>VLOOKUP(B16,'[3]TFWR'!$A$2:$C$31,3,FALSE)</f>
        <v>160630</v>
      </c>
      <c r="H16" s="9">
        <f t="shared" si="1"/>
        <v>9.895237502334558</v>
      </c>
    </row>
    <row r="17" spans="1:8" ht="12.75">
      <c r="A17" s="3" t="s">
        <v>13</v>
      </c>
      <c r="B17" s="4" t="s">
        <v>41</v>
      </c>
      <c r="C17" s="4">
        <f>VLOOKUP(B17,'[2]TWABS'!$B$2:$Q$31,16,FALSE)</f>
        <v>858.1162499999981</v>
      </c>
      <c r="D17" s="4">
        <f>VLOOKUP(B17,'[3]TFWR'!$A$2:$C$31,3,FALSE)</f>
        <v>6115</v>
      </c>
      <c r="E17" s="9">
        <f t="shared" si="0"/>
        <v>14.032972199509372</v>
      </c>
      <c r="F17">
        <f>VLOOKUP(B17,'[2]TWABS'!$B$2:$E$31,4,FALSE)</f>
        <v>633.7801000000036</v>
      </c>
      <c r="G17" s="4">
        <f>VLOOKUP(B17,'[3]TFWR'!$A$2:$C$31,3,FALSE)</f>
        <v>6115</v>
      </c>
      <c r="H17" s="9">
        <f t="shared" si="1"/>
        <v>10.364351594439961</v>
      </c>
    </row>
    <row r="18" spans="1:8" ht="12.75">
      <c r="A18" s="3" t="s">
        <v>24</v>
      </c>
      <c r="B18" s="4" t="s">
        <v>62</v>
      </c>
      <c r="C18" s="4">
        <f>VLOOKUP(B18,'[2]TWABS'!$B$2:$Q$31,16,FALSE)</f>
        <v>4436.25</v>
      </c>
      <c r="D18" s="4">
        <f>VLOOKUP(B18,'[3]TFWR'!$A$2:$C$31,3,FALSE)</f>
        <v>24500</v>
      </c>
      <c r="E18" s="9">
        <f t="shared" si="0"/>
        <v>18.107142857142858</v>
      </c>
      <c r="F18">
        <f>VLOOKUP(B18,'[2]TWABS'!$B$2:$E$31,4,FALSE)</f>
        <v>2768</v>
      </c>
      <c r="G18" s="4">
        <f>VLOOKUP(B18,'[3]TFWR'!$A$2:$C$31,3,FALSE)</f>
        <v>24500</v>
      </c>
      <c r="H18" s="9">
        <f t="shared" si="1"/>
        <v>11.29795918367347</v>
      </c>
    </row>
    <row r="19" spans="1:8" ht="25.5">
      <c r="A19" s="3" t="s">
        <v>12</v>
      </c>
      <c r="B19" s="4" t="s">
        <v>59</v>
      </c>
      <c r="C19" s="4">
        <f>VLOOKUP(B19,'[2]TWABS'!$B$2:$Q$31,16,FALSE)</f>
        <v>2429.725</v>
      </c>
      <c r="D19" s="4">
        <f>VLOOKUP(B19,'[3]TFWR'!$A$2:$C$31,3,FALSE)</f>
        <v>15977</v>
      </c>
      <c r="E19" s="9">
        <f t="shared" si="0"/>
        <v>15.20764223571384</v>
      </c>
      <c r="F19">
        <f>VLOOKUP(B19,'[2]TWABS'!$B$2:$E$31,4,FALSE)</f>
        <v>1838.7</v>
      </c>
      <c r="G19" s="4">
        <f>VLOOKUP(B19,'[3]TFWR'!$A$2:$C$31,3,FALSE)</f>
        <v>15977</v>
      </c>
      <c r="H19" s="9">
        <f t="shared" si="1"/>
        <v>11.50841835138011</v>
      </c>
    </row>
    <row r="20" spans="1:8" ht="12.75">
      <c r="A20" s="3" t="s">
        <v>18</v>
      </c>
      <c r="B20" s="4" t="s">
        <v>43</v>
      </c>
      <c r="C20" s="4">
        <f>VLOOKUP(B20,'[2]TWABS'!$B$2:$Q$31,16,FALSE)</f>
        <v>8325.554999999991</v>
      </c>
      <c r="D20" s="4">
        <f>VLOOKUP(B20,'[3]TFWR'!$A$2:$C$31,3,FALSE)</f>
        <v>72000</v>
      </c>
      <c r="E20" s="9">
        <f t="shared" si="0"/>
        <v>11.563270833333322</v>
      </c>
      <c r="F20">
        <f>VLOOKUP(B20,'[2]TWABS'!$B$2:$E$31,4,FALSE)</f>
        <v>8906.979999999981</v>
      </c>
      <c r="G20" s="4">
        <f>VLOOKUP(B20,'[3]TFWR'!$A$2:$C$31,3,FALSE)</f>
        <v>72000</v>
      </c>
      <c r="H20" s="9">
        <f t="shared" si="1"/>
        <v>12.37080555555553</v>
      </c>
    </row>
    <row r="21" spans="1:8" ht="12.75">
      <c r="A21" s="3" t="s">
        <v>30</v>
      </c>
      <c r="B21" s="4" t="s">
        <v>51</v>
      </c>
      <c r="C21" s="4">
        <f>VLOOKUP(B21,'[2]TWABS'!$B$2:$Q$31,16,FALSE)</f>
        <v>9668.4185</v>
      </c>
      <c r="D21" s="4">
        <f>VLOOKUP(B21,'[3]TFWR'!$A$2:$C$31,3,FALSE)</f>
        <v>73593</v>
      </c>
      <c r="E21" s="9">
        <f t="shared" si="0"/>
        <v>13.137687687687688</v>
      </c>
      <c r="F21">
        <f>VLOOKUP(B21,'[2]TWABS'!$B$2:$E$31,4,FALSE)</f>
        <v>9882.720999999998</v>
      </c>
      <c r="G21" s="4">
        <f>VLOOKUP(B21,'[3]TFWR'!$A$2:$C$31,3,FALSE)</f>
        <v>73593</v>
      </c>
      <c r="H21" s="9">
        <f t="shared" si="1"/>
        <v>13.428887258299019</v>
      </c>
    </row>
    <row r="22" spans="1:8" ht="12.75">
      <c r="A22" s="3" t="s">
        <v>16</v>
      </c>
      <c r="B22" s="4" t="s">
        <v>45</v>
      </c>
      <c r="C22" s="4">
        <f>VLOOKUP(B22,'[2]TWABS'!$B$2:$Q$31,16,FALSE)</f>
        <v>32528.849999999977</v>
      </c>
      <c r="D22" s="4">
        <f>VLOOKUP(B22,'[3]TFWR'!$A$2:$C$31,3,FALSE)</f>
        <v>191000</v>
      </c>
      <c r="E22" s="9">
        <f t="shared" si="0"/>
        <v>17.030811518324597</v>
      </c>
      <c r="F22">
        <f>VLOOKUP(B22,'[2]TWABS'!$B$2:$E$31,4,FALSE)</f>
        <v>29820.219999999972</v>
      </c>
      <c r="G22" s="4">
        <f>VLOOKUP(B22,'[3]TFWR'!$A$2:$C$31,3,FALSE)</f>
        <v>191000</v>
      </c>
      <c r="H22" s="9">
        <f t="shared" si="1"/>
        <v>15.612680628272239</v>
      </c>
    </row>
    <row r="23" spans="1:8" ht="12.75">
      <c r="A23" s="3" t="s">
        <v>29</v>
      </c>
      <c r="B23" s="4" t="s">
        <v>65</v>
      </c>
      <c r="C23" s="4">
        <f>VLOOKUP(B23,'[2]TWABS'!$B$2:$Q$31,16,FALSE)</f>
        <v>12732.9</v>
      </c>
      <c r="D23" s="4">
        <f>VLOOKUP(B23,'[3]TFWR'!$A$2:$C$31,3,FALSE)</f>
        <v>63100</v>
      </c>
      <c r="E23" s="9">
        <f t="shared" si="0"/>
        <v>20.17892234548336</v>
      </c>
      <c r="F23">
        <f>VLOOKUP(B23,'[2]TWABS'!$B$2:$E$31,4,FALSE)</f>
        <v>11598.7</v>
      </c>
      <c r="G23" s="4">
        <f>VLOOKUP(B23,'[3]TFWR'!$A$2:$C$31,3,FALSE)</f>
        <v>63100</v>
      </c>
      <c r="H23" s="9">
        <f t="shared" si="1"/>
        <v>18.381458003169573</v>
      </c>
    </row>
    <row r="24" spans="1:8" ht="12.75">
      <c r="A24" s="3" t="s">
        <v>36</v>
      </c>
      <c r="B24" s="4" t="s">
        <v>69</v>
      </c>
      <c r="C24" s="4">
        <f>VLOOKUP(B24,'[2]TWABS'!$B$2:$Q$31,16,FALSE)</f>
        <v>34029.375</v>
      </c>
      <c r="D24" s="4">
        <f>VLOOKUP(B24,'[3]TFWR'!$A$2:$C$31,3,FALSE)</f>
        <v>234300</v>
      </c>
      <c r="E24" s="9">
        <f t="shared" si="0"/>
        <v>14.523847631241999</v>
      </c>
      <c r="F24">
        <f>VLOOKUP(B24,'[2]TWABS'!$B$2:$E$31,4,FALSE)</f>
        <v>39780</v>
      </c>
      <c r="G24" s="4">
        <f>VLOOKUP(B24,'[3]TFWR'!$A$2:$C$31,3,FALSE)</f>
        <v>234300</v>
      </c>
      <c r="H24" s="9">
        <f t="shared" si="1"/>
        <v>16.978233034571062</v>
      </c>
    </row>
    <row r="25" spans="1:8" ht="12.75">
      <c r="A25" s="3" t="s">
        <v>31</v>
      </c>
      <c r="B25" s="4" t="s">
        <v>66</v>
      </c>
      <c r="C25" s="4">
        <f>VLOOKUP(B25,'[2]TWABS'!$B$2:$Q$31,16,FALSE)</f>
        <v>10056.375</v>
      </c>
      <c r="D25" s="4">
        <f>VLOOKUP(B25,'[3]TFWR'!$A$2:$C$31,3,FALSE)</f>
        <v>42293</v>
      </c>
      <c r="E25" s="9">
        <f t="shared" si="0"/>
        <v>23.777871042489302</v>
      </c>
      <c r="F25">
        <f>VLOOKUP(B25,'[2]TWABS'!$B$2:$E$31,4,FALSE)</f>
        <v>7343</v>
      </c>
      <c r="G25" s="4">
        <f>VLOOKUP(B25,'[3]TFWR'!$A$2:$C$31,3,FALSE)</f>
        <v>42293</v>
      </c>
      <c r="H25" s="9">
        <f t="shared" si="1"/>
        <v>17.362211240630838</v>
      </c>
    </row>
    <row r="26" spans="1:8" ht="12.75">
      <c r="A26" s="3" t="s">
        <v>39</v>
      </c>
      <c r="B26" s="4" t="s">
        <v>42</v>
      </c>
      <c r="C26" s="4">
        <f>VLOOKUP(B26,'[2]TWABS'!$B$2:$Q$31,16,FALSE)</f>
        <v>41613.276025000014</v>
      </c>
      <c r="D26" s="4">
        <f>VLOOKUP(B26,'[3]TFWR'!$A$2:$C$31,3,FALSE)</f>
        <v>182000</v>
      </c>
      <c r="E26" s="9">
        <f t="shared" si="0"/>
        <v>22.864437376373633</v>
      </c>
      <c r="F26">
        <f>VLOOKUP(B26,'[2]TWABS'!$B$2:$E$31,4,FALSE)</f>
        <v>40363.735400000005</v>
      </c>
      <c r="G26" s="4">
        <f>VLOOKUP(B26,'[3]TFWR'!$A$2:$C$31,3,FALSE)</f>
        <v>182000</v>
      </c>
      <c r="H26" s="9">
        <f t="shared" si="1"/>
        <v>22.177876593406594</v>
      </c>
    </row>
    <row r="27" spans="1:8" ht="12.75">
      <c r="A27" s="3" t="s">
        <v>34</v>
      </c>
      <c r="B27" s="4" t="s">
        <v>44</v>
      </c>
      <c r="C27" s="4">
        <f>VLOOKUP(B27,'[2]TWABS'!$B$2:$Q$31,16,FALSE)</f>
        <v>33606.2262499998</v>
      </c>
      <c r="D27" s="4">
        <f>VLOOKUP(B27,'[3]TFWR'!$A$2:$C$31,3,FALSE)</f>
        <v>111133</v>
      </c>
      <c r="E27" s="9">
        <f t="shared" si="0"/>
        <v>30.239646414656136</v>
      </c>
      <c r="F27">
        <f>VLOOKUP(B27,'[2]TWABS'!$B$2:$E$31,4,FALSE)</f>
        <v>26049.44999999972</v>
      </c>
      <c r="G27" s="4">
        <f>VLOOKUP(B27,'[3]TFWR'!$A$2:$C$31,3,FALSE)</f>
        <v>111133</v>
      </c>
      <c r="H27" s="9">
        <f t="shared" si="1"/>
        <v>23.439887342193337</v>
      </c>
    </row>
    <row r="28" spans="1:8" ht="12.75">
      <c r="A28" s="3" t="s">
        <v>22</v>
      </c>
      <c r="B28" s="4" t="s">
        <v>47</v>
      </c>
      <c r="C28" s="4">
        <f>VLOOKUP(B28,'[2]TWABS'!$B$2:$Q$31,16,FALSE)</f>
        <v>56200</v>
      </c>
      <c r="D28" s="4">
        <f>VLOOKUP(B28,'[3]TFWR'!$A$2:$C$31,3,FALSE)</f>
        <v>175000</v>
      </c>
      <c r="E28" s="9">
        <f t="shared" si="0"/>
        <v>32.114285714285714</v>
      </c>
      <c r="F28">
        <f>VLOOKUP(B28,'[2]TWABS'!$B$2:$E$31,4,FALSE)</f>
        <v>56200</v>
      </c>
      <c r="G28" s="4">
        <f>VLOOKUP(B28,'[3]TFWR'!$A$2:$C$31,3,FALSE)</f>
        <v>175000</v>
      </c>
      <c r="H28" s="9">
        <f t="shared" si="1"/>
        <v>32.114285714285714</v>
      </c>
    </row>
    <row r="29" spans="1:8" ht="12.75">
      <c r="A29" s="3" t="s">
        <v>10</v>
      </c>
      <c r="B29" s="4" t="s">
        <v>58</v>
      </c>
      <c r="C29" s="4">
        <f>VLOOKUP(B29,'[2]TWABS'!$B$2:$Q$31,16,FALSE)</f>
        <v>363.25</v>
      </c>
      <c r="D29" s="4">
        <f>VLOOKUP(B29,'[3]TFWR'!$A$2:$C$31,3,FALSE)</f>
        <v>781</v>
      </c>
      <c r="E29" s="9">
        <f t="shared" si="0"/>
        <v>46.51088348271447</v>
      </c>
      <c r="F29">
        <f>VLOOKUP(B29,'[2]TWABS'!$B$2:$E$31,4,FALSE)</f>
        <v>175</v>
      </c>
      <c r="G29" s="4">
        <f>VLOOKUP(B29,'[3]TFWR'!$A$2:$C$31,3,FALSE)</f>
        <v>781</v>
      </c>
      <c r="H29" s="9">
        <f t="shared" si="1"/>
        <v>22.40717029449424</v>
      </c>
    </row>
    <row r="30" spans="1:8" ht="12.75">
      <c r="A30" s="3" t="s">
        <v>7</v>
      </c>
      <c r="B30" s="4" t="s">
        <v>40</v>
      </c>
      <c r="C30" s="4">
        <f>VLOOKUP(B30,'[2]TWABS'!$B$2:$Q$31,16,FALSE)</f>
        <v>7590.149124999998</v>
      </c>
      <c r="D30" s="4">
        <f>VLOOKUP(B30,'[3]TFWR'!$A$2:$C$31,3,FALSE)</f>
        <v>16500</v>
      </c>
      <c r="E30" s="9">
        <f t="shared" si="0"/>
        <v>46.00090378787878</v>
      </c>
      <c r="F30">
        <f>VLOOKUP(B30,'[2]TWABS'!$B$2:$E$31,4,FALSE)</f>
        <v>7227.794499999989</v>
      </c>
      <c r="G30" s="4">
        <f>VLOOKUP(B30,'[3]TFWR'!$A$2:$C$31,3,FALSE)</f>
        <v>16500</v>
      </c>
      <c r="H30" s="9">
        <f t="shared" si="1"/>
        <v>43.804815151515086</v>
      </c>
    </row>
    <row r="31" spans="1:8" ht="12.75">
      <c r="A31" s="3" t="s">
        <v>26</v>
      </c>
      <c r="B31" s="4" t="s">
        <v>64</v>
      </c>
      <c r="C31" s="4">
        <f>VLOOKUP(B31,'[2]TWABS'!$B$2:$Q$31,16,FALSE)</f>
        <v>19.440000000000005</v>
      </c>
      <c r="D31" s="4">
        <f>VLOOKUP(B31,'[3]TFWR'!$A$2:$C$31,3,FALSE)</f>
        <v>67.11</v>
      </c>
      <c r="E31" s="9">
        <f t="shared" si="0"/>
        <v>28.96736700938758</v>
      </c>
      <c r="F31">
        <f>VLOOKUP(B31,'[2]TWABS'!$B$2:$E$31,4,FALSE)</f>
        <v>17.08</v>
      </c>
      <c r="G31" s="4">
        <f>VLOOKUP(B31,'[3]TFWR'!$A$2:$C$31,3,FALSE)</f>
        <v>67.11</v>
      </c>
      <c r="H31" s="9">
        <f t="shared" si="1"/>
        <v>25.450752495902247</v>
      </c>
    </row>
  </sheetData>
  <conditionalFormatting sqref="E2:E31 H2:H31">
    <cfRule type="cellIs" priority="1" dxfId="0" operator="between" stopIfTrue="1">
      <formula>20</formula>
      <formula>39.99</formula>
    </cfRule>
    <cfRule type="cellIs" priority="2" dxfId="1" operator="between" stopIfTrue="1">
      <formula>40</formula>
      <formula>79.99</formula>
    </cfRule>
    <cfRule type="cellIs" priority="3" dxfId="2" operator="greaterThan" stopIfTrue="1">
      <formula>80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zoomScale="75" zoomScaleNormal="75" workbookViewId="0" topLeftCell="A1">
      <selection activeCell="E42" sqref="E42"/>
    </sheetView>
  </sheetViews>
  <sheetFormatPr defaultColWidth="9.140625" defaultRowHeight="12.75"/>
  <cols>
    <col min="1" max="1" width="17.7109375" style="0" customWidth="1"/>
    <col min="2" max="16384" width="11.421875" style="0" customWidth="1"/>
  </cols>
  <sheetData>
    <row r="1" spans="1:14" ht="12.75">
      <c r="A1" s="6" t="s">
        <v>3</v>
      </c>
      <c r="B1" s="6" t="s">
        <v>4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</row>
    <row r="2" spans="1:14" ht="12.75">
      <c r="A2" t="s">
        <v>5</v>
      </c>
      <c r="B2" t="s">
        <v>6</v>
      </c>
      <c r="C2" s="14">
        <v>7725.7</v>
      </c>
      <c r="D2">
        <v>7825.9</v>
      </c>
      <c r="E2">
        <v>7911.4</v>
      </c>
      <c r="F2">
        <v>7988.5</v>
      </c>
      <c r="G2">
        <v>8027.5</v>
      </c>
      <c r="H2">
        <v>8047</v>
      </c>
      <c r="I2">
        <v>8059</v>
      </c>
      <c r="J2">
        <v>8072.18</v>
      </c>
      <c r="K2">
        <v>8078</v>
      </c>
      <c r="L2">
        <v>8092</v>
      </c>
      <c r="M2">
        <v>8080</v>
      </c>
      <c r="N2">
        <v>8132</v>
      </c>
    </row>
    <row r="3" spans="1:14" ht="12.75">
      <c r="A3" t="s">
        <v>7</v>
      </c>
      <c r="B3" t="s">
        <v>6</v>
      </c>
      <c r="C3" s="14">
        <v>9967.4</v>
      </c>
      <c r="D3">
        <v>10004.5</v>
      </c>
      <c r="E3">
        <v>10045</v>
      </c>
      <c r="F3">
        <v>10084.5</v>
      </c>
      <c r="G3">
        <v>10115.6</v>
      </c>
      <c r="H3">
        <v>10136.8</v>
      </c>
      <c r="I3">
        <v>10157</v>
      </c>
      <c r="J3">
        <v>10181</v>
      </c>
      <c r="K3">
        <v>10203</v>
      </c>
      <c r="L3">
        <v>10226</v>
      </c>
      <c r="M3">
        <v>10249</v>
      </c>
      <c r="N3">
        <v>10286</v>
      </c>
    </row>
    <row r="4" spans="1:14" ht="12.75">
      <c r="A4" t="s">
        <v>10</v>
      </c>
      <c r="B4" t="s">
        <v>11</v>
      </c>
      <c r="C4" s="14">
        <v>681</v>
      </c>
      <c r="D4">
        <v>694</v>
      </c>
      <c r="E4">
        <v>707</v>
      </c>
      <c r="F4">
        <v>718</v>
      </c>
      <c r="G4">
        <v>726</v>
      </c>
      <c r="H4">
        <v>733</v>
      </c>
      <c r="I4">
        <v>740</v>
      </c>
      <c r="J4">
        <v>746.74</v>
      </c>
      <c r="K4">
        <v>754</v>
      </c>
      <c r="L4">
        <v>760.47</v>
      </c>
      <c r="M4">
        <v>784</v>
      </c>
      <c r="N4">
        <v>760.65</v>
      </c>
    </row>
    <row r="5" spans="1:14" ht="12.75">
      <c r="A5" t="s">
        <v>12</v>
      </c>
      <c r="B5" s="15" t="s">
        <v>9</v>
      </c>
      <c r="C5" s="14">
        <v>10363</v>
      </c>
      <c r="D5">
        <v>10309</v>
      </c>
      <c r="E5">
        <v>10318</v>
      </c>
      <c r="F5">
        <v>10331</v>
      </c>
      <c r="G5">
        <v>10336</v>
      </c>
      <c r="H5">
        <v>10331</v>
      </c>
      <c r="I5">
        <v>10315</v>
      </c>
      <c r="J5">
        <v>10304.1</v>
      </c>
      <c r="K5">
        <v>10294.9</v>
      </c>
      <c r="L5">
        <v>10278.18</v>
      </c>
      <c r="M5">
        <v>10272</v>
      </c>
      <c r="N5">
        <v>10224</v>
      </c>
    </row>
    <row r="6" spans="1:14" ht="12.75">
      <c r="A6" t="s">
        <v>13</v>
      </c>
      <c r="B6" t="s">
        <v>6</v>
      </c>
      <c r="C6" s="14">
        <v>5140</v>
      </c>
      <c r="D6">
        <v>5154</v>
      </c>
      <c r="E6">
        <v>5170</v>
      </c>
      <c r="F6">
        <v>5189</v>
      </c>
      <c r="G6">
        <v>5205</v>
      </c>
      <c r="H6">
        <v>5228</v>
      </c>
      <c r="I6">
        <v>5262</v>
      </c>
      <c r="J6">
        <v>5284.22</v>
      </c>
      <c r="K6">
        <v>5301</v>
      </c>
      <c r="L6">
        <v>5326</v>
      </c>
      <c r="M6">
        <v>5320</v>
      </c>
      <c r="N6">
        <v>5359</v>
      </c>
    </row>
    <row r="7" spans="1:14" ht="12.75">
      <c r="A7" t="s">
        <v>14</v>
      </c>
      <c r="B7" s="15" t="s">
        <v>9</v>
      </c>
      <c r="C7" s="14">
        <v>1571</v>
      </c>
      <c r="D7">
        <v>1566</v>
      </c>
      <c r="E7">
        <v>1544</v>
      </c>
      <c r="F7">
        <v>1517</v>
      </c>
      <c r="G7">
        <v>1499</v>
      </c>
      <c r="H7">
        <v>1484</v>
      </c>
      <c r="I7">
        <v>1469</v>
      </c>
      <c r="J7">
        <v>1457.99</v>
      </c>
      <c r="K7">
        <v>1449.71</v>
      </c>
      <c r="L7">
        <v>1442.39</v>
      </c>
      <c r="M7">
        <v>1393</v>
      </c>
      <c r="N7">
        <v>1364</v>
      </c>
    </row>
    <row r="8" spans="1:14" ht="12.75">
      <c r="A8" t="s">
        <v>15</v>
      </c>
      <c r="B8" t="s">
        <v>6</v>
      </c>
      <c r="C8" s="14">
        <v>4986</v>
      </c>
      <c r="D8">
        <v>5014</v>
      </c>
      <c r="E8">
        <v>5042</v>
      </c>
      <c r="F8">
        <v>5066</v>
      </c>
      <c r="G8">
        <v>5089</v>
      </c>
      <c r="H8">
        <v>5108</v>
      </c>
      <c r="I8">
        <v>5125</v>
      </c>
      <c r="J8">
        <v>5139.84</v>
      </c>
      <c r="K8">
        <v>5153</v>
      </c>
      <c r="L8">
        <v>5166</v>
      </c>
      <c r="M8">
        <v>5172</v>
      </c>
      <c r="N8">
        <v>5188</v>
      </c>
    </row>
    <row r="9" spans="1:14" ht="12.75">
      <c r="A9" t="s">
        <v>16</v>
      </c>
      <c r="B9" t="s">
        <v>17</v>
      </c>
      <c r="C9" s="14">
        <v>56735</v>
      </c>
      <c r="D9">
        <v>56977.5</v>
      </c>
      <c r="E9">
        <v>57242.3</v>
      </c>
      <c r="F9">
        <v>57469.5</v>
      </c>
      <c r="G9">
        <v>57661.2</v>
      </c>
      <c r="H9">
        <v>57847.2</v>
      </c>
      <c r="I9">
        <v>58029.4</v>
      </c>
      <c r="J9">
        <v>58210.9</v>
      </c>
      <c r="K9">
        <v>58398.2</v>
      </c>
      <c r="L9">
        <v>58620.3</v>
      </c>
      <c r="M9">
        <v>59238</v>
      </c>
      <c r="N9">
        <v>59190.6</v>
      </c>
    </row>
    <row r="10" spans="1:14" ht="12.75">
      <c r="A10" s="18" t="s">
        <v>39</v>
      </c>
      <c r="B10" t="s">
        <v>6</v>
      </c>
      <c r="C10" s="14">
        <v>79433</v>
      </c>
      <c r="D10">
        <v>80014</v>
      </c>
      <c r="E10">
        <v>80624</v>
      </c>
      <c r="F10">
        <v>81156</v>
      </c>
      <c r="G10">
        <v>81516</v>
      </c>
      <c r="H10">
        <v>81642</v>
      </c>
      <c r="I10">
        <v>81912</v>
      </c>
      <c r="J10">
        <v>82071</v>
      </c>
      <c r="K10">
        <v>82047</v>
      </c>
      <c r="L10">
        <v>82100</v>
      </c>
      <c r="M10">
        <v>82017</v>
      </c>
      <c r="N10">
        <v>82333</v>
      </c>
    </row>
    <row r="11" spans="1:14" ht="12.75">
      <c r="A11" t="s">
        <v>18</v>
      </c>
      <c r="B11" t="s">
        <v>17</v>
      </c>
      <c r="C11" s="14">
        <v>10161</v>
      </c>
      <c r="D11">
        <v>10247</v>
      </c>
      <c r="E11">
        <v>10322</v>
      </c>
      <c r="F11">
        <v>10378</v>
      </c>
      <c r="G11">
        <v>10426</v>
      </c>
      <c r="H11">
        <v>10458</v>
      </c>
      <c r="I11">
        <v>10475</v>
      </c>
      <c r="J11">
        <v>10497</v>
      </c>
      <c r="K11">
        <v>10515</v>
      </c>
      <c r="L11">
        <v>10538</v>
      </c>
      <c r="M11">
        <v>10610</v>
      </c>
      <c r="N11">
        <v>10590.87</v>
      </c>
    </row>
    <row r="12" spans="1:14" ht="12.75">
      <c r="A12" t="s">
        <v>19</v>
      </c>
      <c r="B12" s="15" t="s">
        <v>9</v>
      </c>
      <c r="C12" s="14">
        <v>10365</v>
      </c>
      <c r="D12">
        <v>10346</v>
      </c>
      <c r="E12">
        <v>10324</v>
      </c>
      <c r="F12">
        <v>10294</v>
      </c>
      <c r="G12">
        <v>10261</v>
      </c>
      <c r="H12">
        <v>10230</v>
      </c>
      <c r="I12">
        <v>10193</v>
      </c>
      <c r="J12">
        <v>10154.9</v>
      </c>
      <c r="K12">
        <v>10114</v>
      </c>
      <c r="L12">
        <v>10068</v>
      </c>
      <c r="M12">
        <v>9968</v>
      </c>
      <c r="N12">
        <v>10187</v>
      </c>
    </row>
    <row r="13" spans="1:14" ht="12.75">
      <c r="A13" t="s">
        <v>20</v>
      </c>
      <c r="B13" t="s">
        <v>6</v>
      </c>
      <c r="C13" s="14">
        <v>254.8</v>
      </c>
      <c r="D13">
        <v>258</v>
      </c>
      <c r="E13">
        <v>261.1</v>
      </c>
      <c r="F13">
        <v>263.8</v>
      </c>
      <c r="G13">
        <v>266</v>
      </c>
      <c r="H13">
        <v>268</v>
      </c>
      <c r="I13">
        <v>270</v>
      </c>
      <c r="J13">
        <v>272</v>
      </c>
      <c r="K13">
        <v>274</v>
      </c>
      <c r="L13">
        <v>277.5</v>
      </c>
      <c r="M13">
        <v>279</v>
      </c>
      <c r="N13">
        <v>282</v>
      </c>
    </row>
    <row r="14" spans="1:14" ht="12.75">
      <c r="A14" t="s">
        <v>21</v>
      </c>
      <c r="B14" t="s">
        <v>6</v>
      </c>
      <c r="C14" s="14">
        <v>3505.8</v>
      </c>
      <c r="D14">
        <v>3525.7</v>
      </c>
      <c r="E14">
        <v>3549.1</v>
      </c>
      <c r="F14">
        <v>3563.3</v>
      </c>
      <c r="G14">
        <v>3570.7</v>
      </c>
      <c r="H14">
        <v>3602</v>
      </c>
      <c r="I14">
        <v>3632</v>
      </c>
      <c r="J14">
        <v>3670</v>
      </c>
      <c r="K14">
        <v>3712</v>
      </c>
      <c r="L14">
        <v>3752</v>
      </c>
      <c r="M14">
        <v>3803</v>
      </c>
      <c r="N14">
        <v>3839</v>
      </c>
    </row>
    <row r="15" spans="1:14" ht="12.75">
      <c r="A15" t="s">
        <v>22</v>
      </c>
      <c r="B15" t="s">
        <v>17</v>
      </c>
      <c r="C15" s="14">
        <v>56719</v>
      </c>
      <c r="D15">
        <v>56751</v>
      </c>
      <c r="E15">
        <v>56859</v>
      </c>
      <c r="F15">
        <v>57049</v>
      </c>
      <c r="G15">
        <v>57120</v>
      </c>
      <c r="H15">
        <v>57204</v>
      </c>
      <c r="I15">
        <v>57380</v>
      </c>
      <c r="J15">
        <v>57523</v>
      </c>
      <c r="K15">
        <v>57588</v>
      </c>
      <c r="L15">
        <v>57646</v>
      </c>
      <c r="M15">
        <v>57530</v>
      </c>
      <c r="N15">
        <v>57948</v>
      </c>
    </row>
    <row r="16" spans="1:14" ht="12.75">
      <c r="A16" t="s">
        <v>23</v>
      </c>
      <c r="B16" s="15" t="s">
        <v>9</v>
      </c>
      <c r="C16" s="14">
        <v>2670.7</v>
      </c>
      <c r="D16">
        <v>2662.4</v>
      </c>
      <c r="E16">
        <v>2631.6</v>
      </c>
      <c r="F16">
        <v>2585</v>
      </c>
      <c r="G16">
        <v>2548.8</v>
      </c>
      <c r="H16">
        <v>2514.5</v>
      </c>
      <c r="I16">
        <v>2490.4</v>
      </c>
      <c r="J16">
        <v>2470.2</v>
      </c>
      <c r="K16">
        <v>2448.6</v>
      </c>
      <c r="L16">
        <v>2431.1</v>
      </c>
      <c r="M16">
        <v>2421</v>
      </c>
      <c r="N16">
        <v>2359</v>
      </c>
    </row>
    <row r="17" spans="1:14" ht="12.75">
      <c r="A17" t="s">
        <v>24</v>
      </c>
      <c r="B17" s="15" t="s">
        <v>9</v>
      </c>
      <c r="C17" s="14">
        <v>3722</v>
      </c>
      <c r="D17">
        <v>3742</v>
      </c>
      <c r="E17">
        <v>3742</v>
      </c>
      <c r="F17">
        <v>3730</v>
      </c>
      <c r="G17">
        <v>3721</v>
      </c>
      <c r="H17">
        <v>3715</v>
      </c>
      <c r="I17">
        <v>3709</v>
      </c>
      <c r="J17">
        <v>3705.59</v>
      </c>
      <c r="K17">
        <v>3703</v>
      </c>
      <c r="L17">
        <v>3699</v>
      </c>
      <c r="M17">
        <v>3696</v>
      </c>
      <c r="N17">
        <v>3482</v>
      </c>
    </row>
    <row r="18" spans="1:14" ht="12.75">
      <c r="A18" t="s">
        <v>25</v>
      </c>
      <c r="B18" t="s">
        <v>6</v>
      </c>
      <c r="C18" s="14">
        <v>381.9</v>
      </c>
      <c r="D18">
        <v>387.1</v>
      </c>
      <c r="E18">
        <v>392.5</v>
      </c>
      <c r="F18">
        <v>398.1</v>
      </c>
      <c r="G18">
        <v>403.8</v>
      </c>
      <c r="H18">
        <v>409.5</v>
      </c>
      <c r="I18">
        <v>415.55</v>
      </c>
      <c r="J18">
        <v>421.5</v>
      </c>
      <c r="K18">
        <v>426.6</v>
      </c>
      <c r="L18">
        <v>432</v>
      </c>
      <c r="M18">
        <v>437</v>
      </c>
      <c r="N18" s="12">
        <v>437</v>
      </c>
    </row>
    <row r="19" spans="1:14" ht="12.75">
      <c r="A19" t="s">
        <v>26</v>
      </c>
      <c r="B19" t="s">
        <v>11</v>
      </c>
      <c r="C19" s="14">
        <v>354.2</v>
      </c>
      <c r="D19">
        <v>357.7</v>
      </c>
      <c r="E19">
        <v>361.3</v>
      </c>
      <c r="F19">
        <v>364.7</v>
      </c>
      <c r="G19">
        <v>368</v>
      </c>
      <c r="H19">
        <v>371</v>
      </c>
      <c r="I19">
        <v>373</v>
      </c>
      <c r="J19">
        <v>375</v>
      </c>
      <c r="K19">
        <v>377</v>
      </c>
      <c r="L19">
        <v>379</v>
      </c>
      <c r="M19">
        <v>390</v>
      </c>
      <c r="N19">
        <v>395</v>
      </c>
    </row>
    <row r="20" spans="1:14" ht="12.75">
      <c r="A20" t="s">
        <v>27</v>
      </c>
      <c r="B20" t="s">
        <v>6</v>
      </c>
      <c r="C20" s="14">
        <v>14952</v>
      </c>
      <c r="D20">
        <v>15070</v>
      </c>
      <c r="E20">
        <v>15178</v>
      </c>
      <c r="F20">
        <v>15279.1</v>
      </c>
      <c r="G20">
        <v>15381.13</v>
      </c>
      <c r="H20">
        <v>15460</v>
      </c>
      <c r="I20">
        <v>15517</v>
      </c>
      <c r="J20">
        <v>15607</v>
      </c>
      <c r="K20">
        <v>15698</v>
      </c>
      <c r="L20">
        <v>15805</v>
      </c>
      <c r="M20">
        <v>15864</v>
      </c>
      <c r="N20">
        <v>16039</v>
      </c>
    </row>
    <row r="21" spans="1:14" ht="12.75">
      <c r="A21" t="s">
        <v>28</v>
      </c>
      <c r="B21" t="s">
        <v>6</v>
      </c>
      <c r="C21" s="14">
        <v>4241.5</v>
      </c>
      <c r="D21">
        <v>4261.7</v>
      </c>
      <c r="E21">
        <v>4286.4</v>
      </c>
      <c r="F21">
        <v>4312</v>
      </c>
      <c r="G21">
        <v>4336.6</v>
      </c>
      <c r="H21">
        <v>4360</v>
      </c>
      <c r="I21">
        <v>4381</v>
      </c>
      <c r="J21">
        <v>4404.1</v>
      </c>
      <c r="K21">
        <v>4432</v>
      </c>
      <c r="L21">
        <v>4460</v>
      </c>
      <c r="M21">
        <v>4469</v>
      </c>
      <c r="N21">
        <v>4513</v>
      </c>
    </row>
    <row r="22" spans="1:14" ht="12.75">
      <c r="A22" t="s">
        <v>29</v>
      </c>
      <c r="B22" s="15" t="s">
        <v>9</v>
      </c>
      <c r="C22" s="14">
        <v>38118.8</v>
      </c>
      <c r="D22">
        <v>38244.4</v>
      </c>
      <c r="E22">
        <v>38364.7</v>
      </c>
      <c r="F22">
        <v>38459</v>
      </c>
      <c r="G22">
        <v>38543.6</v>
      </c>
      <c r="H22">
        <v>38587.6</v>
      </c>
      <c r="I22">
        <v>38618</v>
      </c>
      <c r="J22">
        <v>38650</v>
      </c>
      <c r="K22" s="16">
        <v>38666</v>
      </c>
      <c r="L22">
        <v>38654</v>
      </c>
      <c r="M22">
        <v>38605</v>
      </c>
      <c r="N22">
        <v>38641</v>
      </c>
    </row>
    <row r="23" spans="1:14" ht="12.75">
      <c r="A23" t="s">
        <v>30</v>
      </c>
      <c r="B23" t="s">
        <v>17</v>
      </c>
      <c r="C23" s="14">
        <v>9896</v>
      </c>
      <c r="D23">
        <v>9869</v>
      </c>
      <c r="E23">
        <v>9867</v>
      </c>
      <c r="F23">
        <v>9881</v>
      </c>
      <c r="G23">
        <v>9902</v>
      </c>
      <c r="H23">
        <v>9927</v>
      </c>
      <c r="I23">
        <v>9930</v>
      </c>
      <c r="J23">
        <v>9945</v>
      </c>
      <c r="K23">
        <v>9968</v>
      </c>
      <c r="L23">
        <v>9989</v>
      </c>
      <c r="M23">
        <v>10016</v>
      </c>
      <c r="N23">
        <v>10024</v>
      </c>
    </row>
    <row r="24" spans="1:14" ht="12.75">
      <c r="A24" t="s">
        <v>31</v>
      </c>
      <c r="B24" s="15" t="s">
        <v>9</v>
      </c>
      <c r="C24" s="14">
        <v>23207</v>
      </c>
      <c r="D24">
        <v>23185</v>
      </c>
      <c r="E24">
        <v>22789</v>
      </c>
      <c r="F24">
        <v>22755</v>
      </c>
      <c r="G24">
        <v>22731</v>
      </c>
      <c r="H24">
        <v>22681</v>
      </c>
      <c r="I24">
        <v>22608</v>
      </c>
      <c r="J24">
        <v>22554</v>
      </c>
      <c r="K24">
        <v>22503</v>
      </c>
      <c r="L24" s="16">
        <v>22458</v>
      </c>
      <c r="M24">
        <v>22438</v>
      </c>
      <c r="N24">
        <v>22408</v>
      </c>
    </row>
    <row r="25" spans="1:14" ht="12.75">
      <c r="A25" s="4" t="s">
        <v>32</v>
      </c>
      <c r="B25" s="15" t="s">
        <v>9</v>
      </c>
      <c r="C25" s="14">
        <v>5283</v>
      </c>
      <c r="D25">
        <v>5283</v>
      </c>
      <c r="E25">
        <v>5306.5</v>
      </c>
      <c r="F25">
        <v>5324.6</v>
      </c>
      <c r="G25">
        <v>5347.3</v>
      </c>
      <c r="H25">
        <v>5332</v>
      </c>
      <c r="I25">
        <v>5343</v>
      </c>
      <c r="J25">
        <v>5383.3</v>
      </c>
      <c r="K25">
        <v>5391</v>
      </c>
      <c r="L25">
        <v>5396</v>
      </c>
      <c r="M25">
        <v>5399</v>
      </c>
      <c r="N25">
        <v>5404</v>
      </c>
    </row>
    <row r="26" spans="1:14" ht="12.75">
      <c r="A26" t="s">
        <v>33</v>
      </c>
      <c r="B26" s="15" t="s">
        <v>9</v>
      </c>
      <c r="C26" s="14">
        <v>1998.1</v>
      </c>
      <c r="D26">
        <v>2001.7</v>
      </c>
      <c r="E26">
        <v>1996.6</v>
      </c>
      <c r="F26">
        <v>1966.8</v>
      </c>
      <c r="G26">
        <v>1988.9</v>
      </c>
      <c r="H26">
        <v>1990</v>
      </c>
      <c r="I26">
        <v>1991</v>
      </c>
      <c r="J26">
        <v>1985.96</v>
      </c>
      <c r="K26">
        <v>1982.6</v>
      </c>
      <c r="L26">
        <v>1985.5</v>
      </c>
      <c r="M26">
        <v>1988</v>
      </c>
      <c r="N26">
        <v>1992</v>
      </c>
    </row>
    <row r="27" spans="1:14" ht="12.75">
      <c r="A27" t="s">
        <v>34</v>
      </c>
      <c r="B27" t="s">
        <v>17</v>
      </c>
      <c r="C27" s="14">
        <v>38836</v>
      </c>
      <c r="D27">
        <v>38916</v>
      </c>
      <c r="E27">
        <v>39006</v>
      </c>
      <c r="F27">
        <v>39083</v>
      </c>
      <c r="G27">
        <v>39143</v>
      </c>
      <c r="H27">
        <v>39210</v>
      </c>
      <c r="I27" s="17">
        <v>39371</v>
      </c>
      <c r="J27">
        <v>39323</v>
      </c>
      <c r="K27">
        <v>39371</v>
      </c>
      <c r="L27" s="16">
        <v>39410</v>
      </c>
      <c r="M27">
        <v>39910</v>
      </c>
      <c r="N27">
        <v>41117</v>
      </c>
    </row>
    <row r="28" spans="1:14" ht="12.75">
      <c r="A28" t="s">
        <v>35</v>
      </c>
      <c r="B28" t="s">
        <v>6</v>
      </c>
      <c r="C28" s="14">
        <v>8559</v>
      </c>
      <c r="D28">
        <v>8617.4</v>
      </c>
      <c r="E28">
        <v>8668</v>
      </c>
      <c r="F28">
        <v>8718.6</v>
      </c>
      <c r="G28">
        <v>8780.7</v>
      </c>
      <c r="H28">
        <v>8831</v>
      </c>
      <c r="I28">
        <v>8843</v>
      </c>
      <c r="J28">
        <v>8849.44</v>
      </c>
      <c r="K28">
        <v>8851.8</v>
      </c>
      <c r="L28">
        <v>8857.4</v>
      </c>
      <c r="M28">
        <v>8842</v>
      </c>
      <c r="N28">
        <v>8894</v>
      </c>
    </row>
    <row r="29" spans="1:14" ht="12.75">
      <c r="A29" t="s">
        <v>36</v>
      </c>
      <c r="B29" t="s">
        <v>11</v>
      </c>
      <c r="C29" s="14">
        <v>56126</v>
      </c>
      <c r="D29">
        <v>57064</v>
      </c>
      <c r="E29">
        <v>57931</v>
      </c>
      <c r="F29">
        <v>58812</v>
      </c>
      <c r="G29">
        <v>59706</v>
      </c>
      <c r="H29">
        <v>60500</v>
      </c>
      <c r="I29">
        <v>61425</v>
      </c>
      <c r="J29">
        <v>62411</v>
      </c>
      <c r="K29">
        <v>63373</v>
      </c>
      <c r="L29">
        <v>64385</v>
      </c>
      <c r="M29">
        <v>66668</v>
      </c>
      <c r="N29">
        <v>68529</v>
      </c>
    </row>
    <row r="30" spans="1:14" ht="12.75">
      <c r="A30" s="4" t="s">
        <v>37</v>
      </c>
      <c r="B30" t="s">
        <v>6</v>
      </c>
      <c r="C30" s="14">
        <v>57561</v>
      </c>
      <c r="D30">
        <v>57808</v>
      </c>
      <c r="E30">
        <v>58006</v>
      </c>
      <c r="F30">
        <v>58191</v>
      </c>
      <c r="G30">
        <v>58395</v>
      </c>
      <c r="H30">
        <v>58606</v>
      </c>
      <c r="I30">
        <v>58802</v>
      </c>
      <c r="J30">
        <v>59009</v>
      </c>
      <c r="K30">
        <v>59255</v>
      </c>
      <c r="L30">
        <v>59500.9</v>
      </c>
      <c r="M30">
        <v>59415</v>
      </c>
      <c r="N30">
        <v>58800</v>
      </c>
    </row>
    <row r="31" spans="1:14" ht="12.75">
      <c r="A31" t="s">
        <v>8</v>
      </c>
      <c r="B31" t="s">
        <v>9</v>
      </c>
      <c r="C31" s="14">
        <v>8718</v>
      </c>
      <c r="D31">
        <v>8632</v>
      </c>
      <c r="E31">
        <v>8540</v>
      </c>
      <c r="F31">
        <v>8472</v>
      </c>
      <c r="G31">
        <v>8435</v>
      </c>
      <c r="H31">
        <v>8400</v>
      </c>
      <c r="I31">
        <v>8356</v>
      </c>
      <c r="J31">
        <v>8312.07</v>
      </c>
      <c r="K31">
        <v>8257</v>
      </c>
      <c r="L31">
        <v>8208</v>
      </c>
      <c r="M31">
        <v>7949</v>
      </c>
      <c r="N31">
        <v>7913</v>
      </c>
    </row>
    <row r="34" ht="12.75">
      <c r="A34" t="s">
        <v>38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CEH (CEDEX)</Company>
  <HyperlinkBase>C:\ARCHIVO D\CoreSetofIndicators\Indicators2003\WQ1_2ndDraft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cmarcuel</dc:creator>
  <cp:keywords/>
  <dc:description/>
  <cp:lastModifiedBy>Water Research centre</cp:lastModifiedBy>
  <cp:lastPrinted>2003-08-21T08:09:04Z</cp:lastPrinted>
  <dcterms:created xsi:type="dcterms:W3CDTF">2003-07-03T14:43:53Z</dcterms:created>
  <dcterms:modified xsi:type="dcterms:W3CDTF">2004-05-13T13:22:24Z</dcterms:modified>
  <cp:category/>
  <cp:version/>
  <cp:contentType/>
  <cp:contentStatus/>
</cp:coreProperties>
</file>