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0800" windowHeight="11145" tabRatio="939" activeTab="10"/>
  </bookViews>
  <sheets>
    <sheet name="Explanation" sheetId="1" r:id="rId1"/>
    <sheet name="TotalABS" sheetId="2" r:id="rId2"/>
    <sheet name="LTAA" sheetId="3" r:id="rId3"/>
    <sheet name="Final Tabl1 JQ BG " sheetId="4" r:id="rId4"/>
    <sheet name="LTAA RO" sheetId="5" r:id="rId5"/>
    <sheet name="National Sources" sheetId="6" r:id="rId6"/>
    <sheet name="WEI1990" sheetId="7" r:id="rId7"/>
    <sheet name="WEI2005" sheetId="8" r:id="rId8"/>
    <sheet name="WEI2007" sheetId="9" r:id="rId9"/>
    <sheet name="Data for chart2" sheetId="10" r:id="rId10"/>
    <sheet name="Chart2 Updated" sheetId="11" r:id="rId11"/>
  </sheets>
  <externalReferences>
    <externalReference r:id="rId14"/>
    <externalReference r:id="rId15"/>
  </externalReferences>
  <definedNames/>
  <calcPr fullCalcOnLoad="1"/>
</workbook>
</file>

<file path=xl/comments10.xml><?xml version="1.0" encoding="utf-8"?>
<comments xmlns="http://schemas.openxmlformats.org/spreadsheetml/2006/main">
  <authors>
    <author>user</author>
  </authors>
  <commentList>
    <comment ref="A4" authorId="0">
      <text>
        <r>
          <rPr>
            <b/>
            <sz val="8"/>
            <rFont val="Tahoma"/>
            <family val="0"/>
          </rPr>
          <t>user:</t>
        </r>
        <r>
          <rPr>
            <sz val="8"/>
            <rFont val="Tahoma"/>
            <family val="0"/>
          </rPr>
          <t xml:space="preserve">
Update on 19/07/2010</t>
        </r>
      </text>
    </comment>
  </commentList>
</comments>
</file>

<file path=xl/comments2.xml><?xml version="1.0" encoding="utf-8"?>
<comments xmlns="http://schemas.openxmlformats.org/spreadsheetml/2006/main">
  <authors>
    <author>user</author>
  </authors>
  <commentList>
    <comment ref="Q37" authorId="0">
      <text>
        <r>
          <rPr>
            <b/>
            <sz val="8"/>
            <rFont val="Tahoma"/>
            <family val="0"/>
          </rPr>
          <t>user:</t>
        </r>
        <r>
          <rPr>
            <sz val="8"/>
            <rFont val="Tahoma"/>
            <family val="0"/>
          </rPr>
          <t xml:space="preserve">
8861,4 iha</t>
        </r>
      </text>
    </comment>
  </commentList>
</comments>
</file>

<file path=xl/comments7.xml><?xml version="1.0" encoding="utf-8"?>
<comments xmlns="http://schemas.openxmlformats.org/spreadsheetml/2006/main">
  <authors>
    <author>Tast dit navn her</author>
  </authors>
  <commentList>
    <comment ref="G12" authorId="0">
      <text>
        <r>
          <rPr>
            <b/>
            <sz val="10"/>
            <rFont val="Tahoma"/>
            <family val="0"/>
          </rPr>
          <t xml:space="preserve">Tast dit navn her:PKR
</t>
        </r>
        <r>
          <rPr>
            <sz val="10"/>
            <rFont val="Tahoma"/>
            <family val="0"/>
          </rPr>
          <t xml:space="preserve">
Source OECD Env Perf R 2000</t>
        </r>
      </text>
    </comment>
  </commentList>
</comments>
</file>

<file path=xl/comments8.xml><?xml version="1.0" encoding="utf-8"?>
<comments xmlns="http://schemas.openxmlformats.org/spreadsheetml/2006/main">
  <authors>
    <author>Tast dit navn her</author>
  </authors>
  <commentList>
    <comment ref="E24" authorId="0">
      <text>
        <r>
          <rPr>
            <b/>
            <sz val="10"/>
            <rFont val="Tahoma"/>
            <family val="0"/>
          </rPr>
          <t>Tast dit navn her:</t>
        </r>
        <r>
          <rPr>
            <sz val="10"/>
            <rFont val="Tahoma"/>
            <family val="0"/>
          </rPr>
          <t xml:space="preserve">
Hungary 2000-2002 corrected ESTAT values include hydropover (see table)
Source: http://www.un.org/esa/agenda21/natlinfo/countr/hungary/Hungarywater04f.pdf  </t>
        </r>
      </text>
    </comment>
  </commentList>
</comments>
</file>

<file path=xl/comments9.xml><?xml version="1.0" encoding="utf-8"?>
<comments xmlns="http://schemas.openxmlformats.org/spreadsheetml/2006/main">
  <authors>
    <author>Tast dit navn her</author>
    <author>George Papoutsoglou</author>
  </authors>
  <commentList>
    <comment ref="E24" authorId="0">
      <text>
        <r>
          <rPr>
            <b/>
            <sz val="10"/>
            <rFont val="Tahoma"/>
            <family val="0"/>
          </rPr>
          <t>Tast dit navn her:</t>
        </r>
        <r>
          <rPr>
            <sz val="10"/>
            <rFont val="Tahoma"/>
            <family val="0"/>
          </rPr>
          <t xml:space="preserve">
Hungary 2000-2002 corrected ESTAT values include hydropover (see table)
Source: http://www.un.org/esa/agenda21/natlinfo/countr/hungary/Hungarywater04f.pdf  </t>
        </r>
      </text>
    </comment>
    <comment ref="M12" authorId="1">
      <text>
        <r>
          <rPr>
            <b/>
            <sz val="8"/>
            <rFont val="Tahoma"/>
            <family val="0"/>
          </rPr>
          <t>George Papoutsoglou:</t>
        </r>
        <r>
          <rPr>
            <sz val="8"/>
            <rFont val="Tahoma"/>
            <family val="0"/>
          </rPr>
          <t xml:space="preserve">
Peter 2009</t>
        </r>
      </text>
    </comment>
    <comment ref="K39" authorId="1">
      <text>
        <r>
          <rPr>
            <b/>
            <sz val="8"/>
            <rFont val="Tahoma"/>
            <family val="0"/>
          </rPr>
          <t>George Papoutsoglou:</t>
        </r>
        <r>
          <rPr>
            <sz val="8"/>
            <rFont val="Tahoma"/>
            <family val="0"/>
          </rPr>
          <t xml:space="preserve">
Peter 2009</t>
        </r>
      </text>
    </comment>
    <comment ref="K19" authorId="1">
      <text>
        <r>
          <rPr>
            <b/>
            <sz val="8"/>
            <rFont val="Tahoma"/>
            <family val="0"/>
          </rPr>
          <t>George Papoutsoglou:</t>
        </r>
        <r>
          <rPr>
            <sz val="8"/>
            <rFont val="Tahoma"/>
            <family val="0"/>
          </rPr>
          <t xml:space="preserve">
Peter 2009</t>
        </r>
      </text>
    </comment>
    <comment ref="M40" authorId="1">
      <text>
        <r>
          <rPr>
            <b/>
            <sz val="8"/>
            <rFont val="Tahoma"/>
            <family val="0"/>
          </rPr>
          <t>George Papoutsoglou:</t>
        </r>
        <r>
          <rPr>
            <sz val="8"/>
            <rFont val="Tahoma"/>
            <family val="0"/>
          </rPr>
          <t xml:space="preserve">
Peter 2009</t>
        </r>
      </text>
    </comment>
  </commentList>
</comments>
</file>

<file path=xl/sharedStrings.xml><?xml version="1.0" encoding="utf-8"?>
<sst xmlns="http://schemas.openxmlformats.org/spreadsheetml/2006/main" count="683" uniqueCount="238">
  <si>
    <t>Annual water abstraction by source and by sector (mio3/year)</t>
  </si>
  <si>
    <r>
      <t>wa5_3</t>
    </r>
    <r>
      <rPr>
        <sz val="10"/>
        <rFont val="Arial"/>
        <family val="0"/>
      </rPr>
      <t> Total surface and ground water</t>
    </r>
  </si>
  <si>
    <r>
      <t>wa_1</t>
    </r>
    <r>
      <rPr>
        <sz val="10"/>
        <rFont val="Arial"/>
        <family val="0"/>
      </rPr>
      <t> Total gross abstraction</t>
    </r>
  </si>
  <si>
    <t>:</t>
  </si>
  <si>
    <t>Renewable water resources (mio3/year)</t>
  </si>
  <si>
    <t>ltaa</t>
  </si>
  <si>
    <t>Worksheets</t>
  </si>
  <si>
    <t>Eurostat data TotABS</t>
  </si>
  <si>
    <t>Eurostat data LTAA</t>
  </si>
  <si>
    <t>TotalAbs</t>
  </si>
  <si>
    <t>Transformation of total abstraction data to areadable table</t>
  </si>
  <si>
    <t>LTAA</t>
  </si>
  <si>
    <t>Links to national sources - the sources has been used to check the data</t>
  </si>
  <si>
    <t>May be further updated</t>
  </si>
  <si>
    <t>WEI 1990</t>
  </si>
  <si>
    <t>Establishment of quality controlled TotABS and LTAA values for 1990</t>
  </si>
  <si>
    <t>CSI 18 indicator diagram</t>
  </si>
  <si>
    <t>Data for chart</t>
  </si>
  <si>
    <t>be Belgium</t>
  </si>
  <si>
    <t>bg Bulgaria</t>
  </si>
  <si>
    <t>cz Czech Republic</t>
  </si>
  <si>
    <t>dk Denmark</t>
  </si>
  <si>
    <t>de Germany (including ex-GDR from 1991)</t>
  </si>
  <si>
    <t>ee Estonia</t>
  </si>
  <si>
    <t>gr Greece</t>
  </si>
  <si>
    <t>es Spain</t>
  </si>
  <si>
    <t>fr France</t>
  </si>
  <si>
    <t>cy Cyprus</t>
  </si>
  <si>
    <t>lv Latvia</t>
  </si>
  <si>
    <t>lt Lithuania</t>
  </si>
  <si>
    <t>lu Luxembourg (Grand-Duché)</t>
  </si>
  <si>
    <t>hu Hungary</t>
  </si>
  <si>
    <t>mt Malta</t>
  </si>
  <si>
    <t>nl Netherlands</t>
  </si>
  <si>
    <t>at Austria</t>
  </si>
  <si>
    <t>pl Poland</t>
  </si>
  <si>
    <t>pt Portugal</t>
  </si>
  <si>
    <t>ro Romania</t>
  </si>
  <si>
    <t>si Slovenia</t>
  </si>
  <si>
    <t>sk Slovakia</t>
  </si>
  <si>
    <t>fi Finland</t>
  </si>
  <si>
    <t>se Sweden</t>
  </si>
  <si>
    <t>uk United Kingdom</t>
  </si>
  <si>
    <t>ukc_l England and Wales</t>
  </si>
  <si>
    <t>ukm Scotland</t>
  </si>
  <si>
    <t>ukn Northern Ireland</t>
  </si>
  <si>
    <t>mk Macedonia, the former Yugoslav Republic of</t>
  </si>
  <si>
    <t>tr Turkey</t>
  </si>
  <si>
    <t>is Iceland</t>
  </si>
  <si>
    <t>no Norway</t>
  </si>
  <si>
    <t>ch Switzerland</t>
  </si>
  <si>
    <t>eg Egypt</t>
  </si>
  <si>
    <t>tn Tunisia</t>
  </si>
  <si>
    <t>il Israel</t>
  </si>
  <si>
    <t>jo Jordan (Hashemite Kingdom of)</t>
  </si>
  <si>
    <t>fr_1 Precipitation</t>
  </si>
  <si>
    <t>fr_2 Actual evapotranspiration</t>
  </si>
  <si>
    <t>fr_3 Internal Flow</t>
  </si>
  <si>
    <t>fr_4 Actual external inflow</t>
  </si>
  <si>
    <t>fr_5 Total actual outflow</t>
  </si>
  <si>
    <t>dz Algeria</t>
  </si>
  <si>
    <t>lb Lebanon</t>
  </si>
  <si>
    <t>sy Syrian Arab Republic</t>
  </si>
  <si>
    <t>Belgium</t>
  </si>
  <si>
    <t>Czech Republic</t>
  </si>
  <si>
    <t>Denmark</t>
  </si>
  <si>
    <t>http://www.geus.dk/publications/grundvandsovervaagning/grundvandsovervaagning.htm</t>
  </si>
  <si>
    <t>Germany</t>
  </si>
  <si>
    <t>Estonia</t>
  </si>
  <si>
    <t>http://pub.stat.ee/px-web.2001/Dialog/varval.asp?ma=EN47&amp;ti=WATER+USE+BY+COUNTY+AND+FIELD+OF+WATER+USE&amp;path=../I_Databas/Environment/04Natural_resources_and_their_use/10Water_use/&amp;lang=1</t>
  </si>
  <si>
    <t>Greece</t>
  </si>
  <si>
    <t>http://www.fao.org/ag/agl/aglw/aquastat/water_res/Greece/index.stm</t>
  </si>
  <si>
    <t>Spain</t>
  </si>
  <si>
    <t>France</t>
  </si>
  <si>
    <t>Ireland</t>
  </si>
  <si>
    <t>Italy</t>
  </si>
  <si>
    <t>Cyprus</t>
  </si>
  <si>
    <t>http://www.moa.gov.cy/moa/wdd/Wdd.nsf/statistics_en/statistics_en?OpenDocument</t>
  </si>
  <si>
    <t>Latvia</t>
  </si>
  <si>
    <t>http://data.csb.lv/EN/Database/annualstatistics/annualstatistics.asp</t>
  </si>
  <si>
    <t>Lithuania</t>
  </si>
  <si>
    <t>http://www.std.lt/web/main.php?parent=649</t>
  </si>
  <si>
    <t xml:space="preserve">Luxembourg </t>
  </si>
  <si>
    <t>Hungary</t>
  </si>
  <si>
    <t>2000-2002 data changed</t>
  </si>
  <si>
    <t xml:space="preserve">UN CSD-12 Thematic Profiles Freshwater   </t>
  </si>
  <si>
    <t xml:space="preserve"> http://www.un.org/esa/agenda21/natlinfo/countr/hungary/Hungarywater04f.pdf</t>
  </si>
  <si>
    <t>Malta</t>
  </si>
  <si>
    <t>Netherlands</t>
  </si>
  <si>
    <t>http://www.mnp.nl/mnc/i-nl-0057.html</t>
  </si>
  <si>
    <t>http://www.mnp.nl/mnc/x-nl-0-a3_2.html</t>
  </si>
  <si>
    <t>Austria</t>
  </si>
  <si>
    <t>http://artifex.lfrz.at:8007/duz/enduser/index.jsp</t>
  </si>
  <si>
    <t>http://wasser.lebensministerium.at/</t>
  </si>
  <si>
    <t>http://www.umweltbundesamt.at/umweltschutz/wasser/</t>
  </si>
  <si>
    <t>Poland</t>
  </si>
  <si>
    <t>http://www.stat.gov.pl/english/opracowania_zbiorcze/maly_rocznik_stat/2005/01_environment.pdf</t>
  </si>
  <si>
    <t>Portugal</t>
  </si>
  <si>
    <t>http://www.ine.pt/prodserv/indicadores/quadros_eng.asp?CodInd=81</t>
  </si>
  <si>
    <t>http://www.ine.pt/prodserv/destaque/2002/d021112/en_d021112.pdf</t>
  </si>
  <si>
    <t>Slovenia</t>
  </si>
  <si>
    <t>http://www.stat.si/doc/statinf/2005/si-207.pdf</t>
  </si>
  <si>
    <t>http://www.stat.si/letopis/index_vsebina.asp?poglavje=32&amp;leto=2004&amp;jezik=en</t>
  </si>
  <si>
    <t>Slovakia</t>
  </si>
  <si>
    <t>Finland</t>
  </si>
  <si>
    <t>Sweden</t>
  </si>
  <si>
    <t>UK</t>
  </si>
  <si>
    <t>DEFRA</t>
  </si>
  <si>
    <t>http://www.defra.gov.uk/environment/statistics/inlwater/iwabstraction.htm</t>
  </si>
  <si>
    <t xml:space="preserve">England and Wales </t>
  </si>
  <si>
    <t>Bulgaria</t>
  </si>
  <si>
    <t>Nearly similar</t>
  </si>
  <si>
    <t>Statistics Bulgaria</t>
  </si>
  <si>
    <t>http://www.nsi.bg/Ecology_e/Water.htm</t>
  </si>
  <si>
    <t>Croatia</t>
  </si>
  <si>
    <t>Romania</t>
  </si>
  <si>
    <t>http://www.un.org/esa/agenda21/natlinfo/countr/romania/romaniawater04f.pdf</t>
  </si>
  <si>
    <t>http://www.insse.ro/anuar_2003/aseng2003.htm</t>
  </si>
  <si>
    <t>Turkey</t>
  </si>
  <si>
    <t>http://www.die.gov.tr/english/SONIST/CEVRE/icme-eng/k_290605.xls</t>
  </si>
  <si>
    <t>Iceland</t>
  </si>
  <si>
    <t>Norway</t>
  </si>
  <si>
    <t>Switzerland</t>
  </si>
  <si>
    <t>TotAbs90</t>
  </si>
  <si>
    <t>Note</t>
  </si>
  <si>
    <t>WEI90</t>
  </si>
  <si>
    <t>Totabs</t>
  </si>
  <si>
    <t>Year</t>
  </si>
  <si>
    <t>WEI</t>
  </si>
  <si>
    <t>1990=1991</t>
  </si>
  <si>
    <t>1990=1992</t>
  </si>
  <si>
    <t>Missing</t>
  </si>
  <si>
    <t>WEI05</t>
  </si>
  <si>
    <t>WEI02</t>
  </si>
  <si>
    <t>WEI 2005</t>
  </si>
  <si>
    <t>Establishment of quality controlled TotABS and LTAA values for 2005</t>
  </si>
  <si>
    <t>Chart</t>
  </si>
  <si>
    <t>National sources</t>
  </si>
  <si>
    <t>Germany (including ex-GDR from 1991)</t>
  </si>
  <si>
    <t>Luxembourg (Grand-Duché)</t>
  </si>
  <si>
    <t>Macedonia, the former Yugoslav Republic of</t>
  </si>
  <si>
    <t>TotAbs05</t>
  </si>
  <si>
    <t>United Kingdom</t>
  </si>
  <si>
    <t>England and Wales</t>
  </si>
  <si>
    <t>Scotland</t>
  </si>
  <si>
    <t>Northern Ireland</t>
  </si>
  <si>
    <t>Albania</t>
  </si>
  <si>
    <t>Egypt</t>
  </si>
  <si>
    <t>Tunisia</t>
  </si>
  <si>
    <t>Israel</t>
  </si>
  <si>
    <t>Jordan (Hashemite Kingdom of)</t>
  </si>
  <si>
    <t>WEI-Latest Year</t>
  </si>
  <si>
    <t>FYROM</t>
  </si>
  <si>
    <t>England/Wales</t>
  </si>
  <si>
    <t>Luxembourg</t>
  </si>
  <si>
    <t>1990=1994</t>
  </si>
  <si>
    <t>1990=1985</t>
  </si>
  <si>
    <t xml:space="preserve">   6016,7</t>
  </si>
  <si>
    <t>England and Wales (NUTS95)</t>
  </si>
  <si>
    <t>Sum</t>
  </si>
  <si>
    <t/>
  </si>
  <si>
    <t>ie Ireland</t>
  </si>
  <si>
    <t>it Italy</t>
  </si>
  <si>
    <t>SumABS 05</t>
  </si>
  <si>
    <t>SumABS 90</t>
  </si>
  <si>
    <t>FYR, of Macedonia</t>
  </si>
  <si>
    <t>WEI-90</t>
  </si>
  <si>
    <t>Bosnia</t>
  </si>
  <si>
    <t>TotAbs07</t>
  </si>
  <si>
    <t>WEI07</t>
  </si>
  <si>
    <t>SumABS 07</t>
  </si>
  <si>
    <t>fr_6 Total fresh water resources 2007</t>
  </si>
  <si>
    <t>fr_6 Total fresh water resources 2005</t>
  </si>
  <si>
    <t>WEI-02</t>
  </si>
  <si>
    <r>
      <t xml:space="preserve">Data downloaded from Eurostat 2009/10/29 from table </t>
    </r>
    <r>
      <rPr>
        <sz val="10"/>
        <color indexed="10"/>
        <rFont val="Arial"/>
        <family val="2"/>
      </rPr>
      <t>Annual water abstraction by source and by sector (mio3/year)</t>
    </r>
  </si>
  <si>
    <r>
      <t xml:space="preserve">Data downloaded from Eurostat  2009/10/29 from table </t>
    </r>
    <r>
      <rPr>
        <sz val="10"/>
        <color indexed="10"/>
        <rFont val="Arial"/>
        <family val="2"/>
      </rPr>
      <t>Renewable water resources (mio3/year)</t>
    </r>
  </si>
  <si>
    <t>WEI 2007</t>
  </si>
  <si>
    <t>Establishment of quality controlled TotABS and LTAA values for 2007</t>
  </si>
  <si>
    <t>WEI 1990, 2002, 2005  2007 data - and evaluation of trend</t>
  </si>
  <si>
    <t>Population</t>
  </si>
  <si>
    <t>Total</t>
  </si>
  <si>
    <t>Source of Data::</t>
  </si>
  <si>
    <t>Eurostat</t>
  </si>
  <si>
    <t>Last update:</t>
  </si>
  <si>
    <t>01.07.2010</t>
  </si>
  <si>
    <t>Date of extraction:</t>
  </si>
  <si>
    <t>19 Jul 2010 09:25:00 MEST</t>
  </si>
  <si>
    <t>Hyperlink to the table:</t>
  </si>
  <si>
    <t>http://epp.eurostat.ec.europa.eu/tgm/table.do?tab=table&amp;init=1&amp;plugin=1&amp;language=en&amp;pcode=ten00002</t>
  </si>
  <si>
    <t>General Disclaimer of the EC:</t>
  </si>
  <si>
    <t>http://europa.eu/geninfo/legal_notices_en.htm</t>
  </si>
  <si>
    <t>Short Description:</t>
  </si>
  <si>
    <t>Water removed from any fresh water source, either permanently or temporarily. Mine water and drainage water as well as water abstractions from precipitation are included, whereas water used for hydroelectricity generation (in situ use) is excluded</t>
  </si>
  <si>
    <t>19 Jul 2010 09:36:02 MEST</t>
  </si>
  <si>
    <t>http://epp.eurostat.ec.europa.eu/tgm/table.do?tab=table&amp;init=1&amp;plugin=1&amp;language=en&amp;pcode=ten00001</t>
  </si>
  <si>
    <t xml:space="preserve">The minimum period taken into account for the calculation of &lt;b&gt;long term annual averages&lt;/b&gt; is 20 years.&lt;br&gt; &lt;b&gt;Actual evapotranspiration&lt;/b&gt; is the volume of water transported from the ground  (including inland water surfaces) into the atmosphere by evaporation and by transpiration of plants.&lt;br&gt; &lt;b&gt;Internal flow&lt;/b&gt; is the total volume of river run-off and groundwater renewal generated, in natural conditions, exclusively by precipitation into a territory. The internal flow is equal to precipitation less  actual evapotranspiration.&lt;br&gt; &lt;b&gt;Actual external inflow&lt;/b&gt; is the total volume of actual inflow of rivers and groundwater coming  from neighbouring territories.&lt;br&gt; &lt;b&gt;Total fresh water resources&lt;/b&gt; is the total volume of water that is additionally available due to  internal flow and external inflow.&lt;br&gt; &lt;b&gt;Total actual outflow&lt;/b&gt; is the total actual outflow of rivers and groundwater into the sea and into neighbouring territories. </t>
  </si>
  <si>
    <t xml:space="preserve"> </t>
  </si>
  <si>
    <t xml:space="preserve">TABLE 1: Freshwater resources (a) </t>
  </si>
  <si>
    <t xml:space="preserve">GENERAL NOTE: </t>
  </si>
  <si>
    <t>1. Source of data is the Ministry of Environment and Water.</t>
  </si>
  <si>
    <t>2. Data on LTAA refer to the period 1974-2008, excluding data on "precipitation" and "Freshwater resources 95 % of years"</t>
  </si>
  <si>
    <t>LTAA*</t>
  </si>
  <si>
    <t>FR_1</t>
  </si>
  <si>
    <t>Precipitation (1)</t>
  </si>
  <si>
    <t>a)</t>
  </si>
  <si>
    <t>FR_2</t>
  </si>
  <si>
    <t>Actual evapotranspiration (2)</t>
  </si>
  <si>
    <t>FR_3</t>
  </si>
  <si>
    <t>Internal Flow (b) (3)</t>
  </si>
  <si>
    <t>FR_4</t>
  </si>
  <si>
    <t>Actual external inflow (4)</t>
  </si>
  <si>
    <t xml:space="preserve">  of which: the Danube River</t>
  </si>
  <si>
    <t>b)</t>
  </si>
  <si>
    <t>FR_5</t>
  </si>
  <si>
    <t>Total actual outflow (5)</t>
  </si>
  <si>
    <t>FR_5.1</t>
  </si>
  <si>
    <t xml:space="preserve">    of which: into the sea (6)</t>
  </si>
  <si>
    <t>FR_5.2</t>
  </si>
  <si>
    <t xml:space="preserve">    of which: into neighbouring territories (7)</t>
  </si>
  <si>
    <t xml:space="preserve">             of which: the Danube River</t>
  </si>
  <si>
    <t>c)</t>
  </si>
  <si>
    <t>FR_6</t>
  </si>
  <si>
    <t>TOTAL FRESHWATER RESOURCES (8) [=(3)+(4)]</t>
  </si>
  <si>
    <t>FR_7</t>
  </si>
  <si>
    <t>Recharge into the Aquifer (9)</t>
  </si>
  <si>
    <t>FR_9</t>
  </si>
  <si>
    <t>Groundwater available for annual abstraction (10)</t>
  </si>
  <si>
    <t>FR_10</t>
  </si>
  <si>
    <t>Freshwater resources 95 % of years, LTAA (11)</t>
  </si>
  <si>
    <t>d)</t>
  </si>
  <si>
    <t>a) Data refer to the period from 1974 to 2006.  Development of methodical approach</t>
  </si>
  <si>
    <t xml:space="preserve"> to technology and operational calculation is forthcoming. Data could be delivered after June 2010.</t>
  </si>
  <si>
    <t>b) Data for the Danube River inflow refer to the state border range at Novo Selo (1974-2008).</t>
  </si>
  <si>
    <t>c) Data for the Danube River outflow refer to state border range at Silistra with subtracting outflow of the rivers run into the Danube River.</t>
  </si>
  <si>
    <t>d) LTAA (1974-2006)</t>
  </si>
  <si>
    <r>
      <t>(10</t>
    </r>
    <r>
      <rPr>
        <b/>
        <vertAlign val="superscript"/>
        <sz val="9"/>
        <rFont val="Arial"/>
        <family val="2"/>
      </rPr>
      <t>6</t>
    </r>
    <r>
      <rPr>
        <b/>
        <sz val="9"/>
        <rFont val="Arial"/>
        <family val="2"/>
      </rPr>
      <t xml:space="preserve"> m³)</t>
    </r>
  </si>
  <si>
    <t xml:space="preserve">See separate sheet </t>
  </si>
  <si>
    <t>Bulgaria changed see separate sheet</t>
  </si>
</sst>
</file>

<file path=xl/styles.xml><?xml version="1.0" encoding="utf-8"?>
<styleSheet xmlns="http://schemas.openxmlformats.org/spreadsheetml/2006/main">
  <numFmts count="5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0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00\ _€"/>
    <numFmt numFmtId="194" formatCode="#0"/>
    <numFmt numFmtId="195" formatCode="#,##0\ &quot;лв&quot;;\-#,##0\ &quot;лв&quot;"/>
    <numFmt numFmtId="196" formatCode="#,##0\ &quot;лв&quot;;[Red]\-#,##0\ &quot;лв&quot;"/>
    <numFmt numFmtId="197" formatCode="#,##0.00\ &quot;лв&quot;;\-#,##0.00\ &quot;лв&quot;"/>
    <numFmt numFmtId="198" formatCode="#,##0.00\ &quot;лв&quot;;[Red]\-#,##0.00\ &quot;лв&quot;"/>
    <numFmt numFmtId="199" formatCode="_-* #,##0\ &quot;лв&quot;_-;\-* #,##0\ &quot;лв&quot;_-;_-* &quot;-&quot;\ &quot;лв&quot;_-;_-@_-"/>
    <numFmt numFmtId="200" formatCode="_-* #,##0\ _л_в_-;\-* #,##0\ _л_в_-;_-* &quot;-&quot;\ _л_в_-;_-@_-"/>
    <numFmt numFmtId="201" formatCode="_-* #,##0.00\ &quot;лв&quot;_-;\-* #,##0.00\ &quot;лв&quot;_-;_-* &quot;-&quot;??\ &quot;лв&quot;_-;_-@_-"/>
    <numFmt numFmtId="202" formatCode="_-* #,##0.00\ _л_в_-;\-* #,##0.00\ _л_в_-;_-* &quot;-&quot;??\ _л_в_-;_-@_-"/>
    <numFmt numFmtId="203" formatCode="#,##0.00_ ;\-#,##0.00\ "/>
    <numFmt numFmtId="204" formatCode="#,##0.0"/>
    <numFmt numFmtId="205" formatCode="0.0000000"/>
    <numFmt numFmtId="206" formatCode="0.000000"/>
    <numFmt numFmtId="207" formatCode="0.00000"/>
  </numFmts>
  <fonts count="35">
    <font>
      <sz val="10"/>
      <name val="Arial"/>
      <family val="0"/>
    </font>
    <font>
      <u val="single"/>
      <sz val="10"/>
      <color indexed="12"/>
      <name val="Arial"/>
      <family val="0"/>
    </font>
    <font>
      <sz val="8"/>
      <name val="Arial"/>
      <family val="0"/>
    </font>
    <font>
      <b/>
      <sz val="14"/>
      <name val="Arial"/>
      <family val="2"/>
    </font>
    <font>
      <sz val="10"/>
      <color indexed="10"/>
      <name val="Arial"/>
      <family val="2"/>
    </font>
    <font>
      <sz val="10"/>
      <color indexed="12"/>
      <name val="Arial"/>
      <family val="0"/>
    </font>
    <font>
      <sz val="10"/>
      <color indexed="53"/>
      <name val="Arial"/>
      <family val="0"/>
    </font>
    <font>
      <sz val="10"/>
      <color indexed="20"/>
      <name val="Arial"/>
      <family val="0"/>
    </font>
    <font>
      <b/>
      <sz val="10"/>
      <color indexed="10"/>
      <name val="Arial"/>
      <family val="2"/>
    </font>
    <font>
      <b/>
      <sz val="10"/>
      <name val="Tahoma"/>
      <family val="0"/>
    </font>
    <font>
      <sz val="10"/>
      <name val="Tahoma"/>
      <family val="0"/>
    </font>
    <font>
      <sz val="10"/>
      <color indexed="18"/>
      <name val="Arial"/>
      <family val="0"/>
    </font>
    <font>
      <u val="single"/>
      <sz val="10"/>
      <color indexed="10"/>
      <name val="Arial"/>
      <family val="2"/>
    </font>
    <font>
      <b/>
      <sz val="14.25"/>
      <name val="Arial"/>
      <family val="2"/>
    </font>
    <font>
      <sz val="10.25"/>
      <name val="Arial"/>
      <family val="2"/>
    </font>
    <font>
      <b/>
      <sz val="10"/>
      <color indexed="20"/>
      <name val="Arial"/>
      <family val="2"/>
    </font>
    <font>
      <b/>
      <sz val="10"/>
      <color indexed="18"/>
      <name val="Arial"/>
      <family val="2"/>
    </font>
    <font>
      <sz val="10"/>
      <color indexed="8"/>
      <name val="Arial"/>
      <family val="0"/>
    </font>
    <font>
      <b/>
      <sz val="10"/>
      <color indexed="8"/>
      <name val="Arial"/>
      <family val="0"/>
    </font>
    <font>
      <sz val="8"/>
      <name val="Tahoma"/>
      <family val="0"/>
    </font>
    <font>
      <b/>
      <sz val="8"/>
      <name val="Tahoma"/>
      <family val="0"/>
    </font>
    <font>
      <sz val="20"/>
      <name val="Arial"/>
      <family val="0"/>
    </font>
    <font>
      <b/>
      <sz val="10"/>
      <color indexed="19"/>
      <name val="Arial"/>
      <family val="2"/>
    </font>
    <font>
      <sz val="11"/>
      <name val="Arial"/>
      <family val="2"/>
    </font>
    <font>
      <b/>
      <sz val="10"/>
      <color indexed="12"/>
      <name val="Arial"/>
      <family val="2"/>
    </font>
    <font>
      <b/>
      <sz val="10"/>
      <name val="Arial"/>
      <family val="2"/>
    </font>
    <font>
      <b/>
      <sz val="10"/>
      <color indexed="58"/>
      <name val="Arial"/>
      <family val="2"/>
    </font>
    <font>
      <b/>
      <sz val="12"/>
      <color indexed="58"/>
      <name val="Arial"/>
      <family val="2"/>
    </font>
    <font>
      <u val="single"/>
      <sz val="10"/>
      <color indexed="36"/>
      <name val="Arial"/>
      <family val="0"/>
    </font>
    <font>
      <b/>
      <sz val="9"/>
      <name val="Arial"/>
      <family val="2"/>
    </font>
    <font>
      <sz val="9"/>
      <name val="Arial"/>
      <family val="2"/>
    </font>
    <font>
      <b/>
      <u val="single"/>
      <sz val="9"/>
      <name val="Arial"/>
      <family val="2"/>
    </font>
    <font>
      <b/>
      <vertAlign val="superscript"/>
      <sz val="9"/>
      <name val="Arial"/>
      <family val="2"/>
    </font>
    <font>
      <b/>
      <sz val="8"/>
      <name val="Arial"/>
      <family val="2"/>
    </font>
    <font>
      <sz val="10"/>
      <color indexed="17"/>
      <name val="Arial"/>
      <family val="0"/>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4"/>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8" fillId="0" borderId="0" xfId="0" applyFont="1" applyAlignment="1">
      <alignment/>
    </xf>
    <xf numFmtId="0" fontId="6" fillId="0" borderId="0" xfId="0" applyFont="1" applyAlignment="1">
      <alignment horizontal="center" wrapText="1"/>
    </xf>
    <xf numFmtId="2" fontId="0" fillId="0" borderId="0" xfId="0" applyNumberFormat="1" applyAlignment="1">
      <alignment/>
    </xf>
    <xf numFmtId="0" fontId="0" fillId="2" borderId="0" xfId="0" applyFill="1" applyAlignment="1">
      <alignment/>
    </xf>
    <xf numFmtId="184" fontId="0" fillId="0" borderId="0" xfId="0" applyNumberFormat="1" applyAlignment="1">
      <alignment/>
    </xf>
    <xf numFmtId="0" fontId="4" fillId="0" borderId="0" xfId="0" applyFont="1" applyAlignment="1">
      <alignment horizontal="center"/>
    </xf>
    <xf numFmtId="2" fontId="7" fillId="0" borderId="0" xfId="0" applyNumberFormat="1" applyFont="1" applyAlignment="1">
      <alignment/>
    </xf>
    <xf numFmtId="2" fontId="6" fillId="0" borderId="0" xfId="0" applyNumberFormat="1" applyFont="1" applyAlignment="1">
      <alignment/>
    </xf>
    <xf numFmtId="1" fontId="0" fillId="0" borderId="0" xfId="0" applyNumberFormat="1" applyAlignment="1">
      <alignment/>
    </xf>
    <xf numFmtId="1" fontId="4" fillId="0" borderId="0" xfId="0" applyNumberFormat="1" applyFont="1" applyAlignment="1">
      <alignment horizontal="center"/>
    </xf>
    <xf numFmtId="1" fontId="7" fillId="0" borderId="0" xfId="0" applyNumberFormat="1" applyFont="1" applyAlignment="1">
      <alignment/>
    </xf>
    <xf numFmtId="0" fontId="4" fillId="2" borderId="0" xfId="0" applyFont="1" applyFill="1" applyAlignment="1">
      <alignment horizontal="center"/>
    </xf>
    <xf numFmtId="0" fontId="11" fillId="2" borderId="0" xfId="0" applyFont="1" applyFill="1" applyAlignment="1">
      <alignment/>
    </xf>
    <xf numFmtId="2" fontId="11" fillId="2" borderId="0" xfId="0" applyNumberFormat="1" applyFont="1" applyFill="1" applyAlignment="1">
      <alignment/>
    </xf>
    <xf numFmtId="0" fontId="11" fillId="0" borderId="0" xfId="0" applyFont="1" applyAlignment="1">
      <alignment/>
    </xf>
    <xf numFmtId="2" fontId="11" fillId="0" borderId="0" xfId="0" applyNumberFormat="1" applyFont="1" applyAlignment="1">
      <alignment/>
    </xf>
    <xf numFmtId="2" fontId="8" fillId="2" borderId="0" xfId="0" applyNumberFormat="1" applyFont="1" applyFill="1" applyAlignment="1">
      <alignment horizontal="center"/>
    </xf>
    <xf numFmtId="0" fontId="4" fillId="0" borderId="0" xfId="0" applyNumberFormat="1" applyFont="1" applyAlignment="1">
      <alignment horizontal="center"/>
    </xf>
    <xf numFmtId="0" fontId="5" fillId="0" borderId="0" xfId="0" applyFont="1" applyFill="1" applyAlignment="1">
      <alignment vertical="center"/>
    </xf>
    <xf numFmtId="1" fontId="5"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0" fillId="0" borderId="0" xfId="0" applyBorder="1" applyAlignment="1">
      <alignment/>
    </xf>
    <xf numFmtId="0" fontId="0" fillId="0" borderId="0" xfId="0" applyAlignment="1">
      <alignment horizontal="center"/>
    </xf>
    <xf numFmtId="0" fontId="6" fillId="0" borderId="0" xfId="0" applyFont="1" applyAlignment="1">
      <alignment horizontal="center"/>
    </xf>
    <xf numFmtId="184" fontId="11" fillId="2" borderId="0" xfId="0" applyNumberFormat="1" applyFont="1" applyFill="1" applyAlignment="1">
      <alignment/>
    </xf>
    <xf numFmtId="184" fontId="8" fillId="3" borderId="1" xfId="0" applyNumberFormat="1" applyFont="1" applyFill="1" applyBorder="1" applyAlignment="1">
      <alignment horizontal="center"/>
    </xf>
    <xf numFmtId="0" fontId="4" fillId="0" borderId="0" xfId="0" applyFont="1" applyBorder="1" applyAlignment="1">
      <alignment/>
    </xf>
    <xf numFmtId="2" fontId="4"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10" fontId="7" fillId="0" borderId="0" xfId="0" applyNumberFormat="1" applyFont="1" applyAlignment="1">
      <alignment/>
    </xf>
    <xf numFmtId="2" fontId="8" fillId="4" borderId="0" xfId="0" applyNumberFormat="1" applyFont="1" applyFill="1" applyAlignment="1">
      <alignment/>
    </xf>
    <xf numFmtId="0" fontId="8" fillId="4" borderId="0" xfId="0" applyFont="1" applyFill="1" applyAlignment="1">
      <alignment/>
    </xf>
    <xf numFmtId="2" fontId="17" fillId="0" borderId="0" xfId="0" applyNumberFormat="1" applyFont="1" applyAlignment="1">
      <alignment/>
    </xf>
    <xf numFmtId="2" fontId="18" fillId="0" borderId="0" xfId="0" applyNumberFormat="1" applyFont="1" applyAlignment="1">
      <alignment horizontal="right"/>
    </xf>
    <xf numFmtId="185" fontId="18" fillId="0" borderId="0" xfId="0" applyNumberFormat="1" applyFont="1" applyAlignment="1">
      <alignment/>
    </xf>
    <xf numFmtId="0" fontId="5" fillId="4" borderId="0" xfId="0" applyFont="1" applyFill="1" applyAlignment="1">
      <alignment/>
    </xf>
    <xf numFmtId="184" fontId="8" fillId="2" borderId="1" xfId="0" applyNumberFormat="1" applyFont="1" applyFill="1" applyBorder="1" applyAlignment="1">
      <alignment horizontal="center"/>
    </xf>
    <xf numFmtId="186" fontId="7" fillId="0" borderId="0" xfId="0" applyNumberFormat="1" applyFont="1" applyAlignment="1">
      <alignment/>
    </xf>
    <xf numFmtId="186" fontId="11" fillId="2" borderId="0" xfId="0" applyNumberFormat="1" applyFont="1" applyFill="1" applyAlignment="1">
      <alignment/>
    </xf>
    <xf numFmtId="2" fontId="4" fillId="2" borderId="0" xfId="0" applyNumberFormat="1" applyFont="1" applyFill="1" applyAlignment="1">
      <alignment/>
    </xf>
    <xf numFmtId="0" fontId="5" fillId="3" borderId="0" xfId="0" applyFont="1" applyFill="1" applyAlignment="1">
      <alignment/>
    </xf>
    <xf numFmtId="2" fontId="17" fillId="3" borderId="0" xfId="0" applyNumberFormat="1" applyFont="1" applyFill="1" applyAlignment="1">
      <alignment/>
    </xf>
    <xf numFmtId="0" fontId="0" fillId="3" borderId="0" xfId="0" applyFill="1" applyAlignment="1">
      <alignment/>
    </xf>
    <xf numFmtId="2" fontId="8" fillId="3" borderId="0" xfId="0" applyNumberFormat="1" applyFont="1" applyFill="1" applyAlignment="1">
      <alignment horizontal="center"/>
    </xf>
    <xf numFmtId="0" fontId="0" fillId="0" borderId="0" xfId="21">
      <alignment/>
      <protection/>
    </xf>
    <xf numFmtId="0" fontId="0" fillId="0" borderId="0" xfId="21" applyNumberFormat="1">
      <alignment/>
      <protection/>
    </xf>
    <xf numFmtId="0" fontId="7" fillId="0" borderId="0" xfId="0" applyFont="1" applyAlignment="1">
      <alignment horizontal="right"/>
    </xf>
    <xf numFmtId="2" fontId="7" fillId="0" borderId="0" xfId="0" applyNumberFormat="1" applyFont="1" applyAlignment="1">
      <alignment horizontal="right"/>
    </xf>
    <xf numFmtId="184" fontId="4" fillId="2" borderId="0" xfId="0" applyNumberFormat="1" applyFont="1" applyFill="1" applyAlignment="1">
      <alignment/>
    </xf>
    <xf numFmtId="0" fontId="5" fillId="0" borderId="0" xfId="0" applyFont="1" applyFill="1" applyAlignment="1">
      <alignment/>
    </xf>
    <xf numFmtId="2" fontId="17" fillId="0" borderId="0" xfId="0" applyNumberFormat="1" applyFont="1" applyFill="1" applyAlignment="1">
      <alignment/>
    </xf>
    <xf numFmtId="0" fontId="0" fillId="0" borderId="0" xfId="0" applyFill="1" applyAlignment="1">
      <alignment/>
    </xf>
    <xf numFmtId="2" fontId="4" fillId="0" borderId="0" xfId="0" applyNumberFormat="1" applyFont="1" applyFill="1" applyAlignment="1">
      <alignment/>
    </xf>
    <xf numFmtId="0" fontId="0" fillId="0" borderId="0" xfId="0"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2" fontId="0" fillId="0" borderId="0" xfId="0" applyNumberFormat="1" applyFont="1" applyFill="1" applyBorder="1" applyAlignment="1">
      <alignment horizontal="left"/>
    </xf>
    <xf numFmtId="2" fontId="0" fillId="0" borderId="0" xfId="0" applyNumberFormat="1" applyFont="1" applyAlignment="1">
      <alignment horizontal="left"/>
    </xf>
    <xf numFmtId="2" fontId="16" fillId="0" borderId="1" xfId="0" applyNumberFormat="1" applyFont="1" applyFill="1" applyBorder="1" applyAlignment="1">
      <alignment horizontal="center"/>
    </xf>
    <xf numFmtId="2" fontId="11" fillId="0" borderId="1" xfId="0" applyNumberFormat="1" applyFont="1" applyFill="1" applyBorder="1" applyAlignment="1">
      <alignment horizontal="left"/>
    </xf>
    <xf numFmtId="2" fontId="11" fillId="0" borderId="1" xfId="0" applyNumberFormat="1" applyFont="1" applyBorder="1" applyAlignment="1">
      <alignment horizontal="left"/>
    </xf>
    <xf numFmtId="184" fontId="0" fillId="2" borderId="1" xfId="0" applyNumberFormat="1" applyFont="1" applyFill="1" applyBorder="1" applyAlignment="1">
      <alignment horizontal="right"/>
    </xf>
    <xf numFmtId="184" fontId="8" fillId="5" borderId="1" xfId="0" applyNumberFormat="1" applyFont="1" applyFill="1" applyBorder="1" applyAlignment="1">
      <alignment horizontal="center"/>
    </xf>
    <xf numFmtId="184" fontId="0" fillId="5" borderId="1" xfId="0" applyNumberFormat="1" applyFont="1" applyFill="1" applyBorder="1" applyAlignment="1">
      <alignment horizontal="right"/>
    </xf>
    <xf numFmtId="184" fontId="0" fillId="3" borderId="1" xfId="0" applyNumberFormat="1" applyFont="1" applyFill="1" applyBorder="1" applyAlignment="1">
      <alignment horizontal="right"/>
    </xf>
    <xf numFmtId="0" fontId="22" fillId="0" borderId="0" xfId="0" applyFont="1" applyAlignment="1">
      <alignment/>
    </xf>
    <xf numFmtId="2" fontId="22" fillId="0" borderId="0" xfId="0" applyNumberFormat="1" applyFont="1" applyAlignment="1">
      <alignment/>
    </xf>
    <xf numFmtId="10" fontId="8" fillId="3" borderId="0" xfId="0" applyNumberFormat="1" applyFont="1" applyFill="1" applyAlignment="1">
      <alignment horizontal="center"/>
    </xf>
    <xf numFmtId="0" fontId="6" fillId="0" borderId="0" xfId="0" applyFont="1" applyBorder="1" applyAlignment="1">
      <alignment horizontal="center"/>
    </xf>
    <xf numFmtId="0" fontId="24" fillId="0" borderId="0" xfId="0" applyFont="1" applyBorder="1" applyAlignment="1">
      <alignment/>
    </xf>
    <xf numFmtId="0" fontId="24" fillId="0" borderId="0" xfId="0" applyFont="1" applyAlignment="1">
      <alignment/>
    </xf>
    <xf numFmtId="0" fontId="24" fillId="0" borderId="0" xfId="0" applyNumberFormat="1" applyFont="1" applyFill="1" applyBorder="1" applyAlignment="1">
      <alignment/>
    </xf>
    <xf numFmtId="0" fontId="0" fillId="0" borderId="0" xfId="0" applyBorder="1" applyAlignment="1">
      <alignment horizontal="center"/>
    </xf>
    <xf numFmtId="0" fontId="7"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right"/>
    </xf>
    <xf numFmtId="185" fontId="15" fillId="0" borderId="0" xfId="0" applyNumberFormat="1" applyFont="1" applyBorder="1" applyAlignment="1">
      <alignment/>
    </xf>
    <xf numFmtId="0" fontId="24" fillId="0" borderId="0" xfId="0" applyFont="1" applyBorder="1" applyAlignment="1">
      <alignment horizontal="center"/>
    </xf>
    <xf numFmtId="0" fontId="24" fillId="0" borderId="0" xfId="0" applyFont="1" applyAlignment="1">
      <alignment horizontal="right"/>
    </xf>
    <xf numFmtId="2" fontId="5" fillId="0" borderId="0" xfId="0" applyNumberFormat="1" applyFont="1" applyAlignment="1">
      <alignment/>
    </xf>
    <xf numFmtId="2" fontId="5" fillId="0" borderId="0" xfId="0" applyNumberFormat="1" applyFont="1" applyAlignment="1">
      <alignment horizontal="right"/>
    </xf>
    <xf numFmtId="185" fontId="5" fillId="0" borderId="0" xfId="0" applyNumberFormat="1" applyFont="1" applyAlignment="1">
      <alignment/>
    </xf>
    <xf numFmtId="2" fontId="24" fillId="0" borderId="0" xfId="0" applyNumberFormat="1" applyFont="1" applyAlignment="1">
      <alignment horizontal="center"/>
    </xf>
    <xf numFmtId="0" fontId="24" fillId="0" borderId="0" xfId="0" applyFont="1" applyAlignment="1">
      <alignment horizontal="center"/>
    </xf>
    <xf numFmtId="185" fontId="24" fillId="0" borderId="0" xfId="0" applyNumberFormat="1" applyFont="1" applyAlignment="1">
      <alignment horizontal="center"/>
    </xf>
    <xf numFmtId="2" fontId="24" fillId="4" borderId="0" xfId="0" applyNumberFormat="1" applyFont="1" applyFill="1" applyAlignment="1">
      <alignment horizontal="center"/>
    </xf>
    <xf numFmtId="0" fontId="24" fillId="0" borderId="0" xfId="0" applyFont="1" applyAlignment="1">
      <alignment horizontal="center" wrapText="1"/>
    </xf>
    <xf numFmtId="184" fontId="8" fillId="4" borderId="1" xfId="0" applyNumberFormat="1" applyFont="1" applyFill="1" applyBorder="1" applyAlignment="1">
      <alignment horizontal="center"/>
    </xf>
    <xf numFmtId="0" fontId="0" fillId="4" borderId="1" xfId="0" applyFill="1" applyBorder="1" applyAlignment="1">
      <alignment/>
    </xf>
    <xf numFmtId="0" fontId="4" fillId="4" borderId="1" xfId="0" applyFont="1" applyFill="1" applyBorder="1" applyAlignment="1">
      <alignment/>
    </xf>
    <xf numFmtId="184" fontId="0" fillId="4" borderId="1" xfId="0" applyNumberFormat="1" applyFont="1" applyFill="1" applyBorder="1" applyAlignment="1">
      <alignment horizontal="right"/>
    </xf>
    <xf numFmtId="2" fontId="4" fillId="2" borderId="0" xfId="0" applyNumberFormat="1" applyFont="1" applyFill="1" applyAlignment="1">
      <alignment horizontal="center"/>
    </xf>
    <xf numFmtId="1" fontId="8" fillId="0" borderId="0" xfId="0" applyNumberFormat="1" applyFont="1" applyAlignment="1">
      <alignment horizontal="center"/>
    </xf>
    <xf numFmtId="0" fontId="8" fillId="4" borderId="1" xfId="0" applyFont="1" applyFill="1" applyBorder="1" applyAlignment="1">
      <alignment horizontal="center"/>
    </xf>
    <xf numFmtId="1" fontId="25" fillId="4" borderId="1" xfId="0" applyNumberFormat="1" applyFont="1" applyFill="1" applyBorder="1" applyAlignment="1">
      <alignment horizontal="center"/>
    </xf>
    <xf numFmtId="0" fontId="8" fillId="4" borderId="1" xfId="0" applyFont="1" applyFill="1" applyBorder="1" applyAlignment="1">
      <alignment horizontal="left"/>
    </xf>
    <xf numFmtId="1" fontId="8" fillId="4" borderId="1" xfId="0" applyNumberFormat="1" applyFont="1" applyFill="1" applyBorder="1" applyAlignment="1">
      <alignment horizontal="center"/>
    </xf>
    <xf numFmtId="1" fontId="26" fillId="4" borderId="1" xfId="0" applyNumberFormat="1" applyFont="1" applyFill="1" applyBorder="1" applyAlignment="1">
      <alignment horizontal="center"/>
    </xf>
    <xf numFmtId="10" fontId="27" fillId="4" borderId="1" xfId="0" applyNumberFormat="1" applyFont="1" applyFill="1" applyBorder="1" applyAlignment="1">
      <alignment horizontal="center"/>
    </xf>
    <xf numFmtId="14" fontId="8" fillId="0" borderId="0" xfId="0" applyNumberFormat="1" applyFont="1" applyBorder="1" applyAlignment="1">
      <alignment/>
    </xf>
    <xf numFmtId="0" fontId="8" fillId="0" borderId="0" xfId="0" applyFont="1" applyBorder="1" applyAlignment="1">
      <alignment/>
    </xf>
    <xf numFmtId="0" fontId="8" fillId="0" borderId="0" xfId="0" applyNumberFormat="1" applyFont="1" applyFill="1" applyBorder="1" applyAlignment="1">
      <alignment/>
    </xf>
    <xf numFmtId="0" fontId="1" fillId="0" borderId="0" xfId="20" applyAlignment="1">
      <alignment/>
    </xf>
    <xf numFmtId="185" fontId="7" fillId="0" borderId="0" xfId="0" applyNumberFormat="1" applyFont="1" applyAlignment="1">
      <alignment/>
    </xf>
    <xf numFmtId="0" fontId="24" fillId="2" borderId="0" xfId="0" applyNumberFormat="1" applyFont="1" applyFill="1" applyAlignment="1">
      <alignment horizontal="center"/>
    </xf>
    <xf numFmtId="0" fontId="4" fillId="2" borderId="0" xfId="0" applyNumberFormat="1" applyFont="1" applyFill="1" applyAlignment="1">
      <alignment horizontal="center"/>
    </xf>
    <xf numFmtId="0" fontId="4" fillId="2" borderId="0" xfId="0" applyFont="1" applyFill="1" applyAlignment="1">
      <alignment/>
    </xf>
    <xf numFmtId="1" fontId="7" fillId="2" borderId="0" xfId="0" applyNumberFormat="1" applyFont="1" applyFill="1" applyAlignment="1">
      <alignment/>
    </xf>
    <xf numFmtId="2" fontId="0" fillId="6" borderId="0" xfId="0" applyNumberFormat="1" applyFont="1" applyFill="1" applyAlignment="1">
      <alignment/>
    </xf>
    <xf numFmtId="2" fontId="24" fillId="6" borderId="0" xfId="0" applyNumberFormat="1" applyFont="1" applyFill="1" applyAlignment="1">
      <alignment horizontal="center"/>
    </xf>
    <xf numFmtId="2" fontId="17" fillId="6" borderId="0" xfId="0" applyNumberFormat="1" applyFont="1" applyFill="1" applyAlignment="1">
      <alignment/>
    </xf>
    <xf numFmtId="3" fontId="29" fillId="0" borderId="0" xfId="22" applyNumberFormat="1" applyFont="1">
      <alignment/>
      <protection/>
    </xf>
    <xf numFmtId="3" fontId="30" fillId="0" borderId="0" xfId="22" applyNumberFormat="1" applyFont="1" applyAlignment="1">
      <alignment wrapText="1"/>
      <protection/>
    </xf>
    <xf numFmtId="3" fontId="30" fillId="0" borderId="0" xfId="22" applyNumberFormat="1" applyFont="1">
      <alignment/>
      <protection/>
    </xf>
    <xf numFmtId="3" fontId="30" fillId="0" borderId="0" xfId="22" applyNumberFormat="1" applyFont="1" applyBorder="1" applyAlignment="1">
      <alignment vertical="center"/>
      <protection/>
    </xf>
    <xf numFmtId="3" fontId="30" fillId="0" borderId="0" xfId="22" applyNumberFormat="1" applyFont="1" applyBorder="1">
      <alignment/>
      <protection/>
    </xf>
    <xf numFmtId="3" fontId="31" fillId="0" borderId="0" xfId="22" applyNumberFormat="1" applyFont="1">
      <alignment/>
      <protection/>
    </xf>
    <xf numFmtId="3" fontId="29" fillId="0" borderId="0" xfId="22" applyNumberFormat="1" applyFont="1" applyAlignment="1">
      <alignment horizontal="right"/>
      <protection/>
    </xf>
    <xf numFmtId="3" fontId="30" fillId="0" borderId="1" xfId="22" applyNumberFormat="1" applyFont="1" applyBorder="1">
      <alignment/>
      <protection/>
    </xf>
    <xf numFmtId="0" fontId="33" fillId="0" borderId="1" xfId="22" applyFont="1" applyBorder="1" applyAlignment="1" applyProtection="1">
      <alignment horizontal="center" wrapText="1"/>
      <protection/>
    </xf>
    <xf numFmtId="3" fontId="30" fillId="0" borderId="1" xfId="22" applyNumberFormat="1" applyFont="1" applyBorder="1" applyAlignment="1">
      <alignment vertical="center"/>
      <protection/>
    </xf>
    <xf numFmtId="3" fontId="30" fillId="0" borderId="1" xfId="22" applyNumberFormat="1" applyFont="1" applyBorder="1" applyAlignment="1">
      <alignment vertical="center" wrapText="1"/>
      <protection/>
    </xf>
    <xf numFmtId="3" fontId="30" fillId="0" borderId="2" xfId="22" applyNumberFormat="1" applyFont="1" applyBorder="1" applyAlignment="1">
      <alignment vertical="center"/>
      <protection/>
    </xf>
    <xf numFmtId="3" fontId="30" fillId="0" borderId="0" xfId="22" applyNumberFormat="1" applyFont="1" applyAlignment="1">
      <alignment vertical="center"/>
      <protection/>
    </xf>
    <xf numFmtId="3" fontId="30" fillId="0" borderId="1" xfId="22" applyNumberFormat="1" applyFont="1" applyBorder="1" applyAlignment="1">
      <alignment horizontal="right" vertical="center" wrapText="1"/>
      <protection/>
    </xf>
    <xf numFmtId="3" fontId="30" fillId="0" borderId="1" xfId="22" applyNumberFormat="1" applyFont="1" applyBorder="1" applyAlignment="1">
      <alignment horizontal="right" vertical="center"/>
      <protection/>
    </xf>
    <xf numFmtId="3" fontId="29" fillId="0" borderId="1" xfId="22" applyNumberFormat="1" applyFont="1" applyBorder="1" applyAlignment="1">
      <alignment vertical="center"/>
      <protection/>
    </xf>
    <xf numFmtId="3" fontId="29" fillId="0" borderId="1" xfId="22" applyNumberFormat="1" applyFont="1" applyBorder="1" applyAlignment="1">
      <alignment vertical="center" wrapText="1"/>
      <protection/>
    </xf>
    <xf numFmtId="3" fontId="29" fillId="0" borderId="1" xfId="22" applyNumberFormat="1" applyFont="1" applyBorder="1" applyAlignment="1">
      <alignment horizontal="right" vertical="center"/>
      <protection/>
    </xf>
    <xf numFmtId="3" fontId="30" fillId="0" borderId="0" xfId="22" applyNumberFormat="1" applyFont="1" applyAlignment="1">
      <alignment/>
      <protection/>
    </xf>
    <xf numFmtId="0" fontId="34" fillId="0" borderId="0" xfId="0" applyFont="1" applyAlignment="1">
      <alignment/>
    </xf>
    <xf numFmtId="0" fontId="0" fillId="0" borderId="0" xfId="21" applyNumberFormat="1" applyFont="1">
      <alignment/>
      <protection/>
    </xf>
    <xf numFmtId="0" fontId="34" fillId="0" borderId="0" xfId="21" applyNumberFormat="1" applyFont="1">
      <alignment/>
      <protection/>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Eurostat_Table_dda10000FlagDesc" xfId="21"/>
    <cellStyle name="Normal_Tabl1_JQWaterResources_B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05"/>
          <c:w val="0.992"/>
          <c:h val="0.897"/>
        </c:manualLayout>
      </c:layout>
      <c:barChart>
        <c:barDir val="bar"/>
        <c:grouping val="clustered"/>
        <c:varyColors val="0"/>
        <c:ser>
          <c:idx val="0"/>
          <c:order val="0"/>
          <c:tx>
            <c:strRef>
              <c:f>'Data for chart2'!$B$4</c:f>
              <c:strCache>
                <c:ptCount val="1"/>
                <c:pt idx="0">
                  <c:v>WEI-Latest Year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chart2'!$A$5:$A$36</c:f>
              <c:strCache>
                <c:ptCount val="32"/>
                <c:pt idx="0">
                  <c:v>Cyprus</c:v>
                </c:pt>
                <c:pt idx="1">
                  <c:v>Belgium</c:v>
                </c:pt>
                <c:pt idx="2">
                  <c:v>Spain</c:v>
                </c:pt>
                <c:pt idx="3">
                  <c:v>Italy</c:v>
                </c:pt>
                <c:pt idx="4">
                  <c:v>Malta</c:v>
                </c:pt>
                <c:pt idx="5">
                  <c:v>Turkey</c:v>
                </c:pt>
                <c:pt idx="6">
                  <c:v>Germany</c:v>
                </c:pt>
                <c:pt idx="7">
                  <c:v>Poland</c:v>
                </c:pt>
                <c:pt idx="8">
                  <c:v>France</c:v>
                </c:pt>
                <c:pt idx="9">
                  <c:v>Portugal</c:v>
                </c:pt>
                <c:pt idx="10">
                  <c:v>Estonia</c:v>
                </c:pt>
                <c:pt idx="11">
                  <c:v>Greece</c:v>
                </c:pt>
                <c:pt idx="12">
                  <c:v>England/Wales</c:v>
                </c:pt>
                <c:pt idx="13">
                  <c:v>Czech Republic</c:v>
                </c:pt>
                <c:pt idx="14">
                  <c:v>Netherlands</c:v>
                </c:pt>
                <c:pt idx="15">
                  <c:v>Lithuania</c:v>
                </c:pt>
                <c:pt idx="16">
                  <c:v>FYR, of Macedonia</c:v>
                </c:pt>
                <c:pt idx="17">
                  <c:v>Bulgaria</c:v>
                </c:pt>
                <c:pt idx="18">
                  <c:v>Hungary</c:v>
                </c:pt>
                <c:pt idx="19">
                  <c:v>Switzerland</c:v>
                </c:pt>
                <c:pt idx="20">
                  <c:v>Austria</c:v>
                </c:pt>
                <c:pt idx="21">
                  <c:v>Denmark</c:v>
                </c:pt>
                <c:pt idx="22">
                  <c:v>Luxembourg</c:v>
                </c:pt>
                <c:pt idx="23">
                  <c:v>Slovenia</c:v>
                </c:pt>
                <c:pt idx="24">
                  <c:v>Romania</c:v>
                </c:pt>
                <c:pt idx="25">
                  <c:v>Finland</c:v>
                </c:pt>
                <c:pt idx="26">
                  <c:v>Ireland</c:v>
                </c:pt>
                <c:pt idx="27">
                  <c:v>Sweden</c:v>
                </c:pt>
                <c:pt idx="28">
                  <c:v>Slovakia</c:v>
                </c:pt>
                <c:pt idx="29">
                  <c:v>Latvia</c:v>
                </c:pt>
                <c:pt idx="30">
                  <c:v>Iceland</c:v>
                </c:pt>
                <c:pt idx="31">
                  <c:v>Norway</c:v>
                </c:pt>
              </c:strCache>
            </c:strRef>
          </c:cat>
          <c:val>
            <c:numRef>
              <c:f>'Data for chart2'!$B$5:$B$36</c:f>
              <c:numCache>
                <c:ptCount val="32"/>
                <c:pt idx="0">
                  <c:v>0.637920489296636</c:v>
                </c:pt>
                <c:pt idx="1">
                  <c:v>0.3205087041589324</c:v>
                </c:pt>
                <c:pt idx="2">
                  <c:v>0.30378015530940405</c:v>
                </c:pt>
                <c:pt idx="3">
                  <c:v>0.23989714285714286</c:v>
                </c:pt>
                <c:pt idx="4">
                  <c:v>0.208955223880597</c:v>
                </c:pt>
                <c:pt idx="5">
                  <c:v>0.1897140418267179</c:v>
                </c:pt>
                <c:pt idx="6">
                  <c:v>0.18913297872340426</c:v>
                </c:pt>
                <c:pt idx="7">
                  <c:v>0.18259746434231378</c:v>
                </c:pt>
                <c:pt idx="8">
                  <c:v>0.17473603409682595</c:v>
                </c:pt>
                <c:pt idx="9">
                  <c:v>0.15069368010544482</c:v>
                </c:pt>
                <c:pt idx="10">
                  <c:v>0.1487000890904673</c:v>
                </c:pt>
                <c:pt idx="11">
                  <c:v>0.13248055555555557</c:v>
                </c:pt>
                <c:pt idx="12">
                  <c:v>0.12884602020819724</c:v>
                </c:pt>
                <c:pt idx="13">
                  <c:v>0.12325843399887337</c:v>
                </c:pt>
                <c:pt idx="14">
                  <c:v>0.10904326494201606</c:v>
                </c:pt>
                <c:pt idx="15">
                  <c:v>0.09261224489795919</c:v>
                </c:pt>
                <c:pt idx="16">
                  <c:v>0.07215604136667103</c:v>
                </c:pt>
                <c:pt idx="17">
                  <c:v>0.0576492641710033</c:v>
                </c:pt>
                <c:pt idx="18">
                  <c:v>0.05615391222193593</c:v>
                </c:pt>
                <c:pt idx="19">
                  <c:v>0.04970847660337868</c:v>
                </c:pt>
                <c:pt idx="20">
                  <c:v>0.04366547619047619</c:v>
                </c:pt>
                <c:pt idx="21">
                  <c:v>0.041621787025703794</c:v>
                </c:pt>
                <c:pt idx="22">
                  <c:v>0.03698296836982968</c:v>
                </c:pt>
                <c:pt idx="23">
                  <c:v>0.029147451078150317</c:v>
                </c:pt>
                <c:pt idx="24">
                  <c:v>0.026625145272529023</c:v>
                </c:pt>
                <c:pt idx="25">
                  <c:v>0.021165454545454543</c:v>
                </c:pt>
                <c:pt idx="26">
                  <c:v>0.01536842105263158</c:v>
                </c:pt>
                <c:pt idx="27">
                  <c:v>0.014343368237347295</c:v>
                </c:pt>
                <c:pt idx="28">
                  <c:v>0.00856509722879267</c:v>
                </c:pt>
                <c:pt idx="29">
                  <c:v>0.00626723192315674</c:v>
                </c:pt>
                <c:pt idx="30">
                  <c:v>0.0009705882352941176</c:v>
                </c:pt>
              </c:numCache>
            </c:numRef>
          </c:val>
        </c:ser>
        <c:ser>
          <c:idx val="2"/>
          <c:order val="1"/>
          <c:tx>
            <c:strRef>
              <c:f>'Data for chart2'!$E$4</c:f>
              <c:strCache>
                <c:ptCount val="1"/>
                <c:pt idx="0">
                  <c:v>WEI-90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chart2'!$A$5:$A$36</c:f>
              <c:strCache>
                <c:ptCount val="32"/>
                <c:pt idx="0">
                  <c:v>Cyprus</c:v>
                </c:pt>
                <c:pt idx="1">
                  <c:v>Belgium</c:v>
                </c:pt>
                <c:pt idx="2">
                  <c:v>Spain</c:v>
                </c:pt>
                <c:pt idx="3">
                  <c:v>Italy</c:v>
                </c:pt>
                <c:pt idx="4">
                  <c:v>Malta</c:v>
                </c:pt>
                <c:pt idx="5">
                  <c:v>Turkey</c:v>
                </c:pt>
                <c:pt idx="6">
                  <c:v>Germany</c:v>
                </c:pt>
                <c:pt idx="7">
                  <c:v>Poland</c:v>
                </c:pt>
                <c:pt idx="8">
                  <c:v>France</c:v>
                </c:pt>
                <c:pt idx="9">
                  <c:v>Portugal</c:v>
                </c:pt>
                <c:pt idx="10">
                  <c:v>Estonia</c:v>
                </c:pt>
                <c:pt idx="11">
                  <c:v>Greece</c:v>
                </c:pt>
                <c:pt idx="12">
                  <c:v>England/Wales</c:v>
                </c:pt>
                <c:pt idx="13">
                  <c:v>Czech Republic</c:v>
                </c:pt>
                <c:pt idx="14">
                  <c:v>Netherlands</c:v>
                </c:pt>
                <c:pt idx="15">
                  <c:v>Lithuania</c:v>
                </c:pt>
                <c:pt idx="16">
                  <c:v>FYR, of Macedonia</c:v>
                </c:pt>
                <c:pt idx="17">
                  <c:v>Bulgaria</c:v>
                </c:pt>
                <c:pt idx="18">
                  <c:v>Hungary</c:v>
                </c:pt>
                <c:pt idx="19">
                  <c:v>Switzerland</c:v>
                </c:pt>
                <c:pt idx="20">
                  <c:v>Austria</c:v>
                </c:pt>
                <c:pt idx="21">
                  <c:v>Denmark</c:v>
                </c:pt>
                <c:pt idx="22">
                  <c:v>Luxembourg</c:v>
                </c:pt>
                <c:pt idx="23">
                  <c:v>Slovenia</c:v>
                </c:pt>
                <c:pt idx="24">
                  <c:v>Romania</c:v>
                </c:pt>
                <c:pt idx="25">
                  <c:v>Finland</c:v>
                </c:pt>
                <c:pt idx="26">
                  <c:v>Ireland</c:v>
                </c:pt>
                <c:pt idx="27">
                  <c:v>Sweden</c:v>
                </c:pt>
                <c:pt idx="28">
                  <c:v>Slovakia</c:v>
                </c:pt>
                <c:pt idx="29">
                  <c:v>Latvia</c:v>
                </c:pt>
                <c:pt idx="30">
                  <c:v>Iceland</c:v>
                </c:pt>
                <c:pt idx="31">
                  <c:v>Norway</c:v>
                </c:pt>
              </c:strCache>
            </c:strRef>
          </c:cat>
          <c:val>
            <c:numRef>
              <c:f>'Data for chart2'!$E$5:$E$36</c:f>
              <c:numCache>
                <c:ptCount val="32"/>
                <c:pt idx="1">
                  <c:v>0.338</c:v>
                </c:pt>
                <c:pt idx="2">
                  <c:v>0.3320345891859304</c:v>
                </c:pt>
                <c:pt idx="4">
                  <c:v>0.31791044776119404</c:v>
                </c:pt>
                <c:pt idx="5">
                  <c:v>0.119816474605207</c:v>
                </c:pt>
                <c:pt idx="6">
                  <c:v>0.24612765957446808</c:v>
                </c:pt>
                <c:pt idx="7">
                  <c:v>0.24032329635499208</c:v>
                </c:pt>
                <c:pt idx="8">
                  <c:v>0.20800537429647498</c:v>
                </c:pt>
                <c:pt idx="9">
                  <c:v>0.09903115785468726</c:v>
                </c:pt>
                <c:pt idx="10">
                  <c:v>0.1522686369233684</c:v>
                </c:pt>
                <c:pt idx="11">
                  <c:v>0.10882361111111111</c:v>
                </c:pt>
                <c:pt idx="12">
                  <c:v>0.204</c:v>
                </c:pt>
                <c:pt idx="13">
                  <c:v>0.22676973148901544</c:v>
                </c:pt>
                <c:pt idx="14">
                  <c:v>0.08697591436217662</c:v>
                </c:pt>
                <c:pt idx="15">
                  <c:v>0.17595918367346938</c:v>
                </c:pt>
                <c:pt idx="16">
                  <c:v>0.3647074224374918</c:v>
                </c:pt>
                <c:pt idx="17">
                  <c:v>0.0952903213772779</c:v>
                </c:pt>
                <c:pt idx="18">
                  <c:v>0.05947416666666666</c:v>
                </c:pt>
                <c:pt idx="19">
                  <c:v>0.050046948356807515</c:v>
                </c:pt>
                <c:pt idx="20">
                  <c:v>0.04531785714285714</c:v>
                </c:pt>
                <c:pt idx="21">
                  <c:v>0.07717258261933904</c:v>
                </c:pt>
                <c:pt idx="23">
                  <c:v>0.013828991649009099</c:v>
                </c:pt>
                <c:pt idx="24">
                  <c:v>0.07857056318625845</c:v>
                </c:pt>
                <c:pt idx="25">
                  <c:v>0.021154545454545454</c:v>
                </c:pt>
                <c:pt idx="26">
                  <c:v>0.026</c:v>
                </c:pt>
                <c:pt idx="27">
                  <c:v>0.01658100558659218</c:v>
                </c:pt>
                <c:pt idx="28">
                  <c:v>0.02634265368622862</c:v>
                </c:pt>
                <c:pt idx="29">
                  <c:v>0.013113933178431217</c:v>
                </c:pt>
                <c:pt idx="30">
                  <c:v>0.0009823529411764707</c:v>
                </c:pt>
                <c:pt idx="31">
                  <c:v>0.005</c:v>
                </c:pt>
              </c:numCache>
            </c:numRef>
          </c:val>
        </c:ser>
        <c:axId val="42308301"/>
        <c:axId val="45230390"/>
      </c:barChart>
      <c:catAx>
        <c:axId val="4230830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230390"/>
        <c:crosses val="autoZero"/>
        <c:auto val="1"/>
        <c:lblOffset val="100"/>
        <c:tickLblSkip val="1"/>
        <c:noMultiLvlLbl val="0"/>
      </c:catAx>
      <c:valAx>
        <c:axId val="45230390"/>
        <c:scaling>
          <c:orientation val="minMax"/>
        </c:scaling>
        <c:axPos val="t"/>
        <c:title>
          <c:tx>
            <c:rich>
              <a:bodyPr vert="horz" rot="0" anchor="ctr"/>
              <a:lstStyle/>
              <a:p>
                <a:pPr algn="ctr">
                  <a:defRPr/>
                </a:pPr>
                <a:r>
                  <a:rPr lang="en-US" cap="none" sz="1425" b="1" i="0" u="none" baseline="0">
                    <a:latin typeface="Arial"/>
                    <a:ea typeface="Arial"/>
                    <a:cs typeface="Arial"/>
                  </a:rPr>
                  <a:t>Total abstraction per Year/Long term renewable resource</a:t>
                </a:r>
              </a:p>
            </c:rich>
          </c:tx>
          <c:layout>
            <c:manualLayout>
              <c:xMode val="factor"/>
              <c:yMode val="factor"/>
              <c:x val="-0.0075"/>
              <c:y val="-0.00025"/>
            </c:manualLayout>
          </c:layout>
          <c:overlay val="0"/>
          <c:spPr>
            <a:noFill/>
            <a:ln>
              <a:noFill/>
            </a:ln>
          </c:spPr>
        </c:title>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42308301"/>
        <c:crossesAt val="1"/>
        <c:crossBetween val="between"/>
        <c:dispUnits/>
      </c:valAx>
      <c:spPr>
        <a:solidFill>
          <a:srgbClr val="C0C0C0"/>
        </a:solidFill>
        <a:ln w="12700">
          <a:solidFill>
            <a:srgbClr val="808080"/>
          </a:solidFill>
        </a:ln>
      </c:spPr>
    </c:plotArea>
    <c:legend>
      <c:legendPos val="r"/>
      <c:layout>
        <c:manualLayout>
          <c:xMode val="edge"/>
          <c:yMode val="edge"/>
          <c:x val="0.7835"/>
          <c:y val="0.2465"/>
          <c:w val="0.14925"/>
          <c:h val="0.1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2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9525</xdr:rowOff>
    </xdr:from>
    <xdr:to>
      <xdr:col>11</xdr:col>
      <xdr:colOff>476250</xdr:colOff>
      <xdr:row>100</xdr:row>
      <xdr:rowOff>85725</xdr:rowOff>
    </xdr:to>
    <xdr:sp>
      <xdr:nvSpPr>
        <xdr:cNvPr id="1" name="TextBox 1"/>
        <xdr:cNvSpPr txBox="1">
          <a:spLocks noChangeArrowheads="1"/>
        </xdr:cNvSpPr>
      </xdr:nvSpPr>
      <xdr:spPr>
        <a:xfrm>
          <a:off x="257175" y="333375"/>
          <a:ext cx="6924675" cy="1594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E-mail Eurostat 25/06/2010
-----Original Message-----
From: Christian.Freudenberger@ec.europa.eu [mailto:Christian.Freudenberger@ec.europa.eu] 
Sent: 25 June 2010 12:09
To: Peter Kristensen
Cc: Juergen.FOERSTER@ec.europa.eu; Daniela.Anastasiu@insse.ro; SMastikova@NSI.bg
Subject: FW: BG Freshwater resources: 
Importance: High
Dear Peter,
Please find attached an update of the freshwater resources figures (LTAA) of Bulgaria.
This update includes figures on the inflow/outflow of the Danube river and gives a much better picture of the Bulgarian freshwater resources than we had in the past.
Concerning Romania we prepared the following approximations (also including Danube figures), supported by Ms. Daniela Anastasiu (National Statistical Institute of Romania):
- Total inflow: 183442 mio m³/year (LTAA)
- Total outflow: 245622 mio m³/year (LTAA)
Please take into consideration these figures when recalculating the WEI-index.
Have a nice WE!!!!
Best regards
 Christian Freudenberger
-----Original Message-----
From: Stoianka Mastikova [mailto:SMastikova@NSI.bg] 
Sent: Wednesday, May 26, 2010 10:26 AM
To: FREUDENBERGER Christian (ESTAT); FOERSTER Juergen (ESTAT)
Subject: RE:BG Freshwater resources: 
Importance: High
Dear colleagues,
Please find attached the data on Freshwater resources for Bulgaria - Table 1
of JQ.
Source of data is the Ministry of Environment and Water.
Please confirm the receipt of data.
Sorry for the disturbancy.
Best regards,
Stoyanka Mastikova
-----Original Message-----
From: Christian.Freudenberger@ec.europa.eu
[mailto:Christian.Freudenberger@ec.europa.eu] 
Sent: Friday, May 21, 2010 5:22 PM
To: Daniela.Anastasiu@insse.ro; SMastikova@NSI.bg
Cc: Juergen.FOERSTER@ec.europa.eu
Subject: Freshwater resources: Inflow/outflow RO, BG
Importance: High
Dear Daniale  and Stoianka, 
Please have a look on the attached file, which shows an approximation to
Bulgarian and Romanian inflow/outflow data, based on Daniela's information
and figures of the Joint Questionnaire.
If there is no strict opposition from your side to publish these figures, we
would like to include them in our "flagship publication".
Despite all the weaknesses (just an approximation, mixing of median and
average, very rough estimations for Bulgarian part,...) we think that this
approximation gives a better picture of reality than the current situation,
which excludes the Danube completely; and we prefer this solution also to
the complete elimination of Bulgaria and Romania from our publication.
Would you please be so kind to send your feedback before Tuesday, 25/05/2010
to me as Jurgen is out of office next week!
Sorry for the short deadline!!!!!! 
Have a nice weekend! 
Best regards 
        Christian Freudenberger 
&lt;&lt;Danube_Bulgaria_ Romania.doc&gt;&gt; 
No virus found in this incoming message.
Checked by AVG - www.avg.com
Version: 9.0.819 / Virus Database: 271.1.1/2894 - Release Date: 05/24/10
21:26:00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17</xdr:row>
      <xdr:rowOff>0</xdr:rowOff>
    </xdr:from>
    <xdr:to>
      <xdr:col>17</xdr:col>
      <xdr:colOff>19050</xdr:colOff>
      <xdr:row>28</xdr:row>
      <xdr:rowOff>0</xdr:rowOff>
    </xdr:to>
    <xdr:sp>
      <xdr:nvSpPr>
        <xdr:cNvPr id="1" name="TextBox 1"/>
        <xdr:cNvSpPr txBox="1">
          <a:spLocks noChangeArrowheads="1"/>
        </xdr:cNvSpPr>
      </xdr:nvSpPr>
      <xdr:spPr>
        <a:xfrm>
          <a:off x="7877175" y="2752725"/>
          <a:ext cx="34290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1990 totABS value (</a:t>
          </a:r>
          <a:r>
            <a:rPr lang="en-US" cap="none" sz="1000" b="0" i="0" u="none" baseline="0">
              <a:solidFill>
                <a:srgbClr val="FF0000"/>
              </a:solidFill>
              <a:latin typeface="Arial"/>
              <a:ea typeface="Arial"/>
              <a:cs typeface="Arial"/>
            </a:rPr>
            <a:t>TotAbs90</a:t>
          </a:r>
          <a:r>
            <a:rPr lang="en-US" cap="none" sz="1000" b="0" i="0" u="none" baseline="0">
              <a:latin typeface="Arial"/>
              <a:ea typeface="Arial"/>
              <a:cs typeface="Arial"/>
            </a:rPr>
            <a:t>) and LTAA value have been established. 
In case their is a 1990 value this value has been used - otherwise 1991 or 1992 values has been used (marked by note). For Belgium, Ireland and Norweay 1994 and 1985 values have been used.
No total abstraction for UK is available therefore the data for England and Wales has been used.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10</xdr:col>
      <xdr:colOff>571500</xdr:colOff>
      <xdr:row>4</xdr:row>
      <xdr:rowOff>123825</xdr:rowOff>
    </xdr:to>
    <xdr:sp>
      <xdr:nvSpPr>
        <xdr:cNvPr id="1" name="TextBox 2"/>
        <xdr:cNvSpPr txBox="1">
          <a:spLocks noChangeArrowheads="1"/>
        </xdr:cNvSpPr>
      </xdr:nvSpPr>
      <xdr:spPr>
        <a:xfrm>
          <a:off x="4000500" y="0"/>
          <a:ext cx="36480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2005 totABS value (</a:t>
          </a:r>
          <a:r>
            <a:rPr lang="en-US" cap="none" sz="1000" b="0" i="0" u="none" baseline="0">
              <a:solidFill>
                <a:srgbClr val="FF0000"/>
              </a:solidFill>
              <a:latin typeface="Arial"/>
              <a:ea typeface="Arial"/>
              <a:cs typeface="Arial"/>
            </a:rPr>
            <a:t>TotAbs05</a:t>
          </a:r>
          <a:r>
            <a:rPr lang="en-US" cap="none" sz="1000" b="0" i="0" u="none" baseline="0">
              <a:latin typeface="Arial"/>
              <a:ea typeface="Arial"/>
              <a:cs typeface="Arial"/>
            </a:rPr>
            <a:t>) and LTAA value have been established. 
In case their is a 2005 value this value has been used - otherwise </a:t>
          </a:r>
          <a:r>
            <a:rPr lang="en-US" cap="none" sz="1000" b="0" i="0" u="sng" baseline="0">
              <a:solidFill>
                <a:srgbClr val="FF0000"/>
              </a:solidFill>
              <a:latin typeface="Arial"/>
              <a:ea typeface="Arial"/>
              <a:cs typeface="Arial"/>
            </a:rPr>
            <a:t>different</a:t>
          </a:r>
          <a:r>
            <a:rPr lang="en-US" cap="none" sz="1000" b="0" i="0" u="none" baseline="0">
              <a:latin typeface="Arial"/>
              <a:ea typeface="Arial"/>
              <a:cs typeface="Arial"/>
            </a:rPr>
            <a:t> values has been used (</a:t>
          </a:r>
          <a:r>
            <a:rPr lang="en-US" cap="none" sz="1000" b="0" i="0" u="sng" baseline="0">
              <a:solidFill>
                <a:srgbClr val="FF0000"/>
              </a:solidFill>
              <a:latin typeface="Arial"/>
              <a:ea typeface="Arial"/>
              <a:cs typeface="Arial"/>
            </a:rPr>
            <a:t>NOTE Column</a:t>
          </a:r>
          <a:r>
            <a:rPr lang="en-US" cap="none" sz="1000" b="0" i="0" u="none" baseline="0">
              <a:latin typeface="Arial"/>
              <a:ea typeface="Arial"/>
              <a:cs typeface="Arial"/>
            </a:rPr>
            <a:t>).
</a:t>
          </a:r>
        </a:p>
      </xdr:txBody>
    </xdr:sp>
    <xdr:clientData/>
  </xdr:twoCellAnchor>
  <xdr:twoCellAnchor>
    <xdr:from>
      <xdr:col>13</xdr:col>
      <xdr:colOff>771525</xdr:colOff>
      <xdr:row>49</xdr:row>
      <xdr:rowOff>76200</xdr:rowOff>
    </xdr:from>
    <xdr:to>
      <xdr:col>21</xdr:col>
      <xdr:colOff>142875</xdr:colOff>
      <xdr:row>65</xdr:row>
      <xdr:rowOff>104775</xdr:rowOff>
    </xdr:to>
    <xdr:pic>
      <xdr:nvPicPr>
        <xdr:cNvPr id="2" name="Picture 3"/>
        <xdr:cNvPicPr preferRelativeResize="1">
          <a:picLocks noChangeAspect="1"/>
        </xdr:cNvPicPr>
      </xdr:nvPicPr>
      <xdr:blipFill>
        <a:blip r:embed="rId1"/>
        <a:stretch>
          <a:fillRect/>
        </a:stretch>
      </xdr:blipFill>
      <xdr:spPr>
        <a:xfrm>
          <a:off x="10467975" y="8010525"/>
          <a:ext cx="5486400" cy="2619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12</xdr:col>
      <xdr:colOff>571500</xdr:colOff>
      <xdr:row>4</xdr:row>
      <xdr:rowOff>123825</xdr:rowOff>
    </xdr:to>
    <xdr:sp>
      <xdr:nvSpPr>
        <xdr:cNvPr id="1" name="TextBox 2"/>
        <xdr:cNvSpPr txBox="1">
          <a:spLocks noChangeArrowheads="1"/>
        </xdr:cNvSpPr>
      </xdr:nvSpPr>
      <xdr:spPr>
        <a:xfrm>
          <a:off x="4000500" y="0"/>
          <a:ext cx="52101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2007 totABS value (</a:t>
          </a:r>
          <a:r>
            <a:rPr lang="en-US" cap="none" sz="1000" b="0" i="0" u="none" baseline="0">
              <a:solidFill>
                <a:srgbClr val="FF0000"/>
              </a:solidFill>
              <a:latin typeface="Arial"/>
              <a:ea typeface="Arial"/>
              <a:cs typeface="Arial"/>
            </a:rPr>
            <a:t>TotAbs07</a:t>
          </a:r>
          <a:r>
            <a:rPr lang="en-US" cap="none" sz="1000" b="0" i="0" u="none" baseline="0">
              <a:latin typeface="Arial"/>
              <a:ea typeface="Arial"/>
              <a:cs typeface="Arial"/>
            </a:rPr>
            <a:t>) and LTAA value have been established. 
In case their is a 2007 value this value has been used - otherwise </a:t>
          </a:r>
          <a:r>
            <a:rPr lang="en-US" cap="none" sz="1000" b="0" i="0" u="sng" baseline="0">
              <a:solidFill>
                <a:srgbClr val="FF0000"/>
              </a:solidFill>
              <a:latin typeface="Arial"/>
              <a:ea typeface="Arial"/>
              <a:cs typeface="Arial"/>
            </a:rPr>
            <a:t>different</a:t>
          </a:r>
          <a:r>
            <a:rPr lang="en-US" cap="none" sz="1000" b="0" i="0" u="none" baseline="0">
              <a:latin typeface="Arial"/>
              <a:ea typeface="Arial"/>
              <a:cs typeface="Arial"/>
            </a:rPr>
            <a:t> values has been used (</a:t>
          </a:r>
          <a:r>
            <a:rPr lang="en-US" cap="none" sz="1000" b="0" i="0" u="sng" baseline="0">
              <a:solidFill>
                <a:srgbClr val="FF0000"/>
              </a:solidFill>
              <a:latin typeface="Arial"/>
              <a:ea typeface="Arial"/>
              <a:cs typeface="Arial"/>
            </a:rPr>
            <a:t>NOTE Column</a:t>
          </a:r>
          <a:r>
            <a:rPr lang="en-US" cap="none" sz="1000" b="0" i="0" u="none" baseline="0">
              <a:latin typeface="Arial"/>
              <a:ea typeface="Arial"/>
              <a:cs typeface="Arial"/>
            </a:rPr>
            <a:t>).
</a:t>
          </a:r>
        </a:p>
      </xdr:txBody>
    </xdr:sp>
    <xdr:clientData/>
  </xdr:twoCellAnchor>
  <xdr:twoCellAnchor>
    <xdr:from>
      <xdr:col>16</xdr:col>
      <xdr:colOff>771525</xdr:colOff>
      <xdr:row>49</xdr:row>
      <xdr:rowOff>76200</xdr:rowOff>
    </xdr:from>
    <xdr:to>
      <xdr:col>25</xdr:col>
      <xdr:colOff>142875</xdr:colOff>
      <xdr:row>64</xdr:row>
      <xdr:rowOff>0</xdr:rowOff>
    </xdr:to>
    <xdr:pic>
      <xdr:nvPicPr>
        <xdr:cNvPr id="2" name="Picture 3"/>
        <xdr:cNvPicPr preferRelativeResize="1">
          <a:picLocks noChangeAspect="1"/>
        </xdr:cNvPicPr>
      </xdr:nvPicPr>
      <xdr:blipFill>
        <a:blip r:embed="rId1"/>
        <a:stretch>
          <a:fillRect/>
        </a:stretch>
      </xdr:blipFill>
      <xdr:spPr>
        <a:xfrm>
          <a:off x="13058775" y="8010525"/>
          <a:ext cx="6667500" cy="2352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iorgio\&#917;&#960;&#953;&#966;&#940;&#957;&#949;&#953;&#945;%20&#949;&#961;&#947;&#945;&#963;&#943;&#945;&#962;\Task%2010\Worksheet%20in%20Documentation%20of%20revision%20CSI%20018%20Aug.%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ristensen\Local%20Settings\Temp\WEI_2009_Pe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sheetName val="Eurostat data TotABS"/>
      <sheetName val="Eurostat LTAA"/>
      <sheetName val="TotalAbs"/>
      <sheetName val="LTAA"/>
      <sheetName val="National sources"/>
      <sheetName val="WEI 1990"/>
      <sheetName val="WEI 2002"/>
      <sheetName val="Chart2"/>
      <sheetName val="Data for chart"/>
      <sheetName val="Countries increasing trend"/>
      <sheetName val="Countries decreasing trend"/>
    </sheetNames>
    <sheetDataSet>
      <sheetData sheetId="3">
        <row r="5">
          <cell r="E5" t="str">
            <v>:</v>
          </cell>
          <cell r="F5" t="str">
            <v>:</v>
          </cell>
          <cell r="G5" t="str">
            <v>:</v>
          </cell>
          <cell r="H5" t="str">
            <v>:</v>
          </cell>
          <cell r="J5">
            <v>7010</v>
          </cell>
        </row>
        <row r="6">
          <cell r="E6">
            <v>3679.4</v>
          </cell>
          <cell r="F6">
            <v>3623.1</v>
          </cell>
          <cell r="G6" t="str">
            <v>:</v>
          </cell>
          <cell r="H6" t="str">
            <v>:</v>
          </cell>
        </row>
        <row r="7">
          <cell r="E7">
            <v>1705</v>
          </cell>
          <cell r="F7">
            <v>1261</v>
          </cell>
          <cell r="G7">
            <v>907</v>
          </cell>
          <cell r="H7" t="str">
            <v>:</v>
          </cell>
        </row>
        <row r="8">
          <cell r="E8" t="str">
            <v>:</v>
          </cell>
          <cell r="F8" t="str">
            <v>:</v>
          </cell>
          <cell r="G8">
            <v>46272</v>
          </cell>
          <cell r="H8" t="str">
            <v>:</v>
          </cell>
        </row>
        <row r="9">
          <cell r="E9">
            <v>3047</v>
          </cell>
          <cell r="F9">
            <v>3215</v>
          </cell>
          <cell r="G9">
            <v>2971</v>
          </cell>
          <cell r="H9">
            <v>2630</v>
          </cell>
        </row>
        <row r="10">
          <cell r="E10">
            <v>5496</v>
          </cell>
          <cell r="F10">
            <v>7835.3</v>
          </cell>
          <cell r="G10">
            <v>7733.6</v>
          </cell>
          <cell r="H10">
            <v>8038</v>
          </cell>
        </row>
        <row r="11">
          <cell r="E11">
            <v>0</v>
          </cell>
          <cell r="F11">
            <v>0</v>
          </cell>
          <cell r="G11">
            <v>0</v>
          </cell>
          <cell r="H11">
            <v>0</v>
          </cell>
        </row>
        <row r="12">
          <cell r="E12">
            <v>46250</v>
          </cell>
          <cell r="F12" t="str">
            <v>:</v>
          </cell>
          <cell r="G12">
            <v>36900</v>
          </cell>
          <cell r="H12" t="str">
            <v>:</v>
          </cell>
        </row>
        <row r="13">
          <cell r="E13" t="str">
            <v>:</v>
          </cell>
          <cell r="F13" t="str">
            <v>:</v>
          </cell>
          <cell r="G13">
            <v>39323</v>
          </cell>
          <cell r="H13">
            <v>39218</v>
          </cell>
        </row>
        <row r="14">
          <cell r="E14" t="str">
            <v>:</v>
          </cell>
          <cell r="F14" t="str">
            <v>:</v>
          </cell>
          <cell r="G14" t="str">
            <v>:</v>
          </cell>
          <cell r="H14" t="str">
            <v>:</v>
          </cell>
          <cell r="J14">
            <v>1176</v>
          </cell>
        </row>
        <row r="15">
          <cell r="E15" t="str">
            <v>:</v>
          </cell>
          <cell r="F15" t="str">
            <v>:</v>
          </cell>
          <cell r="G15" t="str">
            <v>:</v>
          </cell>
          <cell r="H15" t="str">
            <v>:</v>
          </cell>
        </row>
        <row r="16">
          <cell r="E16" t="str">
            <v>:</v>
          </cell>
          <cell r="F16" t="str">
            <v>:</v>
          </cell>
          <cell r="G16" t="str">
            <v>:</v>
          </cell>
          <cell r="H16" t="str">
            <v>:</v>
          </cell>
        </row>
        <row r="17">
          <cell r="E17" t="str">
            <v>:</v>
          </cell>
          <cell r="F17" t="str">
            <v>:</v>
          </cell>
          <cell r="G17">
            <v>654.7</v>
          </cell>
          <cell r="H17">
            <v>622.1</v>
          </cell>
        </row>
        <row r="18">
          <cell r="E18">
            <v>2810</v>
          </cell>
          <cell r="F18">
            <v>4311</v>
          </cell>
          <cell r="G18" t="str">
            <v>:</v>
          </cell>
          <cell r="H18" t="str">
            <v>:</v>
          </cell>
        </row>
        <row r="19">
          <cell r="E19">
            <v>0</v>
          </cell>
          <cell r="F19">
            <v>0</v>
          </cell>
          <cell r="G19">
            <v>0</v>
          </cell>
          <cell r="H19">
            <v>0</v>
          </cell>
        </row>
        <row r="20">
          <cell r="E20">
            <v>67</v>
          </cell>
          <cell r="F20" t="str">
            <v>:</v>
          </cell>
          <cell r="G20" t="str">
            <v>:</v>
          </cell>
          <cell r="H20" t="str">
            <v>:</v>
          </cell>
        </row>
        <row r="21">
          <cell r="E21" t="str">
            <v>:</v>
          </cell>
          <cell r="F21" t="str">
            <v>:</v>
          </cell>
          <cell r="G21" t="str">
            <v>:</v>
          </cell>
          <cell r="H21">
            <v>7136.9</v>
          </cell>
        </row>
        <row r="22">
          <cell r="E22">
            <v>21.7</v>
          </cell>
          <cell r="F22">
            <v>21.3</v>
          </cell>
          <cell r="G22" t="str">
            <v>:</v>
          </cell>
          <cell r="H22" t="str">
            <v>:</v>
          </cell>
        </row>
        <row r="23">
          <cell r="E23">
            <v>9348</v>
          </cell>
          <cell r="F23">
            <v>7800</v>
          </cell>
          <cell r="G23">
            <v>7800</v>
          </cell>
          <cell r="H23" t="str">
            <v>:</v>
          </cell>
        </row>
        <row r="24">
          <cell r="E24">
            <v>0</v>
          </cell>
          <cell r="F24">
            <v>0</v>
          </cell>
          <cell r="G24">
            <v>0</v>
          </cell>
          <cell r="H24">
            <v>0</v>
          </cell>
        </row>
        <row r="25">
          <cell r="E25">
            <v>3579.8</v>
          </cell>
          <cell r="F25">
            <v>3806.7</v>
          </cell>
          <cell r="G25">
            <v>3743.9</v>
          </cell>
          <cell r="H25">
            <v>3585.4</v>
          </cell>
        </row>
        <row r="26">
          <cell r="E26">
            <v>16408.5</v>
          </cell>
          <cell r="F26">
            <v>15164.4</v>
          </cell>
          <cell r="G26">
            <v>14042.7</v>
          </cell>
          <cell r="H26">
            <v>13394.1</v>
          </cell>
        </row>
        <row r="27">
          <cell r="E27">
            <v>2003</v>
          </cell>
          <cell r="F27">
            <v>7288</v>
          </cell>
          <cell r="G27">
            <v>8600</v>
          </cell>
          <cell r="H27" t="str">
            <v>:</v>
          </cell>
        </row>
        <row r="28">
          <cell r="E28">
            <v>0</v>
          </cell>
          <cell r="F28">
            <v>0</v>
          </cell>
          <cell r="G28">
            <v>0</v>
          </cell>
          <cell r="H28">
            <v>0</v>
          </cell>
        </row>
        <row r="29">
          <cell r="E29">
            <v>497.8</v>
          </cell>
          <cell r="F29">
            <v>443.8</v>
          </cell>
          <cell r="G29">
            <v>401.7</v>
          </cell>
          <cell r="H29">
            <v>396.5</v>
          </cell>
        </row>
        <row r="30">
          <cell r="E30">
            <v>2061</v>
          </cell>
          <cell r="F30">
            <v>2116</v>
          </cell>
          <cell r="G30">
            <v>1732</v>
          </cell>
          <cell r="H30">
            <v>1665</v>
          </cell>
        </row>
        <row r="31">
          <cell r="E31">
            <v>4000</v>
          </cell>
          <cell r="F31">
            <v>2327</v>
          </cell>
          <cell r="G31">
            <v>2657</v>
          </cell>
          <cell r="H31">
            <v>2192</v>
          </cell>
        </row>
        <row r="32">
          <cell r="E32">
            <v>2970</v>
          </cell>
          <cell r="F32">
            <v>2968</v>
          </cell>
          <cell r="G32">
            <v>2970</v>
          </cell>
          <cell r="H32">
            <v>2973</v>
          </cell>
        </row>
        <row r="33">
          <cell r="E33">
            <v>0</v>
          </cell>
          <cell r="F33">
            <v>0</v>
          </cell>
          <cell r="G33">
            <v>0</v>
          </cell>
          <cell r="H33">
            <v>0</v>
          </cell>
        </row>
        <row r="34">
          <cell r="E34" t="str">
            <v>:</v>
          </cell>
          <cell r="F34" t="str">
            <v>:</v>
          </cell>
          <cell r="G34" t="str">
            <v>:</v>
          </cell>
          <cell r="H34" t="str">
            <v>:</v>
          </cell>
        </row>
        <row r="35">
          <cell r="E35" t="str">
            <v>:</v>
          </cell>
          <cell r="F35" t="str">
            <v>:</v>
          </cell>
          <cell r="G35" t="str">
            <v>:</v>
          </cell>
          <cell r="H35" t="str">
            <v>:</v>
          </cell>
        </row>
        <row r="36">
          <cell r="E36" t="str">
            <v>:</v>
          </cell>
          <cell r="F36" t="str">
            <v>:</v>
          </cell>
          <cell r="G36" t="str">
            <v>:</v>
          </cell>
          <cell r="H36" t="str">
            <v>:</v>
          </cell>
        </row>
        <row r="37">
          <cell r="E37">
            <v>12947.4</v>
          </cell>
          <cell r="F37">
            <v>14236.8</v>
          </cell>
          <cell r="G37">
            <v>14349</v>
          </cell>
          <cell r="H37">
            <v>16485.4</v>
          </cell>
        </row>
        <row r="38">
          <cell r="E38" t="str">
            <v>:</v>
          </cell>
          <cell r="F38">
            <v>10217.6</v>
          </cell>
          <cell r="G38">
            <v>8748.3</v>
          </cell>
          <cell r="H38">
            <v>7560.4</v>
          </cell>
        </row>
        <row r="39">
          <cell r="E39" t="str">
            <v>:</v>
          </cell>
          <cell r="F39" t="str">
            <v>:</v>
          </cell>
          <cell r="G39" t="str">
            <v>:</v>
          </cell>
          <cell r="H39" t="str">
            <v>:</v>
          </cell>
        </row>
        <row r="40">
          <cell r="E40">
            <v>20740</v>
          </cell>
          <cell r="F40">
            <v>17510</v>
          </cell>
          <cell r="G40">
            <v>10835</v>
          </cell>
          <cell r="H40">
            <v>10884</v>
          </cell>
        </row>
        <row r="41">
          <cell r="E41" t="str">
            <v>:</v>
          </cell>
          <cell r="F41">
            <v>28073</v>
          </cell>
          <cell r="G41" t="str">
            <v>:</v>
          </cell>
          <cell r="H41" t="str">
            <v>:</v>
          </cell>
        </row>
        <row r="42">
          <cell r="E42">
            <v>0</v>
          </cell>
          <cell r="F42">
            <v>0</v>
          </cell>
          <cell r="G42">
            <v>0</v>
          </cell>
          <cell r="H42">
            <v>0</v>
          </cell>
        </row>
        <row r="43">
          <cell r="E43">
            <v>112</v>
          </cell>
          <cell r="F43" t="str">
            <v>:</v>
          </cell>
          <cell r="G43" t="str">
            <v>:</v>
          </cell>
          <cell r="H43">
            <v>167</v>
          </cell>
        </row>
        <row r="44">
          <cell r="E44">
            <v>2025</v>
          </cell>
          <cell r="F44" t="str">
            <v>:</v>
          </cell>
          <cell r="G44" t="str">
            <v>:</v>
          </cell>
          <cell r="H44" t="str">
            <v>:</v>
          </cell>
        </row>
        <row r="45">
          <cell r="E45">
            <v>2646</v>
          </cell>
          <cell r="F45">
            <v>2665</v>
          </cell>
          <cell r="G45">
            <v>2696</v>
          </cell>
          <cell r="H45">
            <v>2695</v>
          </cell>
        </row>
      </sheetData>
      <sheetData sheetId="4">
        <row r="9">
          <cell r="L9">
            <v>20748</v>
          </cell>
        </row>
        <row r="10">
          <cell r="L10">
            <v>15977</v>
          </cell>
        </row>
        <row r="11">
          <cell r="F11">
            <v>16340</v>
          </cell>
        </row>
        <row r="12">
          <cell r="L12">
            <v>188000</v>
          </cell>
        </row>
        <row r="13">
          <cell r="L13">
            <v>21114</v>
          </cell>
        </row>
        <row r="14">
          <cell r="L14">
            <v>72000</v>
          </cell>
        </row>
        <row r="15">
          <cell r="L15">
            <v>111133</v>
          </cell>
        </row>
        <row r="16">
          <cell r="L16">
            <v>189048</v>
          </cell>
        </row>
        <row r="17">
          <cell r="L17">
            <v>175000</v>
          </cell>
        </row>
        <row r="18">
          <cell r="L18">
            <v>370</v>
          </cell>
        </row>
        <row r="19">
          <cell r="L19">
            <v>49924</v>
          </cell>
        </row>
        <row r="20">
          <cell r="L20">
            <v>24500</v>
          </cell>
        </row>
        <row r="21">
          <cell r="L21">
            <v>1644</v>
          </cell>
        </row>
        <row r="23">
          <cell r="L23">
            <v>120000</v>
          </cell>
        </row>
        <row r="24">
          <cell r="L24">
            <v>67</v>
          </cell>
        </row>
        <row r="25">
          <cell r="L25">
            <v>89680</v>
          </cell>
        </row>
        <row r="26">
          <cell r="L26">
            <v>84000</v>
          </cell>
        </row>
        <row r="27">
          <cell r="L27">
            <v>63100</v>
          </cell>
        </row>
        <row r="28">
          <cell r="L28">
            <v>73593</v>
          </cell>
        </row>
        <row r="29">
          <cell r="L29">
            <v>32092</v>
          </cell>
        </row>
        <row r="30">
          <cell r="L30">
            <v>80326</v>
          </cell>
        </row>
        <row r="31">
          <cell r="L31">
            <v>110000</v>
          </cell>
        </row>
        <row r="32">
          <cell r="L32">
            <v>179000</v>
          </cell>
        </row>
        <row r="38">
          <cell r="L38">
            <v>69650</v>
          </cell>
        </row>
        <row r="41">
          <cell r="L41">
            <v>42293</v>
          </cell>
        </row>
        <row r="42">
          <cell r="L42">
            <v>234300</v>
          </cell>
        </row>
        <row r="43">
          <cell r="L43">
            <v>170000</v>
          </cell>
        </row>
        <row r="44">
          <cell r="L44">
            <v>381439</v>
          </cell>
        </row>
        <row r="45">
          <cell r="L45">
            <v>53250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lanation"/>
      <sheetName val="TotalABS"/>
      <sheetName val="LTAA"/>
      <sheetName val="Final Tabl1 JQ BG "/>
      <sheetName val="LTAA RO"/>
      <sheetName val="National Sources"/>
      <sheetName val="WEI1990"/>
      <sheetName val="WEI2005"/>
      <sheetName val="WEI2007"/>
      <sheetName val="Data for chart2"/>
      <sheetName val="Chart2 Updated"/>
    </sheetNames>
    <sheetDataSet>
      <sheetData sheetId="1">
        <row r="16">
          <cell r="S16">
            <v>1599</v>
          </cell>
          <cell r="T16">
            <v>1680</v>
          </cell>
          <cell r="U16">
            <v>1572</v>
          </cell>
          <cell r="V16">
            <v>1597</v>
          </cell>
          <cell r="W16">
            <v>1836</v>
          </cell>
        </row>
      </sheetData>
      <sheetData sheetId="2">
        <row r="10">
          <cell r="H10">
            <v>107226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tgm/table.do?tab=table&amp;init=1&amp;plugin=1&amp;language=en&amp;pcode=ten00001"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G36" sqref="G36"/>
    </sheetView>
  </sheetViews>
  <sheetFormatPr defaultColWidth="9.140625" defaultRowHeight="12.75"/>
  <cols>
    <col min="1" max="1" width="18.57421875" style="0" customWidth="1"/>
  </cols>
  <sheetData>
    <row r="1" ht="18">
      <c r="A1" s="1" t="s">
        <v>6</v>
      </c>
    </row>
    <row r="4" spans="1:2" ht="12.75">
      <c r="A4" t="s">
        <v>7</v>
      </c>
      <c r="B4" t="s">
        <v>174</v>
      </c>
    </row>
    <row r="5" spans="1:2" ht="12.75">
      <c r="A5" t="s">
        <v>8</v>
      </c>
      <c r="B5" t="s">
        <v>175</v>
      </c>
    </row>
    <row r="7" spans="1:2" ht="12.75">
      <c r="A7" t="s">
        <v>9</v>
      </c>
      <c r="B7" t="s">
        <v>10</v>
      </c>
    </row>
    <row r="8" spans="1:2" ht="12.75">
      <c r="A8" t="s">
        <v>11</v>
      </c>
      <c r="B8" t="s">
        <v>10</v>
      </c>
    </row>
    <row r="10" spans="1:9" ht="12.75">
      <c r="A10" t="s">
        <v>137</v>
      </c>
      <c r="B10" t="s">
        <v>12</v>
      </c>
      <c r="I10" s="2" t="s">
        <v>13</v>
      </c>
    </row>
    <row r="12" spans="1:2" ht="12.75">
      <c r="A12" t="s">
        <v>14</v>
      </c>
      <c r="B12" t="s">
        <v>15</v>
      </c>
    </row>
    <row r="13" spans="1:2" ht="12.75">
      <c r="A13" t="s">
        <v>134</v>
      </c>
      <c r="B13" t="s">
        <v>135</v>
      </c>
    </row>
    <row r="14" spans="1:2" ht="12.75">
      <c r="A14" t="s">
        <v>176</v>
      </c>
      <c r="B14" t="s">
        <v>177</v>
      </c>
    </row>
    <row r="15" spans="1:2" ht="12.75">
      <c r="A15" t="s">
        <v>136</v>
      </c>
      <c r="B15" t="s">
        <v>16</v>
      </c>
    </row>
    <row r="16" spans="1:2" ht="12.75">
      <c r="A16" t="s">
        <v>17</v>
      </c>
      <c r="B16" t="s">
        <v>178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E196"/>
  <sheetViews>
    <sheetView workbookViewId="0" topLeftCell="A7">
      <selection activeCell="E29" sqref="E29"/>
    </sheetView>
  </sheetViews>
  <sheetFormatPr defaultColWidth="9.140625" defaultRowHeight="12.75"/>
  <cols>
    <col min="1" max="1" width="17.140625" style="9" customWidth="1"/>
    <col min="2" max="2" width="19.140625" style="15" customWidth="1"/>
    <col min="3" max="4" width="9.140625" style="15" customWidth="1"/>
    <col min="6" max="16384" width="9.140625" style="28" customWidth="1"/>
  </cols>
  <sheetData>
    <row r="1" ht="12.75"/>
    <row r="2" spans="1:5" ht="12.75">
      <c r="A2" s="62"/>
      <c r="B2" s="63"/>
      <c r="C2" s="63"/>
      <c r="D2" s="63"/>
      <c r="E2" s="61"/>
    </row>
    <row r="3" spans="1:5" ht="12.75">
      <c r="A3" s="62"/>
      <c r="B3" s="63"/>
      <c r="C3" s="63"/>
      <c r="D3" s="63"/>
      <c r="E3" s="61"/>
    </row>
    <row r="4" spans="1:5" ht="12.75">
      <c r="A4" s="66"/>
      <c r="B4" s="44" t="s">
        <v>151</v>
      </c>
      <c r="C4" s="70" t="s">
        <v>132</v>
      </c>
      <c r="D4" s="32" t="s">
        <v>173</v>
      </c>
      <c r="E4" s="95" t="s">
        <v>166</v>
      </c>
    </row>
    <row r="5" spans="1:5" ht="12.75">
      <c r="A5" s="67" t="s">
        <v>76</v>
      </c>
      <c r="B5" s="69">
        <v>0.637920489296636</v>
      </c>
      <c r="C5" s="71">
        <v>0.4535787321063395</v>
      </c>
      <c r="D5" s="72">
        <v>0.6253822629969419</v>
      </c>
      <c r="E5" s="96"/>
    </row>
    <row r="6" spans="1:5" ht="12.75">
      <c r="A6" s="68" t="s">
        <v>63</v>
      </c>
      <c r="B6" s="69">
        <v>0.3205087041589324</v>
      </c>
      <c r="C6" s="71">
        <v>0.3235545830294189</v>
      </c>
      <c r="D6" s="72"/>
      <c r="E6" s="96">
        <v>0.338</v>
      </c>
    </row>
    <row r="7" spans="1:5" ht="12.75">
      <c r="A7" s="67" t="s">
        <v>72</v>
      </c>
      <c r="B7" s="69">
        <v>0.30378015530940405</v>
      </c>
      <c r="C7" s="71">
        <v>0.34335615883670917</v>
      </c>
      <c r="D7" s="72">
        <v>0.3349203206968227</v>
      </c>
      <c r="E7" s="96">
        <v>0.3320345891859304</v>
      </c>
    </row>
    <row r="8" spans="1:5" ht="12.75">
      <c r="A8" s="67" t="s">
        <v>75</v>
      </c>
      <c r="B8" s="69">
        <v>0.23989714285714286</v>
      </c>
      <c r="C8" s="71">
        <v>0.23989714285714286</v>
      </c>
      <c r="D8" s="72">
        <v>0.23989714285714286</v>
      </c>
      <c r="E8" s="96"/>
    </row>
    <row r="9" spans="1:5" ht="12.75">
      <c r="A9" s="67" t="s">
        <v>87</v>
      </c>
      <c r="B9" s="69">
        <v>0.208955223880597</v>
      </c>
      <c r="C9" s="71">
        <v>0.208955223880597</v>
      </c>
      <c r="D9" s="72">
        <v>0.24328358208955225</v>
      </c>
      <c r="E9" s="96">
        <v>0.31791044776119404</v>
      </c>
    </row>
    <row r="10" spans="1:5" ht="12.75">
      <c r="A10" s="67" t="s">
        <v>118</v>
      </c>
      <c r="B10" s="69">
        <v>0.1897140418267179</v>
      </c>
      <c r="C10" s="71">
        <v>0.1897140418267179</v>
      </c>
      <c r="D10" s="72">
        <v>0.16978233034571064</v>
      </c>
      <c r="E10" s="96">
        <v>0.119816474605207</v>
      </c>
    </row>
    <row r="11" spans="1:5" ht="12.75">
      <c r="A11" s="67" t="s">
        <v>67</v>
      </c>
      <c r="B11" s="69">
        <v>0.18913297872340426</v>
      </c>
      <c r="C11" s="71">
        <v>0.2021606382978723</v>
      </c>
      <c r="D11" s="72">
        <v>0.2021606382978723</v>
      </c>
      <c r="E11" s="96">
        <v>0.24612765957446808</v>
      </c>
    </row>
    <row r="12" spans="1:5" ht="12.75">
      <c r="A12" s="68" t="s">
        <v>95</v>
      </c>
      <c r="B12" s="69">
        <v>0.18259746434231378</v>
      </c>
      <c r="C12" s="71">
        <v>0.18259746434231378</v>
      </c>
      <c r="D12" s="72">
        <v>0.18586687797147386</v>
      </c>
      <c r="E12" s="96">
        <v>0.24032329635499208</v>
      </c>
    </row>
    <row r="13" spans="1:5" ht="12.75">
      <c r="A13" s="67" t="s">
        <v>73</v>
      </c>
      <c r="B13" s="69">
        <v>0.17473603409682595</v>
      </c>
      <c r="C13" s="71">
        <v>0.178012593065762</v>
      </c>
      <c r="D13" s="72">
        <v>0.17541841225508867</v>
      </c>
      <c r="E13" s="96">
        <v>0.20800537429647498</v>
      </c>
    </row>
    <row r="14" spans="1:5" ht="12.75">
      <c r="A14" s="68" t="s">
        <v>97</v>
      </c>
      <c r="B14" s="69">
        <v>0.15069368010544482</v>
      </c>
      <c r="C14" s="71">
        <v>0.15069368010544482</v>
      </c>
      <c r="D14" s="72">
        <v>0.15069368010544482</v>
      </c>
      <c r="E14" s="96">
        <v>0.09903115785468726</v>
      </c>
    </row>
    <row r="15" spans="1:5" ht="12.75">
      <c r="A15" s="67" t="s">
        <v>68</v>
      </c>
      <c r="B15" s="69">
        <v>0.1487000890904673</v>
      </c>
      <c r="C15" s="71">
        <v>0.1273183769336681</v>
      </c>
      <c r="D15" s="72">
        <v>0.11445695310601765</v>
      </c>
      <c r="E15" s="96">
        <v>0.1522686369233684</v>
      </c>
    </row>
    <row r="16" spans="1:5" ht="12.75">
      <c r="A16" s="67" t="s">
        <v>70</v>
      </c>
      <c r="B16" s="69">
        <v>0.13248055555555557</v>
      </c>
      <c r="C16" s="71">
        <v>0.12076944444444444</v>
      </c>
      <c r="D16" s="72">
        <v>0.12076944444444444</v>
      </c>
      <c r="E16" s="96">
        <v>0.10882361111111111</v>
      </c>
    </row>
    <row r="17" spans="1:5" ht="12.75">
      <c r="A17" s="67" t="s">
        <v>153</v>
      </c>
      <c r="B17" s="69">
        <v>0.12884602020819724</v>
      </c>
      <c r="C17" s="71">
        <v>0.21870717571680728</v>
      </c>
      <c r="D17" s="72"/>
      <c r="E17" s="96">
        <v>0.204</v>
      </c>
    </row>
    <row r="18" spans="1:5" ht="12.75">
      <c r="A18" s="67" t="s">
        <v>64</v>
      </c>
      <c r="B18" s="69">
        <v>0.12325843399887337</v>
      </c>
      <c r="C18" s="71">
        <v>0.12198159854791263</v>
      </c>
      <c r="D18" s="72">
        <v>0.11943418664329974</v>
      </c>
      <c r="E18" s="96">
        <v>0.22676973148901544</v>
      </c>
    </row>
    <row r="19" spans="1:5" ht="12.75">
      <c r="A19" s="67" t="s">
        <v>88</v>
      </c>
      <c r="B19" s="69">
        <v>0.10904326494201606</v>
      </c>
      <c r="C19" s="71">
        <v>0.11514272970561998</v>
      </c>
      <c r="D19" s="72">
        <v>0.09881132917038359</v>
      </c>
      <c r="E19" s="96">
        <v>0.08697591436217662</v>
      </c>
    </row>
    <row r="20" spans="1:5" ht="12.75">
      <c r="A20" s="67" t="s">
        <v>80</v>
      </c>
      <c r="B20" s="69">
        <v>0.09261224489795919</v>
      </c>
      <c r="C20" s="71">
        <v>0.0965265306122449</v>
      </c>
      <c r="D20" s="72">
        <v>0.12760408163265308</v>
      </c>
      <c r="E20" s="96">
        <v>0.17595918367346938</v>
      </c>
    </row>
    <row r="21" spans="1:5" ht="12.75">
      <c r="A21" s="67" t="s">
        <v>165</v>
      </c>
      <c r="B21" s="69">
        <v>0.07215604136667103</v>
      </c>
      <c r="C21" s="71">
        <v>0.15140725225814897</v>
      </c>
      <c r="D21" s="72"/>
      <c r="E21" s="96">
        <v>0.3647074224374918</v>
      </c>
    </row>
    <row r="22" spans="1:5" ht="12.75">
      <c r="A22" s="67" t="s">
        <v>110</v>
      </c>
      <c r="B22" s="69">
        <v>0.0576492641710033</v>
      </c>
      <c r="C22" s="71">
        <v>0.056112323503627846</v>
      </c>
      <c r="D22" s="72">
        <v>0.061446850577285356</v>
      </c>
      <c r="E22" s="97">
        <v>0.0952903213772779</v>
      </c>
    </row>
    <row r="23" spans="1:5" ht="12.75">
      <c r="A23" s="67" t="s">
        <v>83</v>
      </c>
      <c r="B23" s="69">
        <v>0.05615391222193593</v>
      </c>
      <c r="C23" s="71">
        <v>0.054483333333333335</v>
      </c>
      <c r="D23" s="72">
        <v>0.0484</v>
      </c>
      <c r="E23" s="96">
        <v>0.05947416666666666</v>
      </c>
    </row>
    <row r="24" spans="1:5" ht="12.75">
      <c r="A24" s="67" t="s">
        <v>122</v>
      </c>
      <c r="B24" s="69">
        <v>0.04970847660337868</v>
      </c>
      <c r="C24" s="71">
        <v>0.04707981220657277</v>
      </c>
      <c r="D24" s="72">
        <v>0.04728638497652582</v>
      </c>
      <c r="E24" s="96">
        <v>0.050046948356807515</v>
      </c>
    </row>
    <row r="25" spans="1:5" ht="12.75">
      <c r="A25" s="68" t="s">
        <v>91</v>
      </c>
      <c r="B25" s="69">
        <v>0.04366547619047619</v>
      </c>
      <c r="C25" s="71">
        <v>0.04366547619047619</v>
      </c>
      <c r="D25" s="72">
        <v>0.04366547619047619</v>
      </c>
      <c r="E25" s="96">
        <v>0.04531785714285714</v>
      </c>
    </row>
    <row r="26" spans="1:5" ht="12.75">
      <c r="A26" s="67" t="s">
        <v>65</v>
      </c>
      <c r="B26" s="69">
        <v>0.041621787025703794</v>
      </c>
      <c r="C26" s="71">
        <v>0.041621787025703794</v>
      </c>
      <c r="D26" s="72">
        <v>0.04087515299877601</v>
      </c>
      <c r="E26" s="96">
        <v>0.07717258261933904</v>
      </c>
    </row>
    <row r="27" spans="1:5" ht="12.75">
      <c r="A27" s="67" t="s">
        <v>154</v>
      </c>
      <c r="B27" s="69">
        <v>0.03698296836982968</v>
      </c>
      <c r="C27" s="71">
        <v>0.03698296836982968</v>
      </c>
      <c r="D27" s="72">
        <v>0.03698296836982968</v>
      </c>
      <c r="E27" s="96"/>
    </row>
    <row r="28" spans="1:5" ht="12.75">
      <c r="A28" s="68" t="s">
        <v>100</v>
      </c>
      <c r="B28" s="69">
        <v>0.029147451078150317</v>
      </c>
      <c r="C28" s="71">
        <v>0.028016328056836595</v>
      </c>
      <c r="D28" s="72">
        <v>0.00948522996385392</v>
      </c>
      <c r="E28" s="96">
        <v>0.013828991649009099</v>
      </c>
    </row>
    <row r="29" spans="1:5" ht="12.75">
      <c r="A29" s="67" t="s">
        <v>115</v>
      </c>
      <c r="B29" s="69">
        <v>0.026625145272529023</v>
      </c>
      <c r="C29" s="71">
        <v>0.023786553709329302</v>
      </c>
      <c r="D29" s="72">
        <v>0.032482713129944316</v>
      </c>
      <c r="E29" s="97">
        <v>0.07857056318625845</v>
      </c>
    </row>
    <row r="30" spans="1:5" ht="12.75">
      <c r="A30" s="67" t="s">
        <v>104</v>
      </c>
      <c r="B30" s="69">
        <v>0.021165454545454543</v>
      </c>
      <c r="C30" s="71">
        <v>0.021165454545454543</v>
      </c>
      <c r="D30" s="72">
        <v>0.021165454545454543</v>
      </c>
      <c r="E30" s="96">
        <v>0.021154545454545454</v>
      </c>
    </row>
    <row r="31" spans="1:5" ht="12.75">
      <c r="A31" s="67" t="s">
        <v>74</v>
      </c>
      <c r="B31" s="69">
        <v>0.01536842105263158</v>
      </c>
      <c r="C31" s="71">
        <v>0.01682105263157895</v>
      </c>
      <c r="D31" s="72"/>
      <c r="E31" s="96">
        <v>0.026</v>
      </c>
    </row>
    <row r="32" spans="1:5" ht="12.75">
      <c r="A32" s="67" t="s">
        <v>105</v>
      </c>
      <c r="B32" s="69">
        <v>0.014343368237347295</v>
      </c>
      <c r="C32" s="71">
        <v>0.014949720670391062</v>
      </c>
      <c r="D32" s="72">
        <v>0.014949720670391062</v>
      </c>
      <c r="E32" s="96">
        <v>0.01658100558659218</v>
      </c>
    </row>
    <row r="33" spans="1:5" ht="12.75">
      <c r="A33" s="68" t="s">
        <v>103</v>
      </c>
      <c r="B33" s="69">
        <v>0.00856509722879267</v>
      </c>
      <c r="C33" s="71">
        <v>0.012954709558548912</v>
      </c>
      <c r="D33" s="72">
        <v>0.013619500535318577</v>
      </c>
      <c r="E33" s="96">
        <v>0.02634265368622862</v>
      </c>
    </row>
    <row r="34" spans="1:5" s="33" customFormat="1" ht="12.75">
      <c r="A34" s="67" t="s">
        <v>78</v>
      </c>
      <c r="B34" s="69">
        <v>0.00626723192315674</v>
      </c>
      <c r="C34" s="71">
        <v>0.006534403165530886</v>
      </c>
      <c r="D34" s="72">
        <v>0.005133803381139332</v>
      </c>
      <c r="E34" s="97">
        <v>0.013113933178431217</v>
      </c>
    </row>
    <row r="35" spans="1:5" s="33" customFormat="1" ht="12.75">
      <c r="A35" s="67" t="s">
        <v>120</v>
      </c>
      <c r="B35" s="69">
        <v>0.0009705882352941176</v>
      </c>
      <c r="C35" s="71">
        <v>0.0009705882352941176</v>
      </c>
      <c r="D35" s="72">
        <v>0.0009705882352941176</v>
      </c>
      <c r="E35" s="97">
        <v>0.0009823529411764707</v>
      </c>
    </row>
    <row r="36" spans="1:5" s="33" customFormat="1" ht="12.75">
      <c r="A36" s="67" t="s">
        <v>121</v>
      </c>
      <c r="B36" s="69"/>
      <c r="C36" s="71"/>
      <c r="D36" s="72"/>
      <c r="E36" s="98">
        <v>0.005</v>
      </c>
    </row>
    <row r="37" spans="1:5" s="33" customFormat="1" ht="12.75">
      <c r="A37" s="64"/>
      <c r="B37" s="64"/>
      <c r="C37" s="64"/>
      <c r="D37" s="64"/>
      <c r="E37" s="64"/>
    </row>
    <row r="38" s="33" customFormat="1" ht="12.75">
      <c r="E38" s="6"/>
    </row>
    <row r="39" s="33" customFormat="1" ht="12.75">
      <c r="E39" s="6"/>
    </row>
    <row r="40" s="33" customFormat="1" ht="12.75">
      <c r="E40" s="6"/>
    </row>
    <row r="41" s="33" customFormat="1" ht="12.75">
      <c r="E41" s="6"/>
    </row>
    <row r="42" s="33" customFormat="1" ht="12.75">
      <c r="E42" s="6"/>
    </row>
    <row r="43" spans="1:5" s="33" customFormat="1" ht="12.75">
      <c r="A43" s="65"/>
      <c r="B43" s="65"/>
      <c r="C43" s="65"/>
      <c r="D43" s="65"/>
      <c r="E43" s="6"/>
    </row>
    <row r="44" s="33" customFormat="1" ht="12.75">
      <c r="E44" s="6"/>
    </row>
    <row r="45" spans="1:5" s="33" customFormat="1" ht="12.75">
      <c r="A45" s="65"/>
      <c r="B45" s="65"/>
      <c r="C45" s="65"/>
      <c r="D45" s="65"/>
      <c r="E45" s="6"/>
    </row>
    <row r="46" spans="1:5" s="33" customFormat="1" ht="12.75">
      <c r="A46" s="35"/>
      <c r="B46" s="36"/>
      <c r="C46" s="36"/>
      <c r="D46" s="36"/>
      <c r="E46" s="6"/>
    </row>
    <row r="47" spans="1:5" s="33" customFormat="1" ht="12.75">
      <c r="A47" s="35"/>
      <c r="B47" s="36"/>
      <c r="C47" s="36"/>
      <c r="D47" s="36"/>
      <c r="E47" s="6"/>
    </row>
    <row r="48" spans="1:5" s="33" customFormat="1" ht="12.75">
      <c r="A48" s="35"/>
      <c r="B48" s="36"/>
      <c r="C48" s="36"/>
      <c r="D48" s="36"/>
      <c r="E48" s="6"/>
    </row>
    <row r="49" spans="1:4" ht="12.75">
      <c r="A49" s="35"/>
      <c r="B49" s="36"/>
      <c r="C49" s="36"/>
      <c r="D49" s="36"/>
    </row>
    <row r="50" spans="1:4" ht="12.75">
      <c r="A50" s="35"/>
      <c r="B50" s="36"/>
      <c r="C50" s="36"/>
      <c r="D50" s="36"/>
    </row>
    <row r="51" spans="1:4" ht="12.75">
      <c r="A51" s="35"/>
      <c r="B51" s="36"/>
      <c r="C51" s="36"/>
      <c r="D51" s="36"/>
    </row>
    <row r="52" spans="1:4" ht="12.75">
      <c r="A52" s="35"/>
      <c r="B52" s="36"/>
      <c r="C52" s="36"/>
      <c r="D52" s="36"/>
    </row>
    <row r="53" spans="1:4" ht="12.75">
      <c r="A53" s="35"/>
      <c r="B53" s="36"/>
      <c r="C53" s="36"/>
      <c r="D53" s="36"/>
    </row>
    <row r="54" spans="1:4" ht="12.75">
      <c r="A54" s="35"/>
      <c r="B54" s="36"/>
      <c r="C54" s="36"/>
      <c r="D54" s="36"/>
    </row>
    <row r="55" spans="1:4" ht="12.75">
      <c r="A55" s="35"/>
      <c r="B55" s="36"/>
      <c r="C55" s="36"/>
      <c r="D55" s="36"/>
    </row>
    <row r="56" spans="1:4" ht="12.75">
      <c r="A56" s="35"/>
      <c r="B56" s="36"/>
      <c r="C56" s="36"/>
      <c r="D56" s="36"/>
    </row>
    <row r="57" spans="1:4" ht="12.75">
      <c r="A57" s="35"/>
      <c r="B57" s="36"/>
      <c r="C57" s="36"/>
      <c r="D57" s="36"/>
    </row>
    <row r="58" spans="1:4" ht="12.75">
      <c r="A58" s="35"/>
      <c r="B58" s="36"/>
      <c r="C58" s="36"/>
      <c r="D58" s="36"/>
    </row>
    <row r="59" spans="1:4" ht="12.75">
      <c r="A59" s="35"/>
      <c r="B59" s="36"/>
      <c r="C59" s="36"/>
      <c r="D59" s="36"/>
    </row>
    <row r="60" spans="1:4" ht="12.75">
      <c r="A60" s="35"/>
      <c r="B60" s="36"/>
      <c r="C60" s="36"/>
      <c r="D60" s="36"/>
    </row>
    <row r="61" spans="1:4" ht="12.75">
      <c r="A61" s="35"/>
      <c r="B61" s="36"/>
      <c r="C61" s="36"/>
      <c r="D61" s="36"/>
    </row>
    <row r="62" spans="1:4" ht="12.75">
      <c r="A62" s="35"/>
      <c r="B62" s="36"/>
      <c r="C62" s="36"/>
      <c r="D62" s="36"/>
    </row>
    <row r="63" spans="1:4" ht="12.75">
      <c r="A63" s="35"/>
      <c r="B63" s="36"/>
      <c r="C63" s="36"/>
      <c r="D63" s="36"/>
    </row>
    <row r="64" spans="1:4" ht="12.75">
      <c r="A64" s="35"/>
      <c r="B64" s="36"/>
      <c r="C64" s="36"/>
      <c r="D64" s="36"/>
    </row>
    <row r="65" spans="1:4" ht="12.75">
      <c r="A65" s="35"/>
      <c r="B65" s="36"/>
      <c r="C65" s="36"/>
      <c r="D65" s="36"/>
    </row>
    <row r="66" spans="1:4" ht="12.75">
      <c r="A66" s="35"/>
      <c r="B66" s="36"/>
      <c r="C66" s="36"/>
      <c r="D66" s="36"/>
    </row>
    <row r="67" spans="1:4" ht="12.75">
      <c r="A67" s="35"/>
      <c r="B67" s="36"/>
      <c r="C67" s="36"/>
      <c r="D67" s="36"/>
    </row>
    <row r="68" spans="1:4" ht="12.75">
      <c r="A68" s="35"/>
      <c r="B68" s="36"/>
      <c r="C68" s="36"/>
      <c r="D68" s="36"/>
    </row>
    <row r="69" spans="1:4" ht="12.75">
      <c r="A69" s="35"/>
      <c r="B69" s="36"/>
      <c r="C69" s="36"/>
      <c r="D69" s="36"/>
    </row>
    <row r="70" spans="1:4" ht="12.75">
      <c r="A70" s="35"/>
      <c r="B70" s="36"/>
      <c r="C70" s="36"/>
      <c r="D70" s="36"/>
    </row>
    <row r="71" spans="1:4" ht="12.75">
      <c r="A71" s="35"/>
      <c r="B71" s="36"/>
      <c r="C71" s="36"/>
      <c r="D71" s="36"/>
    </row>
    <row r="72" spans="1:4" ht="12.75">
      <c r="A72" s="35"/>
      <c r="B72" s="36"/>
      <c r="C72" s="36"/>
      <c r="D72" s="36"/>
    </row>
    <row r="73" spans="1:4" ht="12.75">
      <c r="A73" s="35"/>
      <c r="B73" s="36"/>
      <c r="C73" s="36"/>
      <c r="D73" s="36"/>
    </row>
    <row r="74" spans="1:4" ht="12.75">
      <c r="A74" s="35"/>
      <c r="B74" s="36"/>
      <c r="C74" s="36"/>
      <c r="D74" s="36"/>
    </row>
    <row r="75" spans="1:4" ht="12.75">
      <c r="A75" s="35"/>
      <c r="B75" s="36"/>
      <c r="C75" s="36"/>
      <c r="D75" s="36"/>
    </row>
    <row r="76" spans="1:4" ht="12.75">
      <c r="A76" s="35"/>
      <c r="B76" s="36"/>
      <c r="C76" s="36"/>
      <c r="D76" s="36"/>
    </row>
    <row r="77" spans="1:4" ht="12.75">
      <c r="A77" s="35"/>
      <c r="B77" s="36"/>
      <c r="C77" s="36"/>
      <c r="D77" s="36"/>
    </row>
    <row r="78" spans="1:4" ht="12.75">
      <c r="A78" s="35"/>
      <c r="B78" s="36"/>
      <c r="C78" s="36"/>
      <c r="D78" s="36"/>
    </row>
    <row r="79" spans="1:4" ht="12.75">
      <c r="A79" s="35"/>
      <c r="B79" s="36"/>
      <c r="C79" s="36"/>
      <c r="D79" s="36"/>
    </row>
    <row r="80" spans="1:4" ht="12.75">
      <c r="A80" s="35"/>
      <c r="B80" s="36"/>
      <c r="C80" s="36"/>
      <c r="D80" s="36"/>
    </row>
    <row r="81" spans="1:4" ht="12.75">
      <c r="A81" s="35"/>
      <c r="B81" s="36"/>
      <c r="C81" s="36"/>
      <c r="D81" s="36"/>
    </row>
    <row r="82" spans="1:4" ht="12.75">
      <c r="A82" s="35"/>
      <c r="B82" s="36"/>
      <c r="C82" s="36"/>
      <c r="D82" s="36"/>
    </row>
    <row r="83" spans="1:4" ht="12.75">
      <c r="A83" s="35"/>
      <c r="B83" s="36"/>
      <c r="C83" s="36"/>
      <c r="D83" s="36"/>
    </row>
    <row r="84" spans="1:4" ht="12.75">
      <c r="A84" s="35"/>
      <c r="B84" s="36"/>
      <c r="C84" s="36"/>
      <c r="D84" s="36"/>
    </row>
    <row r="85" spans="1:4" ht="12.75">
      <c r="A85" s="35"/>
      <c r="B85" s="36"/>
      <c r="C85" s="36"/>
      <c r="D85" s="36"/>
    </row>
    <row r="86" spans="1:4" ht="12.75">
      <c r="A86" s="35"/>
      <c r="B86" s="36"/>
      <c r="C86" s="36"/>
      <c r="D86" s="36"/>
    </row>
    <row r="87" spans="1:4" ht="12.75">
      <c r="A87" s="35"/>
      <c r="B87" s="36"/>
      <c r="C87" s="36"/>
      <c r="D87" s="36"/>
    </row>
    <row r="88" spans="1:4" ht="12.75">
      <c r="A88" s="35"/>
      <c r="B88" s="36"/>
      <c r="C88" s="36"/>
      <c r="D88" s="36"/>
    </row>
    <row r="89" spans="1:4" ht="12.75">
      <c r="A89" s="35"/>
      <c r="B89" s="36"/>
      <c r="C89" s="36"/>
      <c r="D89" s="36"/>
    </row>
    <row r="90" spans="1:4" ht="12.75">
      <c r="A90" s="35"/>
      <c r="B90" s="36"/>
      <c r="C90" s="36"/>
      <c r="D90" s="36"/>
    </row>
    <row r="91" spans="1:4" ht="12.75">
      <c r="A91" s="35"/>
      <c r="B91" s="36"/>
      <c r="C91" s="36"/>
      <c r="D91" s="36"/>
    </row>
    <row r="92" spans="1:4" ht="12.75">
      <c r="A92" s="35"/>
      <c r="B92" s="36"/>
      <c r="C92" s="36"/>
      <c r="D92" s="36"/>
    </row>
    <row r="93" spans="1:4" ht="12.75">
      <c r="A93" s="35"/>
      <c r="B93" s="36"/>
      <c r="C93" s="36"/>
      <c r="D93" s="36"/>
    </row>
    <row r="94" spans="1:4" ht="12.75">
      <c r="A94" s="35"/>
      <c r="B94" s="36"/>
      <c r="C94" s="36"/>
      <c r="D94" s="36"/>
    </row>
    <row r="95" spans="1:4" ht="12.75">
      <c r="A95" s="35"/>
      <c r="B95" s="36"/>
      <c r="C95" s="36"/>
      <c r="D95" s="36"/>
    </row>
    <row r="96" spans="1:4" ht="12.75">
      <c r="A96" s="35"/>
      <c r="B96" s="36"/>
      <c r="C96" s="36"/>
      <c r="D96" s="36"/>
    </row>
    <row r="97" spans="1:4" ht="12.75">
      <c r="A97" s="35"/>
      <c r="B97" s="36"/>
      <c r="C97" s="36"/>
      <c r="D97" s="36"/>
    </row>
    <row r="98" spans="1:4" ht="12.75">
      <c r="A98" s="35"/>
      <c r="B98" s="36"/>
      <c r="C98" s="36"/>
      <c r="D98" s="36"/>
    </row>
    <row r="99" spans="1:4" ht="12.75">
      <c r="A99" s="35"/>
      <c r="B99" s="36"/>
      <c r="C99" s="36"/>
      <c r="D99" s="36"/>
    </row>
    <row r="100" spans="1:4" ht="12.75">
      <c r="A100" s="35"/>
      <c r="B100" s="36"/>
      <c r="C100" s="36"/>
      <c r="D100" s="36"/>
    </row>
    <row r="101" spans="1:4" ht="12.75">
      <c r="A101" s="35"/>
      <c r="B101" s="36"/>
      <c r="C101" s="36"/>
      <c r="D101" s="36"/>
    </row>
    <row r="102" spans="1:4" ht="12.75">
      <c r="A102" s="35"/>
      <c r="B102" s="36"/>
      <c r="C102" s="36"/>
      <c r="D102" s="36"/>
    </row>
    <row r="103" spans="1:4" ht="12.75">
      <c r="A103" s="35"/>
      <c r="B103" s="36"/>
      <c r="C103" s="36"/>
      <c r="D103" s="36"/>
    </row>
    <row r="104" spans="1:4" ht="12.75">
      <c r="A104" s="35"/>
      <c r="B104" s="36"/>
      <c r="C104" s="36"/>
      <c r="D104" s="36"/>
    </row>
    <row r="105" spans="1:4" ht="12.75">
      <c r="A105" s="35"/>
      <c r="B105" s="36"/>
      <c r="C105" s="36"/>
      <c r="D105" s="36"/>
    </row>
    <row r="106" spans="1:4" ht="12.75">
      <c r="A106" s="35"/>
      <c r="B106" s="36"/>
      <c r="C106" s="36"/>
      <c r="D106" s="36"/>
    </row>
    <row r="107" spans="1:4" ht="12.75">
      <c r="A107" s="35"/>
      <c r="B107" s="36"/>
      <c r="C107" s="36"/>
      <c r="D107" s="36"/>
    </row>
    <row r="108" spans="1:4" ht="12.75">
      <c r="A108" s="35"/>
      <c r="B108" s="36"/>
      <c r="C108" s="36"/>
      <c r="D108" s="36"/>
    </row>
    <row r="109" spans="1:4" ht="12.75">
      <c r="A109" s="35"/>
      <c r="B109" s="36"/>
      <c r="C109" s="36"/>
      <c r="D109" s="36"/>
    </row>
    <row r="110" spans="1:4" ht="12.75">
      <c r="A110" s="35"/>
      <c r="B110" s="36"/>
      <c r="C110" s="36"/>
      <c r="D110" s="36"/>
    </row>
    <row r="111" spans="1:4" ht="12.75">
      <c r="A111" s="35"/>
      <c r="B111" s="36"/>
      <c r="C111" s="36"/>
      <c r="D111" s="36"/>
    </row>
    <row r="112" spans="1:4" ht="12.75">
      <c r="A112" s="35"/>
      <c r="B112" s="36"/>
      <c r="C112" s="36"/>
      <c r="D112" s="36"/>
    </row>
    <row r="113" spans="1:4" ht="12.75">
      <c r="A113" s="35"/>
      <c r="B113" s="36"/>
      <c r="C113" s="36"/>
      <c r="D113" s="36"/>
    </row>
    <row r="114" spans="1:4" ht="12.75">
      <c r="A114" s="35"/>
      <c r="B114" s="36"/>
      <c r="C114" s="36"/>
      <c r="D114" s="36"/>
    </row>
    <row r="115" spans="1:4" ht="12.75">
      <c r="A115" s="35"/>
      <c r="B115" s="36"/>
      <c r="C115" s="36"/>
      <c r="D115" s="36"/>
    </row>
    <row r="116" spans="1:4" ht="12.75">
      <c r="A116" s="35"/>
      <c r="B116" s="36"/>
      <c r="C116" s="36"/>
      <c r="D116" s="36"/>
    </row>
    <row r="117" spans="1:4" ht="12.75">
      <c r="A117" s="35"/>
      <c r="B117" s="36"/>
      <c r="C117" s="36"/>
      <c r="D117" s="36"/>
    </row>
    <row r="118" spans="1:4" ht="12.75">
      <c r="A118" s="35"/>
      <c r="B118" s="36"/>
      <c r="C118" s="36"/>
      <c r="D118" s="36"/>
    </row>
    <row r="119" spans="1:4" ht="12.75">
      <c r="A119" s="35"/>
      <c r="B119" s="36"/>
      <c r="C119" s="36"/>
      <c r="D119" s="36"/>
    </row>
    <row r="120" spans="1:4" ht="12.75">
      <c r="A120" s="35"/>
      <c r="B120" s="36"/>
      <c r="C120" s="36"/>
      <c r="D120" s="36"/>
    </row>
    <row r="121" spans="1:4" ht="12.75">
      <c r="A121" s="35"/>
      <c r="B121" s="36"/>
      <c r="C121" s="36"/>
      <c r="D121" s="36"/>
    </row>
    <row r="122" spans="1:4" ht="12.75">
      <c r="A122" s="35"/>
      <c r="B122" s="36"/>
      <c r="C122" s="36"/>
      <c r="D122" s="36"/>
    </row>
    <row r="123" spans="1:4" ht="12.75">
      <c r="A123" s="35"/>
      <c r="B123" s="36"/>
      <c r="C123" s="36"/>
      <c r="D123" s="36"/>
    </row>
    <row r="124" spans="1:4" ht="12.75">
      <c r="A124" s="35"/>
      <c r="B124" s="36"/>
      <c r="C124" s="36"/>
      <c r="D124" s="36"/>
    </row>
    <row r="125" spans="1:4" ht="12.75">
      <c r="A125" s="35"/>
      <c r="B125" s="36"/>
      <c r="C125" s="36"/>
      <c r="D125" s="36"/>
    </row>
    <row r="126" spans="1:4" ht="12.75">
      <c r="A126" s="35"/>
      <c r="B126" s="36"/>
      <c r="C126" s="36"/>
      <c r="D126" s="36"/>
    </row>
    <row r="127" spans="1:4" ht="12.75">
      <c r="A127" s="35"/>
      <c r="B127" s="36"/>
      <c r="C127" s="36"/>
      <c r="D127" s="36"/>
    </row>
    <row r="128" spans="1:4" ht="12.75">
      <c r="A128" s="35"/>
      <c r="B128" s="36"/>
      <c r="C128" s="36"/>
      <c r="D128" s="36"/>
    </row>
    <row r="129" spans="1:4" ht="12.75">
      <c r="A129" s="35"/>
      <c r="B129" s="36"/>
      <c r="C129" s="36"/>
      <c r="D129" s="36"/>
    </row>
    <row r="130" spans="1:4" ht="12.75">
      <c r="A130" s="35"/>
      <c r="B130" s="36"/>
      <c r="C130" s="36"/>
      <c r="D130" s="36"/>
    </row>
    <row r="131" spans="1:4" ht="12.75">
      <c r="A131" s="35"/>
      <c r="B131" s="36"/>
      <c r="C131" s="36"/>
      <c r="D131" s="36"/>
    </row>
    <row r="132" spans="1:4" ht="12.75">
      <c r="A132" s="35"/>
      <c r="B132" s="36"/>
      <c r="C132" s="36"/>
      <c r="D132" s="36"/>
    </row>
    <row r="133" spans="1:4" ht="12.75">
      <c r="A133" s="35"/>
      <c r="B133" s="36"/>
      <c r="C133" s="36"/>
      <c r="D133" s="36"/>
    </row>
    <row r="134" spans="1:4" ht="12.75">
      <c r="A134" s="35"/>
      <c r="B134" s="36"/>
      <c r="C134" s="36"/>
      <c r="D134" s="36"/>
    </row>
    <row r="135" spans="1:4" ht="12.75">
      <c r="A135" s="35"/>
      <c r="B135" s="36"/>
      <c r="C135" s="36"/>
      <c r="D135" s="36"/>
    </row>
    <row r="136" spans="1:4" ht="12.75">
      <c r="A136" s="35"/>
      <c r="B136" s="36"/>
      <c r="C136" s="36"/>
      <c r="D136" s="36"/>
    </row>
    <row r="137" spans="1:4" ht="12.75">
      <c r="A137" s="35"/>
      <c r="B137" s="36"/>
      <c r="C137" s="36"/>
      <c r="D137" s="36"/>
    </row>
    <row r="138" spans="1:4" ht="12.75">
      <c r="A138" s="35"/>
      <c r="B138" s="36"/>
      <c r="C138" s="36"/>
      <c r="D138" s="36"/>
    </row>
    <row r="139" spans="1:4" ht="12.75">
      <c r="A139" s="35"/>
      <c r="B139" s="36"/>
      <c r="C139" s="36"/>
      <c r="D139" s="36"/>
    </row>
    <row r="140" spans="1:4" ht="12.75">
      <c r="A140" s="35"/>
      <c r="B140" s="36"/>
      <c r="C140" s="36"/>
      <c r="D140" s="36"/>
    </row>
    <row r="141" spans="1:4" ht="12.75">
      <c r="A141" s="35"/>
      <c r="B141" s="36"/>
      <c r="C141" s="36"/>
      <c r="D141" s="36"/>
    </row>
    <row r="142" spans="1:4" ht="12.75">
      <c r="A142" s="35"/>
      <c r="B142" s="36"/>
      <c r="C142" s="36"/>
      <c r="D142" s="36"/>
    </row>
    <row r="143" spans="1:4" ht="12.75">
      <c r="A143" s="35"/>
      <c r="B143" s="36"/>
      <c r="C143" s="36"/>
      <c r="D143" s="36"/>
    </row>
    <row r="144" spans="1:4" ht="12.75">
      <c r="A144" s="35"/>
      <c r="B144" s="36"/>
      <c r="C144" s="36"/>
      <c r="D144" s="36"/>
    </row>
    <row r="145" spans="1:4" ht="12.75">
      <c r="A145" s="35"/>
      <c r="B145" s="36"/>
      <c r="C145" s="36"/>
      <c r="D145" s="36"/>
    </row>
    <row r="146" spans="1:4" ht="12.75">
      <c r="A146" s="35"/>
      <c r="B146" s="36"/>
      <c r="C146" s="36"/>
      <c r="D146" s="36"/>
    </row>
    <row r="147" spans="1:4" ht="12.75">
      <c r="A147" s="35"/>
      <c r="B147" s="36"/>
      <c r="C147" s="36"/>
      <c r="D147" s="36"/>
    </row>
    <row r="148" spans="1:4" ht="12.75">
      <c r="A148" s="35"/>
      <c r="B148" s="36"/>
      <c r="C148" s="36"/>
      <c r="D148" s="36"/>
    </row>
    <row r="149" spans="1:4" ht="12.75">
      <c r="A149" s="35"/>
      <c r="B149" s="36"/>
      <c r="C149" s="36"/>
      <c r="D149" s="36"/>
    </row>
    <row r="150" spans="1:4" ht="12.75">
      <c r="A150" s="35"/>
      <c r="B150" s="36"/>
      <c r="C150" s="36"/>
      <c r="D150" s="36"/>
    </row>
    <row r="151" spans="1:4" ht="12.75">
      <c r="A151" s="35"/>
      <c r="B151" s="36"/>
      <c r="C151" s="36"/>
      <c r="D151" s="36"/>
    </row>
    <row r="152" spans="1:4" ht="12.75">
      <c r="A152" s="35"/>
      <c r="B152" s="36"/>
      <c r="C152" s="36"/>
      <c r="D152" s="36"/>
    </row>
    <row r="153" spans="1:4" ht="12.75">
      <c r="A153" s="35"/>
      <c r="B153" s="36"/>
      <c r="C153" s="36"/>
      <c r="D153" s="36"/>
    </row>
    <row r="154" spans="1:4" ht="12.75">
      <c r="A154" s="35"/>
      <c r="B154" s="36"/>
      <c r="C154" s="36"/>
      <c r="D154" s="36"/>
    </row>
    <row r="155" spans="1:4" ht="12.75">
      <c r="A155" s="35"/>
      <c r="B155" s="36"/>
      <c r="C155" s="36"/>
      <c r="D155" s="36"/>
    </row>
    <row r="156" spans="1:4" ht="12.75">
      <c r="A156" s="35"/>
      <c r="B156" s="36"/>
      <c r="C156" s="36"/>
      <c r="D156" s="36"/>
    </row>
    <row r="157" spans="1:4" ht="12.75">
      <c r="A157" s="35"/>
      <c r="B157" s="36"/>
      <c r="C157" s="36"/>
      <c r="D157" s="36"/>
    </row>
    <row r="158" spans="1:4" ht="12.75">
      <c r="A158" s="35"/>
      <c r="B158" s="36"/>
      <c r="C158" s="36"/>
      <c r="D158" s="36"/>
    </row>
    <row r="159" spans="1:4" ht="12.75">
      <c r="A159" s="35"/>
      <c r="B159" s="36"/>
      <c r="C159" s="36"/>
      <c r="D159" s="36"/>
    </row>
    <row r="160" spans="1:4" ht="12.75">
      <c r="A160" s="35"/>
      <c r="B160" s="36"/>
      <c r="C160" s="36"/>
      <c r="D160" s="36"/>
    </row>
    <row r="161" spans="1:4" ht="12.75">
      <c r="A161" s="35"/>
      <c r="B161" s="36"/>
      <c r="C161" s="36"/>
      <c r="D161" s="36"/>
    </row>
    <row r="162" spans="1:4" ht="12.75">
      <c r="A162" s="35"/>
      <c r="B162" s="36"/>
      <c r="C162" s="36"/>
      <c r="D162" s="36"/>
    </row>
    <row r="163" spans="1:4" ht="12.75">
      <c r="A163" s="35"/>
      <c r="B163" s="36"/>
      <c r="C163" s="36"/>
      <c r="D163" s="36"/>
    </row>
    <row r="164" spans="1:4" ht="12.75">
      <c r="A164" s="35"/>
      <c r="B164" s="36"/>
      <c r="C164" s="36"/>
      <c r="D164" s="36"/>
    </row>
    <row r="165" spans="1:4" ht="12.75">
      <c r="A165" s="35"/>
      <c r="B165" s="36"/>
      <c r="C165" s="36"/>
      <c r="D165" s="36"/>
    </row>
    <row r="166" spans="1:4" ht="12.75">
      <c r="A166" s="35"/>
      <c r="B166" s="36"/>
      <c r="C166" s="36"/>
      <c r="D166" s="36"/>
    </row>
    <row r="167" spans="1:4" ht="12.75">
      <c r="A167" s="35"/>
      <c r="B167" s="36"/>
      <c r="C167" s="36"/>
      <c r="D167" s="36"/>
    </row>
    <row r="168" spans="1:4" ht="12.75">
      <c r="A168" s="35"/>
      <c r="B168" s="36"/>
      <c r="C168" s="36"/>
      <c r="D168" s="36"/>
    </row>
    <row r="169" spans="1:4" ht="12.75">
      <c r="A169" s="35"/>
      <c r="B169" s="36"/>
      <c r="C169" s="36"/>
      <c r="D169" s="36"/>
    </row>
    <row r="170" spans="1:4" ht="12.75">
      <c r="A170" s="35"/>
      <c r="B170" s="36"/>
      <c r="C170" s="36"/>
      <c r="D170" s="36"/>
    </row>
    <row r="171" spans="1:4" ht="12.75">
      <c r="A171" s="35"/>
      <c r="B171" s="36"/>
      <c r="C171" s="36"/>
      <c r="D171" s="36"/>
    </row>
    <row r="172" spans="1:4" ht="12.75">
      <c r="A172" s="35"/>
      <c r="B172" s="36"/>
      <c r="C172" s="36"/>
      <c r="D172" s="36"/>
    </row>
    <row r="173" spans="1:4" ht="12.75">
      <c r="A173" s="35"/>
      <c r="B173" s="36"/>
      <c r="C173" s="36"/>
      <c r="D173" s="36"/>
    </row>
    <row r="174" spans="1:4" ht="12.75">
      <c r="A174" s="35"/>
      <c r="B174" s="36"/>
      <c r="C174" s="36"/>
      <c r="D174" s="36"/>
    </row>
    <row r="175" spans="1:4" ht="12.75">
      <c r="A175" s="35"/>
      <c r="B175" s="36"/>
      <c r="C175" s="36"/>
      <c r="D175" s="36"/>
    </row>
    <row r="176" spans="1:4" ht="12.75">
      <c r="A176" s="35"/>
      <c r="B176" s="36"/>
      <c r="C176" s="36"/>
      <c r="D176" s="36"/>
    </row>
    <row r="177" spans="1:4" ht="12.75">
      <c r="A177" s="35"/>
      <c r="B177" s="36"/>
      <c r="C177" s="36"/>
      <c r="D177" s="36"/>
    </row>
    <row r="178" spans="1:4" ht="12.75">
      <c r="A178" s="35"/>
      <c r="B178" s="36"/>
      <c r="C178" s="36"/>
      <c r="D178" s="36"/>
    </row>
    <row r="179" spans="1:4" ht="12.75">
      <c r="A179" s="35"/>
      <c r="B179" s="36"/>
      <c r="C179" s="36"/>
      <c r="D179" s="36"/>
    </row>
    <row r="180" spans="1:4" ht="12.75">
      <c r="A180" s="35"/>
      <c r="B180" s="36"/>
      <c r="C180" s="36"/>
      <c r="D180" s="36"/>
    </row>
    <row r="181" spans="1:4" ht="12.75">
      <c r="A181" s="35"/>
      <c r="B181" s="36"/>
      <c r="C181" s="36"/>
      <c r="D181" s="36"/>
    </row>
    <row r="182" spans="1:4" ht="12.75">
      <c r="A182" s="35"/>
      <c r="B182" s="36"/>
      <c r="C182" s="36"/>
      <c r="D182" s="36"/>
    </row>
    <row r="183" spans="1:4" ht="12.75">
      <c r="A183" s="35"/>
      <c r="B183" s="36"/>
      <c r="C183" s="36"/>
      <c r="D183" s="36"/>
    </row>
    <row r="184" spans="1:4" ht="12.75">
      <c r="A184" s="35"/>
      <c r="B184" s="36"/>
      <c r="C184" s="36"/>
      <c r="D184" s="36"/>
    </row>
    <row r="185" spans="1:4" ht="12.75">
      <c r="A185" s="35"/>
      <c r="B185" s="36"/>
      <c r="C185" s="36"/>
      <c r="D185" s="36"/>
    </row>
    <row r="186" spans="1:4" ht="12.75">
      <c r="A186" s="35"/>
      <c r="B186" s="36"/>
      <c r="C186" s="36"/>
      <c r="D186" s="36"/>
    </row>
    <row r="187" spans="1:4" ht="12.75">
      <c r="A187" s="35"/>
      <c r="B187" s="36"/>
      <c r="C187" s="36"/>
      <c r="D187" s="36"/>
    </row>
    <row r="188" spans="1:4" ht="12.75">
      <c r="A188" s="35"/>
      <c r="B188" s="36"/>
      <c r="C188" s="36"/>
      <c r="D188" s="36"/>
    </row>
    <row r="189" spans="1:4" ht="12.75">
      <c r="A189" s="35"/>
      <c r="B189" s="36"/>
      <c r="C189" s="36"/>
      <c r="D189" s="36"/>
    </row>
    <row r="190" spans="1:4" ht="12.75">
      <c r="A190" s="35"/>
      <c r="B190" s="36"/>
      <c r="C190" s="36"/>
      <c r="D190" s="36"/>
    </row>
    <row r="191" spans="1:4" ht="12.75">
      <c r="A191" s="35"/>
      <c r="B191" s="36"/>
      <c r="C191" s="36"/>
      <c r="D191" s="36"/>
    </row>
    <row r="192" spans="1:4" ht="12.75">
      <c r="A192" s="35"/>
      <c r="B192" s="36"/>
      <c r="C192" s="36"/>
      <c r="D192" s="36"/>
    </row>
    <row r="193" spans="1:4" ht="12.75">
      <c r="A193" s="35"/>
      <c r="B193" s="36"/>
      <c r="C193" s="36"/>
      <c r="D193" s="36"/>
    </row>
    <row r="194" spans="1:4" ht="12.75">
      <c r="A194" s="35"/>
      <c r="B194" s="36"/>
      <c r="C194" s="36"/>
      <c r="D194" s="36"/>
    </row>
    <row r="195" spans="1:4" ht="12.75">
      <c r="A195" s="35"/>
      <c r="B195" s="36"/>
      <c r="C195" s="36"/>
      <c r="D195" s="36"/>
    </row>
    <row r="196" spans="1:4" ht="12.75">
      <c r="A196" s="35"/>
      <c r="B196" s="36"/>
      <c r="C196" s="36"/>
      <c r="D196" s="36"/>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X52"/>
  <sheetViews>
    <sheetView workbookViewId="0" topLeftCell="A1">
      <pane xSplit="1" ySplit="10" topLeftCell="F11" activePane="bottomRight" state="frozen"/>
      <selection pane="topLeft" activeCell="A1" sqref="A1"/>
      <selection pane="topRight" activeCell="B1" sqref="B1"/>
      <selection pane="bottomLeft" activeCell="A11" sqref="A11"/>
      <selection pane="bottomRight" activeCell="T33" sqref="T33"/>
    </sheetView>
  </sheetViews>
  <sheetFormatPr defaultColWidth="9.140625" defaultRowHeight="12.75"/>
  <cols>
    <col min="1" max="1" width="29.8515625" style="0" customWidth="1"/>
    <col min="16" max="24" width="9.140625" style="28" customWidth="1"/>
  </cols>
  <sheetData>
    <row r="1" spans="3:5" ht="12.75">
      <c r="C1" s="6"/>
      <c r="E1" s="7" t="s">
        <v>0</v>
      </c>
    </row>
    <row r="2" spans="1:2" ht="12.75">
      <c r="A2" t="s">
        <v>181</v>
      </c>
      <c r="B2" t="s">
        <v>182</v>
      </c>
    </row>
    <row r="3" spans="1:2" ht="12.75">
      <c r="A3" t="s">
        <v>183</v>
      </c>
      <c r="B3" t="s">
        <v>184</v>
      </c>
    </row>
    <row r="4" spans="1:2" ht="12.75">
      <c r="A4" t="s">
        <v>185</v>
      </c>
      <c r="B4" t="s">
        <v>186</v>
      </c>
    </row>
    <row r="5" spans="1:2" ht="12.75">
      <c r="A5" t="s">
        <v>187</v>
      </c>
      <c r="B5" t="s">
        <v>188</v>
      </c>
    </row>
    <row r="6" spans="1:2" ht="12.75">
      <c r="A6" t="s">
        <v>189</v>
      </c>
      <c r="B6" t="s">
        <v>190</v>
      </c>
    </row>
    <row r="7" spans="1:2" ht="12.75">
      <c r="A7" t="s">
        <v>191</v>
      </c>
      <c r="B7" t="s">
        <v>192</v>
      </c>
    </row>
    <row r="8" spans="1:2" ht="12.75">
      <c r="A8" t="s">
        <v>1</v>
      </c>
      <c r="B8" t="s">
        <v>2</v>
      </c>
    </row>
    <row r="9" ht="12.75"/>
    <row r="10" spans="2:24" s="29" customFormat="1" ht="12.75">
      <c r="B10" s="30">
        <v>1970</v>
      </c>
      <c r="C10" s="30">
        <v>1975</v>
      </c>
      <c r="D10" s="30">
        <v>1980</v>
      </c>
      <c r="E10" s="30">
        <v>1985</v>
      </c>
      <c r="F10" s="30">
        <v>1990</v>
      </c>
      <c r="G10" s="30">
        <v>1991</v>
      </c>
      <c r="H10" s="30">
        <v>1992</v>
      </c>
      <c r="I10" s="30">
        <v>1993</v>
      </c>
      <c r="J10" s="30">
        <v>1994</v>
      </c>
      <c r="K10" s="30">
        <v>1995</v>
      </c>
      <c r="L10" s="30">
        <v>1996</v>
      </c>
      <c r="M10" s="30">
        <v>1997</v>
      </c>
      <c r="N10" s="30">
        <v>1998</v>
      </c>
      <c r="O10" s="30">
        <v>1999</v>
      </c>
      <c r="P10" s="76">
        <v>2000</v>
      </c>
      <c r="Q10" s="76">
        <v>2001</v>
      </c>
      <c r="R10" s="76">
        <v>2002</v>
      </c>
      <c r="S10" s="76">
        <v>2003</v>
      </c>
      <c r="T10" s="76">
        <v>2004</v>
      </c>
      <c r="U10" s="76">
        <v>2005</v>
      </c>
      <c r="V10" s="85">
        <v>2006</v>
      </c>
      <c r="W10" s="85">
        <v>2007</v>
      </c>
      <c r="X10" s="80"/>
    </row>
    <row r="11" spans="1:24" ht="12.75">
      <c r="A11" s="3" t="s">
        <v>146</v>
      </c>
      <c r="B11" s="5"/>
      <c r="C11" s="5"/>
      <c r="D11" s="5"/>
      <c r="E11" s="5"/>
      <c r="F11" s="5"/>
      <c r="G11" s="5"/>
      <c r="H11" s="5"/>
      <c r="I11" s="5"/>
      <c r="J11" s="5"/>
      <c r="K11" s="5"/>
      <c r="L11" s="5"/>
      <c r="M11" s="5"/>
      <c r="N11" s="5"/>
      <c r="O11" s="5"/>
      <c r="P11" s="81"/>
      <c r="Q11" s="81"/>
      <c r="R11" s="81"/>
      <c r="S11" s="81"/>
      <c r="T11" s="81">
        <v>1233</v>
      </c>
      <c r="U11" s="81">
        <v>1233</v>
      </c>
      <c r="V11" s="77"/>
      <c r="W11" s="77"/>
      <c r="X11" s="77"/>
    </row>
    <row r="12" spans="1:24" ht="12.75">
      <c r="A12" s="3" t="s">
        <v>91</v>
      </c>
      <c r="B12" s="5"/>
      <c r="C12" s="5"/>
      <c r="D12" s="5">
        <v>3342</v>
      </c>
      <c r="E12" s="5">
        <v>3579.8</v>
      </c>
      <c r="F12" s="5">
        <v>3806.7</v>
      </c>
      <c r="G12" s="5">
        <v>3743.9</v>
      </c>
      <c r="H12" s="5">
        <v>3585.4</v>
      </c>
      <c r="I12" s="5">
        <v>3176.3</v>
      </c>
      <c r="J12" s="5">
        <v>3312</v>
      </c>
      <c r="K12" s="5">
        <v>3449.4</v>
      </c>
      <c r="L12" s="5">
        <v>3662.6</v>
      </c>
      <c r="M12" s="5">
        <v>3644</v>
      </c>
      <c r="N12" s="5">
        <v>3505.1</v>
      </c>
      <c r="O12" s="5">
        <v>3667.9</v>
      </c>
      <c r="P12" s="81"/>
      <c r="Q12" s="81"/>
      <c r="R12" s="81"/>
      <c r="S12" s="81"/>
      <c r="T12" s="81"/>
      <c r="U12" s="81"/>
      <c r="V12" s="77"/>
      <c r="W12" s="77"/>
      <c r="X12" s="77"/>
    </row>
    <row r="13" spans="1:24" ht="12.75">
      <c r="A13" s="3" t="s">
        <v>63</v>
      </c>
      <c r="B13" s="5"/>
      <c r="C13" s="5"/>
      <c r="D13" s="5"/>
      <c r="E13" s="5"/>
      <c r="F13" s="5"/>
      <c r="G13" s="5"/>
      <c r="H13" s="5"/>
      <c r="I13" s="5"/>
      <c r="J13" s="5">
        <v>7010</v>
      </c>
      <c r="K13" s="6">
        <v>8221.2</v>
      </c>
      <c r="L13" s="6">
        <v>7551.5</v>
      </c>
      <c r="M13" s="6">
        <v>7689.7</v>
      </c>
      <c r="N13" s="6">
        <v>7479.8</v>
      </c>
      <c r="O13" s="6">
        <v>7211.7</v>
      </c>
      <c r="P13" s="33">
        <v>7537.7</v>
      </c>
      <c r="Q13" s="33">
        <v>6982.4</v>
      </c>
      <c r="R13" s="33">
        <v>6633.4</v>
      </c>
      <c r="S13" s="33">
        <v>6653.9</v>
      </c>
      <c r="T13" s="81"/>
      <c r="U13" s="79">
        <v>6388.7</v>
      </c>
      <c r="V13" s="79"/>
      <c r="W13" s="79"/>
      <c r="X13" s="77"/>
    </row>
    <row r="14" spans="1:24" ht="12.75">
      <c r="A14" s="3" t="s">
        <v>110</v>
      </c>
      <c r="B14" s="5"/>
      <c r="C14" s="5"/>
      <c r="D14" s="5"/>
      <c r="E14" s="5"/>
      <c r="F14" s="5">
        <v>10217.6</v>
      </c>
      <c r="G14" s="5">
        <v>8748.3</v>
      </c>
      <c r="H14" s="5">
        <v>7560.4</v>
      </c>
      <c r="I14" s="5">
        <v>7219.6</v>
      </c>
      <c r="J14" s="5">
        <v>7329.2</v>
      </c>
      <c r="K14" s="5">
        <v>6325.8</v>
      </c>
      <c r="L14" s="5">
        <v>7159.3</v>
      </c>
      <c r="M14" s="5">
        <v>7533.5</v>
      </c>
      <c r="N14" s="5">
        <v>7905.2</v>
      </c>
      <c r="O14" s="5">
        <v>6818.1</v>
      </c>
      <c r="P14" s="81">
        <v>6132.2</v>
      </c>
      <c r="Q14" s="81">
        <v>5833</v>
      </c>
      <c r="R14" s="81">
        <v>6588.7</v>
      </c>
      <c r="S14" s="81">
        <v>6917.9</v>
      </c>
      <c r="T14" s="82">
        <v>6281.6</v>
      </c>
      <c r="U14" s="83" t="s">
        <v>157</v>
      </c>
      <c r="V14" s="79">
        <v>6557.4</v>
      </c>
      <c r="W14" s="79">
        <v>6181.5</v>
      </c>
      <c r="X14" s="77"/>
    </row>
    <row r="15" spans="1:24" ht="12.75">
      <c r="A15" s="3" t="s">
        <v>114</v>
      </c>
      <c r="B15" s="5"/>
      <c r="C15" s="5"/>
      <c r="D15" s="5"/>
      <c r="E15" s="5"/>
      <c r="F15" s="5"/>
      <c r="G15" s="5"/>
      <c r="H15" s="5"/>
      <c r="I15" s="5"/>
      <c r="J15" s="5"/>
      <c r="K15" s="5"/>
      <c r="L15" s="5"/>
      <c r="M15" s="5"/>
      <c r="N15" s="5"/>
      <c r="O15" s="5"/>
      <c r="P15" s="81"/>
      <c r="Q15" s="81"/>
      <c r="R15" s="81"/>
      <c r="S15" s="81"/>
      <c r="T15" s="81"/>
      <c r="U15" s="81"/>
      <c r="V15" s="79">
        <v>35213.2</v>
      </c>
      <c r="W15" s="79">
        <v>30315.7</v>
      </c>
      <c r="X15" s="77"/>
    </row>
    <row r="16" spans="1:24" ht="12.75">
      <c r="A16" s="3" t="s">
        <v>76</v>
      </c>
      <c r="B16" s="5"/>
      <c r="C16" s="5"/>
      <c r="D16" s="5"/>
      <c r="E16" s="5"/>
      <c r="F16" s="5"/>
      <c r="G16" s="5"/>
      <c r="H16" s="5"/>
      <c r="I16" s="5"/>
      <c r="J16" s="5"/>
      <c r="K16" s="5"/>
      <c r="L16" s="5"/>
      <c r="M16" s="5"/>
      <c r="N16" s="5">
        <v>176.6</v>
      </c>
      <c r="O16" s="5">
        <v>199.9</v>
      </c>
      <c r="P16" s="81">
        <v>181.9</v>
      </c>
      <c r="Q16" s="81">
        <v>196.9</v>
      </c>
      <c r="R16" s="81">
        <v>204.5</v>
      </c>
      <c r="S16" s="81">
        <v>214.5</v>
      </c>
      <c r="T16" s="81">
        <v>226.3</v>
      </c>
      <c r="U16" s="81">
        <v>221.8</v>
      </c>
      <c r="V16" s="79">
        <v>218.4</v>
      </c>
      <c r="W16" s="79">
        <v>208.6</v>
      </c>
      <c r="X16" s="77"/>
    </row>
    <row r="17" spans="1:24" ht="12.75">
      <c r="A17" s="3" t="s">
        <v>64</v>
      </c>
      <c r="B17" s="5"/>
      <c r="C17" s="5"/>
      <c r="D17" s="5">
        <v>3621.8</v>
      </c>
      <c r="E17" s="5">
        <v>3679.4</v>
      </c>
      <c r="F17" s="5">
        <v>3623.1</v>
      </c>
      <c r="G17" s="5"/>
      <c r="H17" s="5"/>
      <c r="I17" s="5"/>
      <c r="J17" s="5"/>
      <c r="K17" s="5">
        <v>2743.2</v>
      </c>
      <c r="L17" s="5">
        <v>2569.7</v>
      </c>
      <c r="M17" s="5">
        <v>2492.5</v>
      </c>
      <c r="N17" s="5">
        <v>2276.8</v>
      </c>
      <c r="O17" s="5">
        <v>1975.8</v>
      </c>
      <c r="P17" s="81">
        <v>1918</v>
      </c>
      <c r="Q17" s="81">
        <v>1838.7</v>
      </c>
      <c r="R17" s="81">
        <v>1908.2</v>
      </c>
      <c r="S17" s="33">
        <v>2116.1</v>
      </c>
      <c r="T17" s="33">
        <v>2028</v>
      </c>
      <c r="U17" s="33">
        <v>1948.9</v>
      </c>
      <c r="V17" s="79">
        <v>1936.9</v>
      </c>
      <c r="W17" s="79">
        <v>1969.3</v>
      </c>
      <c r="X17" s="77"/>
    </row>
    <row r="18" spans="1:24" ht="12.75">
      <c r="A18" s="3" t="s">
        <v>65</v>
      </c>
      <c r="B18" s="5">
        <v>720</v>
      </c>
      <c r="C18" s="5">
        <v>1205</v>
      </c>
      <c r="D18" s="5">
        <v>1205</v>
      </c>
      <c r="E18" s="5">
        <v>1705</v>
      </c>
      <c r="F18" s="5">
        <v>1261</v>
      </c>
      <c r="G18" s="5">
        <v>907</v>
      </c>
      <c r="H18" s="5"/>
      <c r="I18" s="5"/>
      <c r="J18" s="5"/>
      <c r="K18" s="5">
        <v>887</v>
      </c>
      <c r="L18" s="5">
        <v>961</v>
      </c>
      <c r="M18" s="5">
        <v>932.5</v>
      </c>
      <c r="N18" s="5">
        <v>753.8</v>
      </c>
      <c r="O18" s="5">
        <v>700.9</v>
      </c>
      <c r="P18" s="81">
        <v>726.2</v>
      </c>
      <c r="Q18" s="81">
        <v>707.5</v>
      </c>
      <c r="R18" s="81">
        <v>667.9</v>
      </c>
      <c r="S18" s="33">
        <v>651.2</v>
      </c>
      <c r="T18" s="81">
        <v>680.1</v>
      </c>
      <c r="U18" s="81"/>
      <c r="V18" s="77"/>
      <c r="W18" s="77"/>
      <c r="X18" s="77"/>
    </row>
    <row r="19" spans="1:24" ht="12.75">
      <c r="A19" s="3" t="s">
        <v>147</v>
      </c>
      <c r="B19" s="5"/>
      <c r="C19" s="5"/>
      <c r="D19" s="5"/>
      <c r="E19" s="5"/>
      <c r="F19" s="5"/>
      <c r="G19" s="5">
        <v>58195</v>
      </c>
      <c r="H19" s="5">
        <v>58645</v>
      </c>
      <c r="I19" s="5">
        <v>59695</v>
      </c>
      <c r="J19" s="5">
        <v>58965</v>
      </c>
      <c r="K19" s="5">
        <v>60100</v>
      </c>
      <c r="L19" s="5">
        <v>60300</v>
      </c>
      <c r="M19" s="5">
        <v>60870</v>
      </c>
      <c r="N19" s="5">
        <v>60640</v>
      </c>
      <c r="O19" s="5"/>
      <c r="P19" s="81"/>
      <c r="Q19" s="81"/>
      <c r="R19" s="81"/>
      <c r="S19" s="81"/>
      <c r="T19" s="81"/>
      <c r="U19" s="81"/>
      <c r="V19" s="77"/>
      <c r="W19" s="77"/>
      <c r="X19" s="77"/>
    </row>
    <row r="20" spans="1:24" ht="12.75">
      <c r="A20" s="3" t="s">
        <v>143</v>
      </c>
      <c r="B20" s="5">
        <v>16823</v>
      </c>
      <c r="C20" s="5">
        <v>13638</v>
      </c>
      <c r="D20" s="5">
        <v>14496.3</v>
      </c>
      <c r="E20" s="5">
        <v>12947.4</v>
      </c>
      <c r="F20" s="5">
        <v>14236.8</v>
      </c>
      <c r="G20" s="5">
        <v>14349</v>
      </c>
      <c r="H20" s="5">
        <v>16485.4</v>
      </c>
      <c r="I20" s="5">
        <v>11790.4</v>
      </c>
      <c r="J20" s="5">
        <v>11752</v>
      </c>
      <c r="K20" s="5">
        <v>12118</v>
      </c>
      <c r="L20" s="5"/>
      <c r="M20" s="5"/>
      <c r="N20" s="5"/>
      <c r="O20" s="5"/>
      <c r="P20" s="81"/>
      <c r="Q20" s="81"/>
      <c r="R20" s="79">
        <v>9882.1</v>
      </c>
      <c r="S20" s="79">
        <v>10359.3</v>
      </c>
      <c r="T20" s="79">
        <v>10799.9</v>
      </c>
      <c r="U20" s="79">
        <v>10323.3</v>
      </c>
      <c r="V20" s="79">
        <v>9270.6</v>
      </c>
      <c r="W20" s="77"/>
      <c r="X20" s="77"/>
    </row>
    <row r="21" spans="1:24" ht="12.75">
      <c r="A21" s="3" t="s">
        <v>68</v>
      </c>
      <c r="B21" s="5"/>
      <c r="C21" s="5"/>
      <c r="D21" s="5">
        <v>3129</v>
      </c>
      <c r="E21" s="5">
        <v>3047</v>
      </c>
      <c r="F21" s="5">
        <v>3215</v>
      </c>
      <c r="G21" s="5">
        <v>2971</v>
      </c>
      <c r="H21" s="5">
        <v>2630</v>
      </c>
      <c r="I21" s="5">
        <v>2006</v>
      </c>
      <c r="J21" s="5">
        <v>1911</v>
      </c>
      <c r="K21" s="5">
        <v>1780</v>
      </c>
      <c r="L21" s="5">
        <v>1630</v>
      </c>
      <c r="M21" s="5">
        <v>1628</v>
      </c>
      <c r="N21" s="5">
        <v>1598</v>
      </c>
      <c r="O21" s="5">
        <v>1527</v>
      </c>
      <c r="P21" s="81">
        <v>1471</v>
      </c>
      <c r="Q21" s="81">
        <v>1471.1</v>
      </c>
      <c r="R21" s="81">
        <v>1413.2</v>
      </c>
      <c r="S21" s="79">
        <v>373.9</v>
      </c>
      <c r="T21" s="79">
        <v>432.9</v>
      </c>
      <c r="U21" s="81"/>
      <c r="V21" s="77"/>
      <c r="W21" s="77"/>
      <c r="X21" s="77"/>
    </row>
    <row r="22" spans="1:24" ht="12.75">
      <c r="A22" s="3" t="s">
        <v>104</v>
      </c>
      <c r="B22" s="5">
        <v>3300</v>
      </c>
      <c r="C22" s="5">
        <v>3550</v>
      </c>
      <c r="D22" s="5">
        <v>3700</v>
      </c>
      <c r="E22" s="5">
        <v>4000</v>
      </c>
      <c r="F22" s="5">
        <v>2327</v>
      </c>
      <c r="G22" s="5">
        <v>2657</v>
      </c>
      <c r="H22" s="5">
        <v>2192</v>
      </c>
      <c r="I22" s="5">
        <v>2331</v>
      </c>
      <c r="J22" s="5">
        <v>2516.7</v>
      </c>
      <c r="K22" s="5">
        <v>2535</v>
      </c>
      <c r="L22" s="5"/>
      <c r="M22" s="5"/>
      <c r="N22" s="5"/>
      <c r="O22" s="5">
        <v>2328.2</v>
      </c>
      <c r="P22" s="81"/>
      <c r="Q22" s="81"/>
      <c r="R22" s="81"/>
      <c r="S22" s="81"/>
      <c r="T22" s="81"/>
      <c r="U22" s="81"/>
      <c r="V22" s="77"/>
      <c r="W22" s="77"/>
      <c r="X22" s="77"/>
    </row>
    <row r="23" spans="1:24" ht="12.75">
      <c r="A23" s="3" t="s">
        <v>73</v>
      </c>
      <c r="B23" s="5"/>
      <c r="C23" s="5"/>
      <c r="D23" s="5"/>
      <c r="E23" s="5"/>
      <c r="F23" s="5"/>
      <c r="G23" s="5">
        <v>39323</v>
      </c>
      <c r="H23" s="5">
        <v>39218</v>
      </c>
      <c r="I23" s="5">
        <v>39379</v>
      </c>
      <c r="J23" s="5">
        <v>40670</v>
      </c>
      <c r="K23" s="5"/>
      <c r="L23" s="5"/>
      <c r="M23" s="5"/>
      <c r="N23" s="5"/>
      <c r="O23" s="5"/>
      <c r="P23" s="81">
        <v>32715.4</v>
      </c>
      <c r="Q23" s="81">
        <v>33544.7</v>
      </c>
      <c r="R23" s="81">
        <v>33162.5</v>
      </c>
      <c r="S23" s="79">
        <v>35397</v>
      </c>
      <c r="T23" s="79">
        <v>33714.6</v>
      </c>
      <c r="U23" s="79">
        <v>33872.5</v>
      </c>
      <c r="V23" s="79">
        <v>32552.1</v>
      </c>
      <c r="W23" s="77"/>
      <c r="X23" s="77"/>
    </row>
    <row r="24" spans="1:24" ht="12.75">
      <c r="A24" s="3" t="s">
        <v>138</v>
      </c>
      <c r="B24" s="5"/>
      <c r="C24" s="5"/>
      <c r="D24" s="5"/>
      <c r="E24" s="5"/>
      <c r="F24" s="5"/>
      <c r="G24" s="5">
        <v>46272</v>
      </c>
      <c r="H24" s="5"/>
      <c r="I24" s="5"/>
      <c r="J24" s="5"/>
      <c r="K24" s="5">
        <v>43374</v>
      </c>
      <c r="L24" s="5"/>
      <c r="M24" s="5"/>
      <c r="N24" s="5">
        <v>40591</v>
      </c>
      <c r="O24" s="5"/>
      <c r="P24" s="81"/>
      <c r="Q24" s="81">
        <v>38006.2</v>
      </c>
      <c r="R24" s="81"/>
      <c r="S24" s="81"/>
      <c r="T24" s="79">
        <v>35557</v>
      </c>
      <c r="U24" s="81"/>
      <c r="V24" s="77"/>
      <c r="W24" s="77"/>
      <c r="X24" s="77"/>
    </row>
    <row r="25" spans="1:24" ht="12.75">
      <c r="A25" s="3" t="s">
        <v>70</v>
      </c>
      <c r="B25" s="5">
        <v>4254</v>
      </c>
      <c r="C25" s="5">
        <v>4276</v>
      </c>
      <c r="D25" s="5">
        <v>5040</v>
      </c>
      <c r="E25" s="5">
        <v>5496</v>
      </c>
      <c r="F25" s="5">
        <v>7835.3</v>
      </c>
      <c r="G25" s="5">
        <v>7733.6</v>
      </c>
      <c r="H25" s="5">
        <v>8038</v>
      </c>
      <c r="I25" s="5">
        <v>7734.8</v>
      </c>
      <c r="J25" s="5"/>
      <c r="K25" s="5">
        <v>7732.4</v>
      </c>
      <c r="L25" s="5">
        <v>7721.3</v>
      </c>
      <c r="M25" s="5">
        <v>8695.4</v>
      </c>
      <c r="N25" s="5"/>
      <c r="O25" s="5"/>
      <c r="P25" s="79">
        <v>9924.4</v>
      </c>
      <c r="Q25" s="79">
        <v>9773.7</v>
      </c>
      <c r="R25" s="79">
        <v>9259.4</v>
      </c>
      <c r="S25" s="79">
        <v>9614</v>
      </c>
      <c r="T25" s="79">
        <v>9576.3</v>
      </c>
      <c r="U25" s="79">
        <v>9653.9</v>
      </c>
      <c r="V25" s="79">
        <v>9447.3</v>
      </c>
      <c r="W25" s="79">
        <v>9538.6</v>
      </c>
      <c r="X25" s="77"/>
    </row>
    <row r="26" spans="1:24" ht="12.75">
      <c r="A26" s="3" t="s">
        <v>83</v>
      </c>
      <c r="B26" s="5">
        <v>2980.4</v>
      </c>
      <c r="C26" s="5">
        <v>3965.9</v>
      </c>
      <c r="D26" s="5">
        <v>4805.3</v>
      </c>
      <c r="E26" s="5"/>
      <c r="F26" s="5"/>
      <c r="G26" s="5"/>
      <c r="H26" s="5">
        <v>7136.9</v>
      </c>
      <c r="I26" s="5">
        <v>6637.8</v>
      </c>
      <c r="J26" s="5">
        <v>6258.8</v>
      </c>
      <c r="K26" s="5">
        <v>6054.4</v>
      </c>
      <c r="L26" s="5">
        <v>6010.8</v>
      </c>
      <c r="M26" s="5">
        <v>5767.4</v>
      </c>
      <c r="N26" s="5">
        <v>5771.4</v>
      </c>
      <c r="O26" s="5">
        <v>5540</v>
      </c>
      <c r="P26" s="81">
        <v>18878</v>
      </c>
      <c r="Q26" s="81">
        <v>21091</v>
      </c>
      <c r="R26" s="81">
        <v>21033</v>
      </c>
      <c r="S26" s="33">
        <v>18629</v>
      </c>
      <c r="T26" s="33">
        <v>20699</v>
      </c>
      <c r="U26" s="79">
        <v>19053.2</v>
      </c>
      <c r="V26" s="79">
        <v>17972.3</v>
      </c>
      <c r="W26" s="77"/>
      <c r="X26" s="77"/>
    </row>
    <row r="27" spans="1:24" ht="12.75">
      <c r="A27" s="3" t="s">
        <v>120</v>
      </c>
      <c r="B27" s="5"/>
      <c r="C27" s="5"/>
      <c r="D27" s="5">
        <v>108</v>
      </c>
      <c r="E27" s="5">
        <v>112</v>
      </c>
      <c r="F27" s="5"/>
      <c r="G27" s="5"/>
      <c r="H27" s="5">
        <v>167</v>
      </c>
      <c r="I27" s="5">
        <v>167</v>
      </c>
      <c r="J27" s="5">
        <v>164</v>
      </c>
      <c r="K27" s="5">
        <v>165</v>
      </c>
      <c r="L27" s="5">
        <v>162</v>
      </c>
      <c r="M27" s="5">
        <v>160</v>
      </c>
      <c r="N27" s="5">
        <v>161</v>
      </c>
      <c r="O27" s="5">
        <v>162</v>
      </c>
      <c r="P27" s="81">
        <v>163</v>
      </c>
      <c r="Q27" s="81">
        <v>164</v>
      </c>
      <c r="R27" s="81">
        <v>165</v>
      </c>
      <c r="S27" s="81">
        <v>165</v>
      </c>
      <c r="T27" s="82">
        <v>165</v>
      </c>
      <c r="U27" s="82">
        <v>165</v>
      </c>
      <c r="V27" s="77"/>
      <c r="W27" s="77"/>
      <c r="X27" s="77"/>
    </row>
    <row r="28" spans="1:24" ht="12.75">
      <c r="A28" s="3" t="s">
        <v>74</v>
      </c>
      <c r="B28" s="5"/>
      <c r="C28" s="5"/>
      <c r="D28" s="5">
        <v>1070</v>
      </c>
      <c r="E28" s="5"/>
      <c r="F28" s="5"/>
      <c r="G28" s="5"/>
      <c r="H28" s="5"/>
      <c r="I28" s="5"/>
      <c r="J28" s="5">
        <v>1176</v>
      </c>
      <c r="K28" s="5"/>
      <c r="L28" s="5"/>
      <c r="M28" s="5"/>
      <c r="N28" s="5"/>
      <c r="O28" s="5"/>
      <c r="P28" s="81"/>
      <c r="Q28" s="81"/>
      <c r="R28" s="81"/>
      <c r="S28" s="81"/>
      <c r="T28" s="81"/>
      <c r="U28" s="33">
        <v>799</v>
      </c>
      <c r="V28" s="77"/>
      <c r="W28" s="79">
        <v>730</v>
      </c>
      <c r="X28" s="77"/>
    </row>
    <row r="29" spans="1:24" ht="12.75">
      <c r="A29" s="3" t="s">
        <v>149</v>
      </c>
      <c r="B29" s="5"/>
      <c r="C29" s="5"/>
      <c r="D29" s="5"/>
      <c r="E29" s="5"/>
      <c r="F29" s="5"/>
      <c r="G29" s="5"/>
      <c r="H29" s="5"/>
      <c r="I29" s="5"/>
      <c r="J29" s="5"/>
      <c r="K29" s="5"/>
      <c r="L29" s="5">
        <v>1554.6</v>
      </c>
      <c r="M29" s="5">
        <v>1688.2</v>
      </c>
      <c r="N29" s="5">
        <v>2312.7</v>
      </c>
      <c r="O29" s="5"/>
      <c r="P29" s="81"/>
      <c r="Q29" s="81"/>
      <c r="R29" s="81"/>
      <c r="S29" s="81"/>
      <c r="T29" s="81"/>
      <c r="U29" s="81"/>
      <c r="V29" s="77"/>
      <c r="W29" s="77"/>
      <c r="X29" s="77"/>
    </row>
    <row r="30" spans="1:24" ht="12.75">
      <c r="A30" s="3" t="s">
        <v>75</v>
      </c>
      <c r="B30" s="5">
        <v>41900</v>
      </c>
      <c r="C30" s="5"/>
      <c r="D30" s="5">
        <v>56200</v>
      </c>
      <c r="E30" s="5"/>
      <c r="F30" s="5"/>
      <c r="G30" s="5"/>
      <c r="H30" s="5"/>
      <c r="I30" s="5"/>
      <c r="J30" s="5"/>
      <c r="K30" s="5"/>
      <c r="L30" s="5"/>
      <c r="M30" s="5"/>
      <c r="N30" s="5">
        <v>41982</v>
      </c>
      <c r="O30" s="5"/>
      <c r="P30" s="81"/>
      <c r="Q30" s="81"/>
      <c r="R30" s="81"/>
      <c r="S30" s="81"/>
      <c r="T30" s="81"/>
      <c r="U30" s="81"/>
      <c r="V30" s="77"/>
      <c r="W30" s="77"/>
      <c r="X30" s="77"/>
    </row>
    <row r="31" spans="1:24" ht="12.75">
      <c r="A31" s="3" t="s">
        <v>150</v>
      </c>
      <c r="B31" s="5"/>
      <c r="C31" s="5"/>
      <c r="D31" s="5"/>
      <c r="E31" s="5"/>
      <c r="F31" s="5">
        <v>865.3</v>
      </c>
      <c r="G31" s="5">
        <v>827.8</v>
      </c>
      <c r="H31" s="5">
        <v>894.6</v>
      </c>
      <c r="I31" s="5">
        <v>887.6</v>
      </c>
      <c r="J31" s="5">
        <v>855.3</v>
      </c>
      <c r="K31" s="5">
        <v>754.5</v>
      </c>
      <c r="L31" s="5">
        <v>754.1</v>
      </c>
      <c r="M31" s="5">
        <v>769.7</v>
      </c>
      <c r="N31" s="5">
        <v>747.1</v>
      </c>
      <c r="O31" s="5">
        <v>730.9</v>
      </c>
      <c r="P31" s="81">
        <v>745.1</v>
      </c>
      <c r="Q31" s="81"/>
      <c r="R31" s="81"/>
      <c r="S31" s="81"/>
      <c r="T31" s="81"/>
      <c r="U31" s="81"/>
      <c r="V31" s="77"/>
      <c r="W31" s="77"/>
      <c r="X31" s="77"/>
    </row>
    <row r="32" spans="1:24" ht="12.75">
      <c r="A32" s="3" t="s">
        <v>78</v>
      </c>
      <c r="B32" s="5"/>
      <c r="C32" s="5"/>
      <c r="D32" s="5"/>
      <c r="E32" s="5"/>
      <c r="F32" s="5"/>
      <c r="G32" s="5">
        <v>654.7</v>
      </c>
      <c r="H32" s="5">
        <v>622.1</v>
      </c>
      <c r="I32" s="5">
        <v>495.2</v>
      </c>
      <c r="J32" s="5">
        <v>455.2</v>
      </c>
      <c r="K32" s="5">
        <v>417.6</v>
      </c>
      <c r="L32" s="5">
        <v>403.3</v>
      </c>
      <c r="M32" s="5">
        <v>362.9</v>
      </c>
      <c r="N32" s="5">
        <v>343.8</v>
      </c>
      <c r="O32" s="5">
        <v>307.3</v>
      </c>
      <c r="P32" s="81">
        <v>283.4</v>
      </c>
      <c r="Q32" s="81">
        <v>257.7</v>
      </c>
      <c r="R32" s="81">
        <v>256.3</v>
      </c>
      <c r="S32" s="81">
        <v>254.4</v>
      </c>
      <c r="T32" s="81">
        <v>229.6</v>
      </c>
      <c r="U32" s="81">
        <v>237.8</v>
      </c>
      <c r="V32" s="79">
        <v>208.9</v>
      </c>
      <c r="W32" s="79">
        <v>211.4</v>
      </c>
      <c r="X32" s="77"/>
    </row>
    <row r="33" spans="1:24" ht="12.75">
      <c r="A33" s="3" t="s">
        <v>80</v>
      </c>
      <c r="B33" s="5"/>
      <c r="C33" s="5"/>
      <c r="D33" s="5"/>
      <c r="E33" s="5">
        <v>2810</v>
      </c>
      <c r="F33" s="5">
        <v>4311</v>
      </c>
      <c r="G33" s="5"/>
      <c r="H33" s="5"/>
      <c r="I33" s="5">
        <v>4388</v>
      </c>
      <c r="J33" s="5">
        <v>3996.9</v>
      </c>
      <c r="K33" s="5">
        <v>4582</v>
      </c>
      <c r="L33" s="5">
        <v>5696</v>
      </c>
      <c r="M33" s="5">
        <v>4786</v>
      </c>
      <c r="N33" s="5">
        <v>5125</v>
      </c>
      <c r="O33" s="5">
        <v>4644</v>
      </c>
      <c r="P33" s="81">
        <v>3578</v>
      </c>
      <c r="Q33" s="81">
        <v>2768</v>
      </c>
      <c r="R33" s="81">
        <v>3126.3</v>
      </c>
      <c r="S33" s="81">
        <v>3327.3</v>
      </c>
      <c r="T33" s="81">
        <v>3278.2</v>
      </c>
      <c r="U33" s="81">
        <v>2364.9</v>
      </c>
      <c r="V33" s="79">
        <v>2081.1</v>
      </c>
      <c r="W33" s="79">
        <v>2269</v>
      </c>
      <c r="X33" s="77"/>
    </row>
    <row r="34" spans="1:24" ht="12.75">
      <c r="A34" s="3" t="s">
        <v>139</v>
      </c>
      <c r="B34" s="5">
        <v>34.8</v>
      </c>
      <c r="C34" s="5">
        <v>42.5</v>
      </c>
      <c r="D34" s="5">
        <v>39.7</v>
      </c>
      <c r="E34" s="5">
        <v>67</v>
      </c>
      <c r="F34" s="5"/>
      <c r="G34" s="5"/>
      <c r="H34" s="5"/>
      <c r="I34" s="5"/>
      <c r="J34" s="5"/>
      <c r="K34" s="5">
        <v>57</v>
      </c>
      <c r="L34" s="5"/>
      <c r="M34" s="5"/>
      <c r="N34" s="5"/>
      <c r="O34" s="5">
        <v>60.8</v>
      </c>
      <c r="P34" s="81"/>
      <c r="Q34" s="81"/>
      <c r="R34" s="81"/>
      <c r="S34" s="81"/>
      <c r="T34" s="81"/>
      <c r="U34" s="81"/>
      <c r="V34" s="77"/>
      <c r="W34" s="77"/>
      <c r="X34" s="77"/>
    </row>
    <row r="35" spans="1:24" ht="12.75">
      <c r="A35" s="3" t="s">
        <v>140</v>
      </c>
      <c r="B35" s="5"/>
      <c r="C35" s="5"/>
      <c r="D35" s="5"/>
      <c r="E35" s="5"/>
      <c r="F35" s="5">
        <v>2786</v>
      </c>
      <c r="G35" s="5"/>
      <c r="H35" s="5"/>
      <c r="I35" s="5"/>
      <c r="J35" s="5"/>
      <c r="K35" s="5">
        <v>2862</v>
      </c>
      <c r="L35" s="5">
        <v>1872</v>
      </c>
      <c r="M35" s="5">
        <v>3707</v>
      </c>
      <c r="N35" s="5">
        <v>2236</v>
      </c>
      <c r="O35" s="5">
        <v>2485</v>
      </c>
      <c r="P35" s="33">
        <v>692</v>
      </c>
      <c r="Q35" s="33">
        <v>667.8</v>
      </c>
      <c r="R35" s="33">
        <v>633.2</v>
      </c>
      <c r="S35" s="33">
        <v>826.3</v>
      </c>
      <c r="T35" s="33">
        <v>1675.3</v>
      </c>
      <c r="U35" s="33">
        <v>1156.6</v>
      </c>
      <c r="V35" s="108">
        <v>900</v>
      </c>
      <c r="W35" s="108">
        <v>551.2</v>
      </c>
      <c r="X35" s="107">
        <v>40378</v>
      </c>
    </row>
    <row r="36" spans="1:24" ht="12.75">
      <c r="A36" s="3" t="s">
        <v>87</v>
      </c>
      <c r="B36" s="5">
        <v>16</v>
      </c>
      <c r="C36" s="5">
        <v>17.9</v>
      </c>
      <c r="D36" s="5">
        <v>19.9</v>
      </c>
      <c r="E36" s="5"/>
      <c r="F36" s="5"/>
      <c r="G36" s="5"/>
      <c r="H36" s="5"/>
      <c r="I36" s="5"/>
      <c r="J36" s="5"/>
      <c r="K36" s="5">
        <v>20.3</v>
      </c>
      <c r="L36" s="5">
        <v>21.5</v>
      </c>
      <c r="M36" s="5"/>
      <c r="N36" s="5"/>
      <c r="O36" s="5"/>
      <c r="P36" s="84">
        <v>18.6</v>
      </c>
      <c r="Q36" s="84">
        <v>16.2</v>
      </c>
      <c r="R36" s="84">
        <v>16.3</v>
      </c>
      <c r="S36" s="84">
        <v>15.2</v>
      </c>
      <c r="T36" s="84">
        <v>14.9</v>
      </c>
      <c r="U36" s="84">
        <v>14</v>
      </c>
      <c r="V36" s="79">
        <v>13.1</v>
      </c>
      <c r="W36" s="79">
        <v>14</v>
      </c>
      <c r="X36" s="77"/>
    </row>
    <row r="37" spans="1:24" ht="12.75">
      <c r="A37" s="3" t="s">
        <v>88</v>
      </c>
      <c r="B37" s="5">
        <v>11944</v>
      </c>
      <c r="C37" s="5">
        <v>13083</v>
      </c>
      <c r="D37" s="5">
        <v>9198</v>
      </c>
      <c r="E37" s="5">
        <v>9348</v>
      </c>
      <c r="F37" s="5">
        <v>7800</v>
      </c>
      <c r="G37" s="5">
        <v>7800</v>
      </c>
      <c r="H37" s="5"/>
      <c r="I37" s="5"/>
      <c r="J37" s="5"/>
      <c r="K37" s="5"/>
      <c r="L37" s="5">
        <v>6507</v>
      </c>
      <c r="M37" s="5"/>
      <c r="N37" s="5"/>
      <c r="O37" s="5"/>
      <c r="P37" s="81"/>
      <c r="Q37" s="33">
        <v>8914.8</v>
      </c>
      <c r="R37" s="81"/>
      <c r="S37" s="33">
        <v>10443</v>
      </c>
      <c r="T37" s="33">
        <v>10386</v>
      </c>
      <c r="U37" s="33">
        <v>10326</v>
      </c>
      <c r="V37" s="79">
        <v>9779</v>
      </c>
      <c r="W37" s="77"/>
      <c r="X37" s="77"/>
    </row>
    <row r="38" spans="1:24" ht="12.75">
      <c r="A38" s="3" t="s">
        <v>145</v>
      </c>
      <c r="B38" s="5"/>
      <c r="C38" s="5"/>
      <c r="D38" s="5"/>
      <c r="E38" s="5"/>
      <c r="F38" s="5"/>
      <c r="G38" s="5"/>
      <c r="H38" s="5"/>
      <c r="I38" s="5"/>
      <c r="J38" s="5"/>
      <c r="K38" s="5"/>
      <c r="L38" s="5"/>
      <c r="M38" s="5"/>
      <c r="N38" s="5"/>
      <c r="O38" s="5"/>
      <c r="P38" s="81"/>
      <c r="Q38" s="81"/>
      <c r="R38" s="81"/>
      <c r="S38" s="81"/>
      <c r="T38" s="81"/>
      <c r="U38" s="81"/>
      <c r="V38" s="77"/>
      <c r="W38" s="77"/>
      <c r="X38" s="77"/>
    </row>
    <row r="39" spans="1:24" ht="12.75">
      <c r="A39" s="3" t="s">
        <v>121</v>
      </c>
      <c r="B39" s="5"/>
      <c r="C39" s="5"/>
      <c r="D39" s="5"/>
      <c r="E39" s="5">
        <v>2025</v>
      </c>
      <c r="F39" s="5"/>
      <c r="G39" s="5"/>
      <c r="H39" s="5"/>
      <c r="I39" s="5"/>
      <c r="J39" s="5"/>
      <c r="K39" s="5"/>
      <c r="L39" s="5"/>
      <c r="M39" s="5"/>
      <c r="N39" s="5"/>
      <c r="O39" s="5"/>
      <c r="P39" s="81"/>
      <c r="Q39" s="81"/>
      <c r="R39" s="81"/>
      <c r="S39" s="81"/>
      <c r="T39" s="81"/>
      <c r="U39" s="81"/>
      <c r="V39" s="77"/>
      <c r="W39" s="77"/>
      <c r="X39" s="77"/>
    </row>
    <row r="40" spans="1:24" ht="12.75">
      <c r="A40" s="3" t="s">
        <v>95</v>
      </c>
      <c r="B40" s="5">
        <v>10113.2</v>
      </c>
      <c r="C40" s="5">
        <v>13530.3</v>
      </c>
      <c r="D40" s="5">
        <v>15130.5</v>
      </c>
      <c r="E40" s="5">
        <v>16408.5</v>
      </c>
      <c r="F40" s="5">
        <v>15164.4</v>
      </c>
      <c r="G40" s="5">
        <v>14042.7</v>
      </c>
      <c r="H40" s="5">
        <v>13394.1</v>
      </c>
      <c r="I40" s="5">
        <v>13067.4</v>
      </c>
      <c r="J40" s="5">
        <v>12891</v>
      </c>
      <c r="K40" s="5">
        <v>12924.2</v>
      </c>
      <c r="L40" s="5">
        <v>12892.3</v>
      </c>
      <c r="M40" s="5">
        <v>12798.9</v>
      </c>
      <c r="N40" s="5">
        <v>12245.4</v>
      </c>
      <c r="O40" s="5">
        <v>12245.5</v>
      </c>
      <c r="P40" s="81">
        <v>11993.8</v>
      </c>
      <c r="Q40" s="81">
        <v>11598.7</v>
      </c>
      <c r="R40" s="81">
        <v>11728.2</v>
      </c>
      <c r="S40" s="81">
        <v>11547.7</v>
      </c>
      <c r="T40" s="81">
        <v>11476.9</v>
      </c>
      <c r="U40" s="81">
        <v>11521.9</v>
      </c>
      <c r="V40" s="77"/>
      <c r="W40" s="77"/>
      <c r="X40" s="77"/>
    </row>
    <row r="41" spans="1:24" ht="12.75">
      <c r="A41" s="3" t="s">
        <v>97</v>
      </c>
      <c r="B41" s="5"/>
      <c r="C41" s="5"/>
      <c r="D41" s="5">
        <v>10500</v>
      </c>
      <c r="E41" s="5">
        <v>2003</v>
      </c>
      <c r="F41" s="5">
        <v>7288</v>
      </c>
      <c r="G41" s="5">
        <v>8600</v>
      </c>
      <c r="H41" s="5"/>
      <c r="I41" s="5"/>
      <c r="J41" s="5"/>
      <c r="K41" s="5"/>
      <c r="L41" s="5"/>
      <c r="M41" s="5"/>
      <c r="N41" s="5">
        <v>11090</v>
      </c>
      <c r="O41" s="5"/>
      <c r="P41" s="81"/>
      <c r="Q41" s="81"/>
      <c r="R41" s="81"/>
      <c r="S41" s="81"/>
      <c r="T41" s="81"/>
      <c r="U41" s="33">
        <v>1086.1</v>
      </c>
      <c r="V41" s="77"/>
      <c r="W41" s="77"/>
      <c r="X41" s="77"/>
    </row>
    <row r="42" spans="1:24" ht="12.75">
      <c r="A42" s="3" t="s">
        <v>115</v>
      </c>
      <c r="B42" s="5"/>
      <c r="C42" s="5">
        <v>15400</v>
      </c>
      <c r="D42" s="5">
        <v>18800</v>
      </c>
      <c r="E42" s="5">
        <v>20740</v>
      </c>
      <c r="F42" s="5">
        <v>17510</v>
      </c>
      <c r="G42" s="5">
        <v>10835</v>
      </c>
      <c r="H42" s="5">
        <v>10884</v>
      </c>
      <c r="I42" s="5">
        <v>10180</v>
      </c>
      <c r="J42" s="5">
        <v>9840</v>
      </c>
      <c r="K42" s="5">
        <v>10300</v>
      </c>
      <c r="L42" s="5">
        <v>10450</v>
      </c>
      <c r="M42" s="5">
        <v>9260</v>
      </c>
      <c r="N42" s="5">
        <v>9051</v>
      </c>
      <c r="O42" s="5">
        <v>8570</v>
      </c>
      <c r="P42" s="81">
        <v>7967</v>
      </c>
      <c r="Q42" s="81">
        <v>7343</v>
      </c>
      <c r="R42" s="81">
        <v>7239</v>
      </c>
      <c r="S42" s="81">
        <v>6500</v>
      </c>
      <c r="T42" s="81">
        <v>5850</v>
      </c>
      <c r="U42" s="81">
        <v>5301</v>
      </c>
      <c r="V42" s="79">
        <v>5330</v>
      </c>
      <c r="W42" s="79">
        <v>5933.6</v>
      </c>
      <c r="X42" s="77"/>
    </row>
    <row r="43" spans="1:24" ht="12.75">
      <c r="A43" s="3" t="s">
        <v>144</v>
      </c>
      <c r="B43" s="5"/>
      <c r="C43" s="5"/>
      <c r="D43" s="5"/>
      <c r="E43" s="5"/>
      <c r="F43" s="5"/>
      <c r="G43" s="5"/>
      <c r="H43" s="5"/>
      <c r="I43" s="5"/>
      <c r="J43" s="5"/>
      <c r="K43" s="5"/>
      <c r="L43" s="5"/>
      <c r="M43" s="5"/>
      <c r="N43" s="5"/>
      <c r="O43" s="5"/>
      <c r="P43" s="81"/>
      <c r="Q43" s="81"/>
      <c r="R43" s="81"/>
      <c r="S43" s="81"/>
      <c r="T43" s="81"/>
      <c r="U43" s="81"/>
      <c r="V43" s="77"/>
      <c r="W43" s="77"/>
      <c r="X43" s="77"/>
    </row>
    <row r="44" spans="1:24" ht="12.75">
      <c r="A44" s="3" t="s">
        <v>103</v>
      </c>
      <c r="B44" s="5">
        <v>412</v>
      </c>
      <c r="C44" s="5">
        <v>1949</v>
      </c>
      <c r="D44" s="5">
        <v>2232</v>
      </c>
      <c r="E44" s="5">
        <v>2061</v>
      </c>
      <c r="F44" s="5">
        <v>2116</v>
      </c>
      <c r="G44" s="5">
        <v>1732</v>
      </c>
      <c r="H44" s="5">
        <v>1665</v>
      </c>
      <c r="I44" s="5">
        <v>1585</v>
      </c>
      <c r="J44" s="5">
        <v>1405</v>
      </c>
      <c r="K44" s="5">
        <v>1386</v>
      </c>
      <c r="L44" s="5">
        <v>1371</v>
      </c>
      <c r="M44" s="5">
        <v>1310</v>
      </c>
      <c r="N44" s="5">
        <v>1226</v>
      </c>
      <c r="O44" s="5">
        <v>1162</v>
      </c>
      <c r="P44" s="81">
        <v>1171.5</v>
      </c>
      <c r="Q44" s="81">
        <v>1138.5</v>
      </c>
      <c r="R44" s="81">
        <v>1094</v>
      </c>
      <c r="S44" s="81">
        <v>1040.6</v>
      </c>
      <c r="T44" s="81"/>
      <c r="U44" s="79">
        <v>906.8</v>
      </c>
      <c r="V44" s="77"/>
      <c r="W44" s="79">
        <v>688</v>
      </c>
      <c r="X44" s="77"/>
    </row>
    <row r="45" spans="1:24" ht="12.75">
      <c r="A45" s="3" t="s">
        <v>100</v>
      </c>
      <c r="B45" s="5"/>
      <c r="C45" s="5"/>
      <c r="D45" s="5">
        <v>391</v>
      </c>
      <c r="E45" s="5">
        <v>497.8</v>
      </c>
      <c r="F45" s="5">
        <v>443.8</v>
      </c>
      <c r="G45" s="5">
        <v>401.7</v>
      </c>
      <c r="H45" s="5">
        <v>396.5</v>
      </c>
      <c r="I45" s="5">
        <v>385.3</v>
      </c>
      <c r="J45" s="5">
        <v>377.4</v>
      </c>
      <c r="K45" s="5">
        <v>386.5</v>
      </c>
      <c r="L45" s="5">
        <v>331.4</v>
      </c>
      <c r="M45" s="5">
        <v>327.5</v>
      </c>
      <c r="N45" s="5">
        <v>304.6</v>
      </c>
      <c r="O45" s="5">
        <v>318.2</v>
      </c>
      <c r="P45" s="81">
        <v>304.4</v>
      </c>
      <c r="Q45" s="33">
        <v>293.3</v>
      </c>
      <c r="R45" s="81">
        <v>899.1</v>
      </c>
      <c r="S45" s="79">
        <v>848.2</v>
      </c>
      <c r="T45" s="79">
        <v>985.5</v>
      </c>
      <c r="U45" s="79">
        <v>923.6</v>
      </c>
      <c r="V45" s="79">
        <v>907</v>
      </c>
      <c r="W45" s="79">
        <v>935.4</v>
      </c>
      <c r="X45" s="77"/>
    </row>
    <row r="46" spans="1:24" ht="12.75">
      <c r="A46" s="3" t="s">
        <v>72</v>
      </c>
      <c r="B46" s="5">
        <v>24600</v>
      </c>
      <c r="C46" s="5">
        <v>36080</v>
      </c>
      <c r="D46" s="5">
        <v>39920</v>
      </c>
      <c r="E46" s="5">
        <v>46250</v>
      </c>
      <c r="F46" s="5"/>
      <c r="G46" s="5">
        <v>36900</v>
      </c>
      <c r="H46" s="5"/>
      <c r="I46" s="5">
        <v>30750</v>
      </c>
      <c r="J46" s="5"/>
      <c r="K46" s="5">
        <v>33288</v>
      </c>
      <c r="L46" s="5"/>
      <c r="M46" s="5">
        <v>34602.5</v>
      </c>
      <c r="N46" s="5">
        <v>36838.6</v>
      </c>
      <c r="O46" s="5">
        <v>38280.9</v>
      </c>
      <c r="P46" s="81">
        <v>37070.5</v>
      </c>
      <c r="Q46" s="81">
        <v>37496.4</v>
      </c>
      <c r="R46" s="33">
        <v>37520.7</v>
      </c>
      <c r="S46" s="33">
        <v>38512.2</v>
      </c>
      <c r="T46" s="81">
        <v>38158.2</v>
      </c>
      <c r="U46" s="79">
        <v>34958</v>
      </c>
      <c r="V46" s="79">
        <v>33760</v>
      </c>
      <c r="W46" s="77"/>
      <c r="X46" s="77"/>
    </row>
    <row r="47" spans="1:24" ht="12.75">
      <c r="A47" s="3" t="s">
        <v>105</v>
      </c>
      <c r="B47" s="5">
        <v>4073</v>
      </c>
      <c r="C47" s="5">
        <v>4135</v>
      </c>
      <c r="D47" s="5">
        <v>4106</v>
      </c>
      <c r="E47" s="5">
        <v>2970</v>
      </c>
      <c r="F47" s="5">
        <v>2968</v>
      </c>
      <c r="G47" s="5">
        <v>2970</v>
      </c>
      <c r="H47" s="5">
        <v>2973</v>
      </c>
      <c r="I47" s="5">
        <v>2957</v>
      </c>
      <c r="J47" s="5">
        <v>2961</v>
      </c>
      <c r="K47" s="5">
        <v>2725</v>
      </c>
      <c r="L47" s="5">
        <v>2725</v>
      </c>
      <c r="M47" s="5">
        <v>2711</v>
      </c>
      <c r="N47" s="5">
        <v>2711</v>
      </c>
      <c r="O47" s="5">
        <v>2711</v>
      </c>
      <c r="P47" s="81">
        <v>2688</v>
      </c>
      <c r="Q47" s="81">
        <v>2676</v>
      </c>
      <c r="R47" s="81">
        <v>2676</v>
      </c>
      <c r="S47" s="81">
        <v>2676</v>
      </c>
      <c r="T47" s="81">
        <v>2676</v>
      </c>
      <c r="U47" s="79">
        <v>2630</v>
      </c>
      <c r="V47" s="79">
        <v>2630</v>
      </c>
      <c r="W47" s="79">
        <v>2630</v>
      </c>
      <c r="X47" s="77"/>
    </row>
    <row r="48" spans="1:24" ht="12.75">
      <c r="A48" s="3" t="s">
        <v>122</v>
      </c>
      <c r="B48" s="5"/>
      <c r="C48" s="5">
        <v>2598</v>
      </c>
      <c r="D48" s="5">
        <v>2589</v>
      </c>
      <c r="E48" s="5">
        <v>2646</v>
      </c>
      <c r="F48" s="5">
        <v>2665</v>
      </c>
      <c r="G48" s="5">
        <v>2696</v>
      </c>
      <c r="H48" s="5">
        <v>2695</v>
      </c>
      <c r="I48" s="5">
        <v>2569</v>
      </c>
      <c r="J48" s="5">
        <v>2595</v>
      </c>
      <c r="K48" s="5">
        <v>2570.5</v>
      </c>
      <c r="L48" s="5">
        <v>2554.9</v>
      </c>
      <c r="M48" s="5">
        <v>2558.6</v>
      </c>
      <c r="N48" s="5">
        <v>2565.9</v>
      </c>
      <c r="O48" s="5">
        <v>2560.2</v>
      </c>
      <c r="P48" s="81">
        <v>2564</v>
      </c>
      <c r="Q48" s="81">
        <v>2539</v>
      </c>
      <c r="R48" s="81">
        <v>2518</v>
      </c>
      <c r="S48" s="33">
        <v>2588</v>
      </c>
      <c r="T48" s="81">
        <v>2532</v>
      </c>
      <c r="U48" s="81">
        <v>2507</v>
      </c>
      <c r="V48" s="79">
        <v>2660</v>
      </c>
      <c r="W48" s="77"/>
      <c r="X48" s="77"/>
    </row>
    <row r="49" spans="1:24" ht="12.75">
      <c r="A49" s="3" t="s">
        <v>148</v>
      </c>
      <c r="B49" s="5"/>
      <c r="C49" s="5"/>
      <c r="D49" s="5"/>
      <c r="E49" s="5"/>
      <c r="F49" s="5"/>
      <c r="G49" s="5"/>
      <c r="H49" s="5"/>
      <c r="I49" s="5"/>
      <c r="J49" s="5"/>
      <c r="K49" s="5"/>
      <c r="L49" s="5"/>
      <c r="M49" s="5"/>
      <c r="N49" s="5">
        <v>2090.7</v>
      </c>
      <c r="O49" s="5"/>
      <c r="P49" s="81"/>
      <c r="Q49" s="81"/>
      <c r="R49" s="81"/>
      <c r="S49" s="81"/>
      <c r="T49" s="81"/>
      <c r="U49" s="81"/>
      <c r="V49" s="77"/>
      <c r="W49" s="77"/>
      <c r="X49" s="77"/>
    </row>
    <row r="50" spans="1:24" ht="12.75">
      <c r="A50" s="3" t="s">
        <v>118</v>
      </c>
      <c r="B50" s="5"/>
      <c r="C50" s="5"/>
      <c r="D50" s="5"/>
      <c r="E50" s="5"/>
      <c r="F50" s="5">
        <v>28073</v>
      </c>
      <c r="G50" s="5"/>
      <c r="H50" s="5"/>
      <c r="I50" s="5"/>
      <c r="J50" s="5"/>
      <c r="K50" s="6">
        <v>33482</v>
      </c>
      <c r="L50" s="6">
        <v>34078</v>
      </c>
      <c r="M50" s="6">
        <v>35552</v>
      </c>
      <c r="N50" s="6">
        <v>37490</v>
      </c>
      <c r="O50" s="6"/>
      <c r="P50" s="33">
        <v>43650</v>
      </c>
      <c r="Q50" s="33">
        <v>44450</v>
      </c>
      <c r="R50" s="81"/>
      <c r="S50" s="81"/>
      <c r="T50" s="81"/>
      <c r="U50" s="81"/>
      <c r="V50" s="77"/>
      <c r="W50" s="77"/>
      <c r="X50" s="77"/>
    </row>
    <row r="51" spans="1:24" ht="12.75">
      <c r="A51" s="3" t="s">
        <v>142</v>
      </c>
      <c r="B51" s="5">
        <v>15583</v>
      </c>
      <c r="C51" s="5">
        <v>13085</v>
      </c>
      <c r="D51" s="5"/>
      <c r="E51" s="5"/>
      <c r="F51" s="5"/>
      <c r="G51" s="5"/>
      <c r="H51" s="5"/>
      <c r="I51" s="5"/>
      <c r="J51" s="5"/>
      <c r="K51" s="5"/>
      <c r="L51" s="5"/>
      <c r="M51" s="5"/>
      <c r="N51" s="5"/>
      <c r="O51" s="5"/>
      <c r="P51" s="81"/>
      <c r="Q51" s="81"/>
      <c r="R51" s="81"/>
      <c r="S51" s="81"/>
      <c r="T51" s="81"/>
      <c r="U51" s="81"/>
      <c r="V51" s="77"/>
      <c r="W51" s="77"/>
      <c r="X51" s="77"/>
    </row>
    <row r="52" spans="1:24" ht="12.75">
      <c r="A52" s="78" t="s">
        <v>167</v>
      </c>
      <c r="B52" s="5"/>
      <c r="C52" s="5"/>
      <c r="D52" s="5"/>
      <c r="E52" s="5"/>
      <c r="F52" s="5"/>
      <c r="G52" s="5"/>
      <c r="H52" s="5"/>
      <c r="I52" s="5"/>
      <c r="J52" s="5"/>
      <c r="K52" s="6"/>
      <c r="L52" s="6"/>
      <c r="M52" s="6"/>
      <c r="N52" s="6"/>
      <c r="O52" s="6"/>
      <c r="P52" s="33"/>
      <c r="Q52" s="33"/>
      <c r="R52" s="33"/>
      <c r="S52" s="33"/>
      <c r="T52" s="81"/>
      <c r="U52" s="79">
        <v>334.1</v>
      </c>
      <c r="V52" s="79">
        <v>327.5</v>
      </c>
      <c r="W52" s="79">
        <v>333.2</v>
      </c>
      <c r="X52" s="77"/>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6"/>
  <sheetViews>
    <sheetView workbookViewId="0" topLeftCell="A1">
      <selection activeCell="J15" sqref="J15"/>
    </sheetView>
  </sheetViews>
  <sheetFormatPr defaultColWidth="9.140625" defaultRowHeight="12.75"/>
  <cols>
    <col min="1" max="1" width="25.7109375" style="0" customWidth="1"/>
    <col min="2" max="2" width="19.8515625" style="0" customWidth="1"/>
    <col min="3" max="3" width="15.57421875" style="0" customWidth="1"/>
    <col min="4" max="4" width="16.00390625" style="0" customWidth="1"/>
    <col min="5" max="5" width="19.28125" style="0" customWidth="1"/>
    <col min="6" max="6" width="17.140625" style="0" customWidth="1"/>
    <col min="7" max="7" width="23.00390625" style="0" customWidth="1"/>
    <col min="8" max="8" width="22.140625" style="0" customWidth="1"/>
  </cols>
  <sheetData>
    <row r="1" ht="12.75">
      <c r="D1" s="7" t="s">
        <v>4</v>
      </c>
    </row>
    <row r="2" spans="1:2" ht="12.75">
      <c r="A2" t="s">
        <v>183</v>
      </c>
      <c r="B2" t="s">
        <v>184</v>
      </c>
    </row>
    <row r="3" spans="1:2" ht="12.75">
      <c r="A3" t="s">
        <v>185</v>
      </c>
      <c r="B3" t="s">
        <v>193</v>
      </c>
    </row>
    <row r="4" ht="12.75">
      <c r="B4" t="s">
        <v>5</v>
      </c>
    </row>
    <row r="5" spans="1:7" ht="12.75">
      <c r="A5" s="141"/>
      <c r="B5" s="141"/>
      <c r="C5" s="141"/>
      <c r="D5" s="141"/>
      <c r="E5" s="141"/>
      <c r="F5" s="141"/>
      <c r="G5" s="141"/>
    </row>
    <row r="6" spans="2:8" ht="25.5" customHeight="1">
      <c r="B6" s="8" t="s">
        <v>55</v>
      </c>
      <c r="C6" s="8" t="s">
        <v>56</v>
      </c>
      <c r="D6" s="8" t="s">
        <v>57</v>
      </c>
      <c r="E6" s="8" t="s">
        <v>58</v>
      </c>
      <c r="F6" s="8" t="s">
        <v>59</v>
      </c>
      <c r="G6" s="8" t="s">
        <v>172</v>
      </c>
      <c r="H6" s="94" t="s">
        <v>171</v>
      </c>
    </row>
    <row r="7" ht="12.75">
      <c r="H7" s="78"/>
    </row>
    <row r="8" spans="1:9" ht="12.75">
      <c r="A8" s="3" t="s">
        <v>34</v>
      </c>
      <c r="B8" s="5">
        <v>98000</v>
      </c>
      <c r="C8" s="5">
        <v>43000</v>
      </c>
      <c r="D8" s="5">
        <v>55000</v>
      </c>
      <c r="E8" s="5">
        <v>29000</v>
      </c>
      <c r="F8" s="5">
        <v>84000</v>
      </c>
      <c r="G8" s="5">
        <v>84000</v>
      </c>
      <c r="H8" s="79">
        <v>84000</v>
      </c>
      <c r="I8" s="53"/>
    </row>
    <row r="9" spans="1:9" ht="12.75">
      <c r="A9" s="3" t="s">
        <v>18</v>
      </c>
      <c r="B9" s="6">
        <v>28231</v>
      </c>
      <c r="C9" s="6">
        <v>16055</v>
      </c>
      <c r="D9" s="6">
        <v>12176</v>
      </c>
      <c r="E9" s="6">
        <v>8388</v>
      </c>
      <c r="F9" s="6">
        <v>16302</v>
      </c>
      <c r="G9" s="6">
        <v>20565</v>
      </c>
      <c r="H9" s="79">
        <v>19933</v>
      </c>
      <c r="I9" s="53"/>
    </row>
    <row r="10" spans="1:9" ht="12.75">
      <c r="A10" s="3" t="s">
        <v>19</v>
      </c>
      <c r="B10" s="5">
        <v>68220</v>
      </c>
      <c r="C10" s="5">
        <v>52916</v>
      </c>
      <c r="D10" s="138">
        <v>18085</v>
      </c>
      <c r="E10" s="138">
        <v>89141</v>
      </c>
      <c r="F10" s="138">
        <v>108544</v>
      </c>
      <c r="G10" s="138">
        <v>107226</v>
      </c>
      <c r="H10" s="138">
        <v>107226</v>
      </c>
      <c r="I10" s="140" t="s">
        <v>237</v>
      </c>
    </row>
    <row r="11" spans="1:9" ht="12.75">
      <c r="A11" s="3" t="s">
        <v>50</v>
      </c>
      <c r="B11" s="5">
        <v>61594</v>
      </c>
      <c r="C11" s="5">
        <v>21603</v>
      </c>
      <c r="D11" s="5">
        <v>40714</v>
      </c>
      <c r="E11" s="5">
        <v>12798</v>
      </c>
      <c r="F11" s="5">
        <v>53512</v>
      </c>
      <c r="G11" s="5">
        <v>53250</v>
      </c>
      <c r="H11" s="109">
        <v>53512</v>
      </c>
      <c r="I11" s="107">
        <v>40378</v>
      </c>
    </row>
    <row r="12" spans="1:9" ht="12.75">
      <c r="A12" s="3" t="s">
        <v>27</v>
      </c>
      <c r="B12" s="6">
        <v>2692</v>
      </c>
      <c r="C12" s="6">
        <v>2203</v>
      </c>
      <c r="D12" s="6">
        <v>489</v>
      </c>
      <c r="E12" s="6">
        <v>0</v>
      </c>
      <c r="F12" s="6">
        <v>115</v>
      </c>
      <c r="G12" s="6">
        <v>489</v>
      </c>
      <c r="H12" s="79">
        <v>327</v>
      </c>
      <c r="I12" s="53"/>
    </row>
    <row r="13" spans="1:9" ht="12.75">
      <c r="A13" s="3" t="s">
        <v>20</v>
      </c>
      <c r="B13" s="5">
        <v>54653</v>
      </c>
      <c r="C13" s="5">
        <v>39416</v>
      </c>
      <c r="D13" s="5">
        <v>15237</v>
      </c>
      <c r="E13" s="5">
        <v>740</v>
      </c>
      <c r="F13" s="5">
        <v>15977</v>
      </c>
      <c r="G13" s="5">
        <v>15977</v>
      </c>
      <c r="H13" s="79">
        <v>15977</v>
      </c>
      <c r="I13" s="53"/>
    </row>
    <row r="14" spans="1:9" ht="12.75">
      <c r="A14" s="3" t="s">
        <v>22</v>
      </c>
      <c r="B14" s="6">
        <v>307000</v>
      </c>
      <c r="C14" s="5">
        <v>190000</v>
      </c>
      <c r="D14" s="5">
        <v>117000</v>
      </c>
      <c r="E14" s="6">
        <v>75000</v>
      </c>
      <c r="F14" s="6">
        <v>182000</v>
      </c>
      <c r="G14" s="5">
        <v>188000</v>
      </c>
      <c r="H14" s="79">
        <v>188000</v>
      </c>
      <c r="I14" s="53"/>
    </row>
    <row r="15" spans="1:9" ht="12.75">
      <c r="A15" s="3" t="s">
        <v>21</v>
      </c>
      <c r="B15" s="5">
        <v>38485</v>
      </c>
      <c r="C15" s="5">
        <v>22145</v>
      </c>
      <c r="D15" s="5">
        <v>16340</v>
      </c>
      <c r="E15" s="6">
        <v>0</v>
      </c>
      <c r="F15" s="5">
        <v>1935</v>
      </c>
      <c r="G15" s="5">
        <v>16340</v>
      </c>
      <c r="H15" s="79">
        <v>16340</v>
      </c>
      <c r="I15" s="53"/>
    </row>
    <row r="16" spans="1:9" ht="12.75">
      <c r="A16" s="3" t="s">
        <v>60</v>
      </c>
      <c r="B16" s="5" t="s">
        <v>3</v>
      </c>
      <c r="C16" s="5" t="s">
        <v>3</v>
      </c>
      <c r="D16" s="5" t="s">
        <v>3</v>
      </c>
      <c r="E16" s="5" t="s">
        <v>3</v>
      </c>
      <c r="F16" s="5" t="s">
        <v>3</v>
      </c>
      <c r="G16" s="5" t="s">
        <v>3</v>
      </c>
      <c r="H16" s="79" t="s">
        <v>160</v>
      </c>
      <c r="I16" s="53"/>
    </row>
    <row r="17" spans="1:9" ht="12.75">
      <c r="A17" s="3" t="s">
        <v>23</v>
      </c>
      <c r="B17" s="5">
        <v>30647</v>
      </c>
      <c r="C17" s="5">
        <v>18603</v>
      </c>
      <c r="D17" s="5">
        <v>12044</v>
      </c>
      <c r="E17" s="5">
        <v>9070</v>
      </c>
      <c r="F17" s="5">
        <v>11920</v>
      </c>
      <c r="G17" s="5">
        <v>21114</v>
      </c>
      <c r="H17" s="79">
        <v>12347</v>
      </c>
      <c r="I17" s="53"/>
    </row>
    <row r="18" spans="1:9" ht="12.75">
      <c r="A18" s="3" t="s">
        <v>51</v>
      </c>
      <c r="B18" s="5">
        <v>18000</v>
      </c>
      <c r="C18" s="5">
        <v>17000</v>
      </c>
      <c r="D18" s="5">
        <v>1000</v>
      </c>
      <c r="E18" s="5">
        <v>55055</v>
      </c>
      <c r="F18" s="5" t="s">
        <v>3</v>
      </c>
      <c r="G18" s="5">
        <v>56055</v>
      </c>
      <c r="H18" s="79">
        <v>56055</v>
      </c>
      <c r="I18" s="53"/>
    </row>
    <row r="19" spans="1:9" ht="12.75">
      <c r="A19" s="3" t="s">
        <v>25</v>
      </c>
      <c r="B19" s="5">
        <v>346527</v>
      </c>
      <c r="C19" s="5">
        <v>235394</v>
      </c>
      <c r="D19" s="5">
        <v>111133</v>
      </c>
      <c r="E19" s="5" t="s">
        <v>3</v>
      </c>
      <c r="F19" s="5">
        <v>111133</v>
      </c>
      <c r="G19" s="5">
        <v>111133</v>
      </c>
      <c r="H19" s="79">
        <v>111133</v>
      </c>
      <c r="I19" s="53"/>
    </row>
    <row r="20" spans="1:9" ht="12.75">
      <c r="A20" s="3" t="s">
        <v>40</v>
      </c>
      <c r="B20" s="5">
        <v>222000</v>
      </c>
      <c r="C20" s="5">
        <v>115000</v>
      </c>
      <c r="D20" s="5">
        <v>107000</v>
      </c>
      <c r="E20" s="5">
        <v>3200</v>
      </c>
      <c r="F20" s="5">
        <v>110000</v>
      </c>
      <c r="G20" s="5">
        <v>110000</v>
      </c>
      <c r="H20" s="79">
        <v>110000</v>
      </c>
      <c r="I20" s="53"/>
    </row>
    <row r="21" spans="1:9" ht="12.75">
      <c r="A21" s="3" t="s">
        <v>26</v>
      </c>
      <c r="B21" s="6">
        <v>485686</v>
      </c>
      <c r="C21" s="6">
        <v>310393</v>
      </c>
      <c r="D21" s="6">
        <v>175293</v>
      </c>
      <c r="E21" s="6">
        <v>11000</v>
      </c>
      <c r="F21" s="6">
        <v>168000</v>
      </c>
      <c r="G21" s="6">
        <v>186293</v>
      </c>
      <c r="H21" s="79">
        <v>186293</v>
      </c>
      <c r="I21" s="53"/>
    </row>
    <row r="22" spans="1:9" ht="12.75">
      <c r="A22" s="3" t="s">
        <v>24</v>
      </c>
      <c r="B22" s="5">
        <v>115000</v>
      </c>
      <c r="C22" s="5">
        <v>55000</v>
      </c>
      <c r="D22" s="5">
        <v>60000</v>
      </c>
      <c r="E22" s="5">
        <v>12000</v>
      </c>
      <c r="F22" s="5" t="s">
        <v>3</v>
      </c>
      <c r="G22" s="5">
        <v>72000</v>
      </c>
      <c r="H22" s="79">
        <v>72000</v>
      </c>
      <c r="I22" s="53"/>
    </row>
    <row r="23" spans="1:9" ht="12.75">
      <c r="A23" s="3" t="s">
        <v>31</v>
      </c>
      <c r="B23" s="5">
        <v>55707</v>
      </c>
      <c r="C23" s="5">
        <v>48174</v>
      </c>
      <c r="D23" s="5">
        <v>7533</v>
      </c>
      <c r="E23" s="5">
        <v>108897</v>
      </c>
      <c r="F23" s="5">
        <v>115657</v>
      </c>
      <c r="G23" s="5">
        <v>120000</v>
      </c>
      <c r="H23" s="109">
        <v>116430</v>
      </c>
      <c r="I23" s="107">
        <v>40378</v>
      </c>
    </row>
    <row r="24" spans="1:9" ht="12.75">
      <c r="A24" s="3" t="s">
        <v>53</v>
      </c>
      <c r="B24" s="5">
        <v>10000</v>
      </c>
      <c r="C24" s="5" t="s">
        <v>3</v>
      </c>
      <c r="D24" s="5" t="s">
        <v>3</v>
      </c>
      <c r="E24" s="5" t="s">
        <v>3</v>
      </c>
      <c r="F24" s="5" t="s">
        <v>3</v>
      </c>
      <c r="G24" s="5" t="s">
        <v>3</v>
      </c>
      <c r="H24" s="79"/>
      <c r="I24" s="53"/>
    </row>
    <row r="25" spans="1:9" ht="12.75">
      <c r="A25" s="3" t="s">
        <v>48</v>
      </c>
      <c r="B25" s="5">
        <v>200000</v>
      </c>
      <c r="C25" s="5">
        <v>30000</v>
      </c>
      <c r="D25" s="5">
        <v>170000</v>
      </c>
      <c r="E25" s="5" t="s">
        <v>3</v>
      </c>
      <c r="F25" s="5">
        <v>170000</v>
      </c>
      <c r="G25" s="5">
        <v>170000</v>
      </c>
      <c r="H25" s="79">
        <v>170000</v>
      </c>
      <c r="I25" s="53"/>
    </row>
    <row r="26" spans="1:9" ht="12.75">
      <c r="A26" s="6" t="s">
        <v>161</v>
      </c>
      <c r="B26" s="6">
        <v>80000</v>
      </c>
      <c r="C26" s="6">
        <v>32500</v>
      </c>
      <c r="D26" s="6">
        <v>47500</v>
      </c>
      <c r="E26" s="6"/>
      <c r="F26" s="6"/>
      <c r="G26" s="6">
        <v>47500</v>
      </c>
      <c r="H26" s="79">
        <v>47500</v>
      </c>
      <c r="I26" s="53"/>
    </row>
    <row r="27" spans="1:9" ht="12.75">
      <c r="A27" s="6" t="s">
        <v>162</v>
      </c>
      <c r="B27" s="6">
        <v>296000</v>
      </c>
      <c r="C27" s="6">
        <v>129000</v>
      </c>
      <c r="D27" s="6">
        <v>167000</v>
      </c>
      <c r="E27" s="6">
        <v>8000</v>
      </c>
      <c r="F27" s="6">
        <v>155000</v>
      </c>
      <c r="G27" s="6">
        <v>175000</v>
      </c>
      <c r="H27" s="79">
        <v>175000</v>
      </c>
      <c r="I27" s="53"/>
    </row>
    <row r="28" spans="1:9" ht="12.75">
      <c r="A28" s="3" t="s">
        <v>54</v>
      </c>
      <c r="B28" s="5">
        <v>8366</v>
      </c>
      <c r="C28" s="5">
        <v>7728</v>
      </c>
      <c r="D28" s="5">
        <v>638</v>
      </c>
      <c r="E28" s="5" t="s">
        <v>3</v>
      </c>
      <c r="F28" s="5" t="s">
        <v>3</v>
      </c>
      <c r="G28" s="5" t="s">
        <v>3</v>
      </c>
      <c r="H28" s="79" t="s">
        <v>160</v>
      </c>
      <c r="I28" s="53"/>
    </row>
    <row r="29" spans="1:9" ht="12.75">
      <c r="A29" s="3" t="s">
        <v>61</v>
      </c>
      <c r="B29" s="5" t="s">
        <v>3</v>
      </c>
      <c r="C29" s="5" t="s">
        <v>3</v>
      </c>
      <c r="D29" s="5" t="s">
        <v>3</v>
      </c>
      <c r="E29" s="5" t="s">
        <v>3</v>
      </c>
      <c r="F29" s="5" t="s">
        <v>3</v>
      </c>
      <c r="G29" s="5" t="s">
        <v>3</v>
      </c>
      <c r="H29" s="79" t="s">
        <v>160</v>
      </c>
      <c r="I29" s="52"/>
    </row>
    <row r="30" spans="1:9" ht="12.75">
      <c r="A30" s="3" t="s">
        <v>29</v>
      </c>
      <c r="B30" s="5">
        <v>44010</v>
      </c>
      <c r="C30" s="5">
        <v>28500</v>
      </c>
      <c r="D30" s="5">
        <v>15510</v>
      </c>
      <c r="E30" s="5">
        <v>8990</v>
      </c>
      <c r="F30" s="5">
        <v>25897</v>
      </c>
      <c r="G30" s="5">
        <v>24500</v>
      </c>
      <c r="H30" s="79">
        <v>24500</v>
      </c>
      <c r="I30" s="53"/>
    </row>
    <row r="31" spans="1:9" ht="12.75">
      <c r="A31" s="3" t="s">
        <v>30</v>
      </c>
      <c r="B31" s="5">
        <v>2030</v>
      </c>
      <c r="C31" s="5">
        <v>1125</v>
      </c>
      <c r="D31" s="5">
        <v>905</v>
      </c>
      <c r="E31" s="5">
        <v>739</v>
      </c>
      <c r="F31" s="5">
        <v>1600</v>
      </c>
      <c r="G31" s="5">
        <v>1644</v>
      </c>
      <c r="H31" s="79">
        <v>1644</v>
      </c>
      <c r="I31" s="53"/>
    </row>
    <row r="32" spans="1:9" ht="12.75">
      <c r="A32" s="3" t="s">
        <v>28</v>
      </c>
      <c r="B32" s="5">
        <v>42197</v>
      </c>
      <c r="C32" s="6">
        <v>23220</v>
      </c>
      <c r="D32" s="6">
        <v>18977</v>
      </c>
      <c r="E32" s="5">
        <v>17415</v>
      </c>
      <c r="F32" s="5">
        <v>33532</v>
      </c>
      <c r="G32" s="6">
        <v>36392</v>
      </c>
      <c r="H32" s="79">
        <v>33731</v>
      </c>
      <c r="I32" s="53"/>
    </row>
    <row r="33" spans="1:9" ht="12.75">
      <c r="A33" s="3" t="s">
        <v>46</v>
      </c>
      <c r="B33" s="5">
        <v>19088</v>
      </c>
      <c r="C33" s="5" t="s">
        <v>3</v>
      </c>
      <c r="D33" s="5">
        <v>1378</v>
      </c>
      <c r="E33" s="5">
        <v>6261</v>
      </c>
      <c r="F33" s="5" t="s">
        <v>3</v>
      </c>
      <c r="G33" s="5">
        <v>7639</v>
      </c>
      <c r="H33" s="79">
        <v>7639</v>
      </c>
      <c r="I33" s="53"/>
    </row>
    <row r="34" spans="1:9" ht="12.75">
      <c r="A34" s="3" t="s">
        <v>32</v>
      </c>
      <c r="B34" s="5" t="s">
        <v>3</v>
      </c>
      <c r="C34" s="5" t="s">
        <v>3</v>
      </c>
      <c r="D34" s="5" t="s">
        <v>3</v>
      </c>
      <c r="E34" s="5" t="s">
        <v>3</v>
      </c>
      <c r="F34" s="5" t="s">
        <v>3</v>
      </c>
      <c r="G34" s="5" t="s">
        <v>3</v>
      </c>
      <c r="H34" s="79" t="s">
        <v>160</v>
      </c>
      <c r="I34" s="53"/>
    </row>
    <row r="35" spans="1:9" ht="12.75">
      <c r="A35" s="3" t="s">
        <v>33</v>
      </c>
      <c r="B35" s="5">
        <v>29770</v>
      </c>
      <c r="C35" s="5">
        <v>21290</v>
      </c>
      <c r="D35" s="5">
        <v>8480</v>
      </c>
      <c r="E35" s="5">
        <v>81200</v>
      </c>
      <c r="F35" s="5">
        <v>86300</v>
      </c>
      <c r="G35" s="5">
        <v>89680</v>
      </c>
      <c r="H35" s="79">
        <v>89680</v>
      </c>
      <c r="I35" s="53"/>
    </row>
    <row r="36" spans="1:9" ht="12.75">
      <c r="A36" s="3" t="s">
        <v>49</v>
      </c>
      <c r="B36" s="6">
        <v>470671</v>
      </c>
      <c r="C36" s="6">
        <v>112000</v>
      </c>
      <c r="D36" s="6">
        <v>378020</v>
      </c>
      <c r="E36" s="6">
        <v>12782</v>
      </c>
      <c r="F36" s="6">
        <v>390802</v>
      </c>
      <c r="G36" s="6">
        <v>390802</v>
      </c>
      <c r="H36" s="79">
        <v>389442</v>
      </c>
      <c r="I36" s="53"/>
    </row>
    <row r="37" spans="1:9" ht="12.75">
      <c r="A37" s="3" t="s">
        <v>35</v>
      </c>
      <c r="B37" s="5">
        <v>193100</v>
      </c>
      <c r="C37" s="5">
        <v>138300</v>
      </c>
      <c r="D37" s="5">
        <v>54800</v>
      </c>
      <c r="E37" s="5">
        <v>8300</v>
      </c>
      <c r="F37" s="5">
        <v>63100</v>
      </c>
      <c r="G37" s="5">
        <v>63100</v>
      </c>
      <c r="H37" s="79">
        <v>63100</v>
      </c>
      <c r="I37" s="53"/>
    </row>
    <row r="38" spans="1:9" ht="12.75">
      <c r="A38" s="3" t="s">
        <v>36</v>
      </c>
      <c r="B38" s="5">
        <v>82164</v>
      </c>
      <c r="C38" s="5">
        <v>43571</v>
      </c>
      <c r="D38" s="5">
        <v>38593</v>
      </c>
      <c r="E38" s="5">
        <v>35000</v>
      </c>
      <c r="F38" s="5">
        <v>34000</v>
      </c>
      <c r="G38" s="5">
        <v>73593</v>
      </c>
      <c r="H38" s="79">
        <v>73593</v>
      </c>
      <c r="I38" s="53"/>
    </row>
    <row r="39" spans="1:9" ht="12.75">
      <c r="A39" s="3" t="s">
        <v>37</v>
      </c>
      <c r="B39" s="5">
        <v>154000</v>
      </c>
      <c r="C39" s="5">
        <v>114585</v>
      </c>
      <c r="D39" s="5">
        <v>39415</v>
      </c>
      <c r="E39" s="138">
        <v>183442</v>
      </c>
      <c r="F39" s="138">
        <v>245622</v>
      </c>
      <c r="G39" s="138">
        <f>D39+E39</f>
        <v>222857</v>
      </c>
      <c r="H39" s="138">
        <f>G39</f>
        <v>222857</v>
      </c>
      <c r="I39" s="139" t="s">
        <v>236</v>
      </c>
    </row>
    <row r="40" spans="1:9" ht="12.75">
      <c r="A40" s="3" t="s">
        <v>41</v>
      </c>
      <c r="B40" s="5">
        <v>335600</v>
      </c>
      <c r="C40" s="5" t="s">
        <v>3</v>
      </c>
      <c r="D40" s="5">
        <v>170000</v>
      </c>
      <c r="E40" s="5" t="s">
        <v>3</v>
      </c>
      <c r="F40" s="5">
        <v>179000</v>
      </c>
      <c r="G40" s="5">
        <v>179000</v>
      </c>
      <c r="H40" s="79">
        <v>183360</v>
      </c>
      <c r="I40" s="53"/>
    </row>
    <row r="41" spans="1:9" ht="12.75">
      <c r="A41" s="3" t="s">
        <v>38</v>
      </c>
      <c r="B41" s="5">
        <v>31746</v>
      </c>
      <c r="C41" s="5">
        <v>13150</v>
      </c>
      <c r="D41" s="5">
        <v>18596</v>
      </c>
      <c r="E41" s="5">
        <v>13496</v>
      </c>
      <c r="F41" s="5">
        <v>32274</v>
      </c>
      <c r="G41" s="5">
        <v>32092</v>
      </c>
      <c r="H41" s="79">
        <v>32092</v>
      </c>
      <c r="I41" s="53"/>
    </row>
    <row r="42" spans="1:8" ht="12.75">
      <c r="A42" s="3" t="s">
        <v>39</v>
      </c>
      <c r="B42" s="5">
        <v>37352</v>
      </c>
      <c r="C42" s="5">
        <v>24278</v>
      </c>
      <c r="D42" s="5">
        <v>13074</v>
      </c>
      <c r="E42" s="5">
        <v>67252</v>
      </c>
      <c r="F42" s="5">
        <v>81680</v>
      </c>
      <c r="G42" s="5">
        <v>80326</v>
      </c>
      <c r="H42" s="79">
        <v>80326</v>
      </c>
    </row>
    <row r="43" spans="1:8" ht="12.75">
      <c r="A43" s="3" t="s">
        <v>62</v>
      </c>
      <c r="B43" s="5" t="s">
        <v>3</v>
      </c>
      <c r="C43" s="5" t="s">
        <v>3</v>
      </c>
      <c r="D43" s="5" t="s">
        <v>3</v>
      </c>
      <c r="E43" s="5" t="s">
        <v>3</v>
      </c>
      <c r="F43" s="5" t="s">
        <v>3</v>
      </c>
      <c r="G43" s="5" t="s">
        <v>3</v>
      </c>
      <c r="H43" s="79" t="s">
        <v>160</v>
      </c>
    </row>
    <row r="44" spans="1:8" ht="12.75">
      <c r="A44" s="3" t="s">
        <v>52</v>
      </c>
      <c r="B44" s="5" t="s">
        <v>3</v>
      </c>
      <c r="C44" s="5" t="s">
        <v>3</v>
      </c>
      <c r="D44" s="5" t="s">
        <v>3</v>
      </c>
      <c r="E44" s="5" t="s">
        <v>3</v>
      </c>
      <c r="F44" s="5" t="s">
        <v>3</v>
      </c>
      <c r="G44" s="5" t="s">
        <v>3</v>
      </c>
      <c r="H44" s="79" t="s">
        <v>160</v>
      </c>
    </row>
    <row r="45" spans="1:8" ht="12.75">
      <c r="A45" s="3" t="s">
        <v>47</v>
      </c>
      <c r="B45" s="5">
        <v>501000</v>
      </c>
      <c r="C45" s="5">
        <v>273600</v>
      </c>
      <c r="D45" s="5">
        <v>227400</v>
      </c>
      <c r="E45" s="5">
        <v>6900</v>
      </c>
      <c r="F45" s="5">
        <v>178000</v>
      </c>
      <c r="G45" s="5">
        <v>234300</v>
      </c>
      <c r="H45" s="79">
        <v>234300</v>
      </c>
    </row>
    <row r="46" spans="1:8" ht="12.75">
      <c r="A46" s="3" t="s">
        <v>42</v>
      </c>
      <c r="B46" s="6">
        <v>283699</v>
      </c>
      <c r="C46" s="6">
        <v>111198</v>
      </c>
      <c r="D46" s="6">
        <v>172502</v>
      </c>
      <c r="E46" s="6">
        <v>2841</v>
      </c>
      <c r="F46" s="6">
        <v>175342</v>
      </c>
      <c r="G46" s="6">
        <v>175342</v>
      </c>
      <c r="H46" s="79">
        <v>175342</v>
      </c>
    </row>
    <row r="47" spans="1:8" ht="12.75">
      <c r="A47" s="3" t="s">
        <v>43</v>
      </c>
      <c r="B47" s="5">
        <v>140747</v>
      </c>
      <c r="C47" s="5">
        <v>72108</v>
      </c>
      <c r="D47" s="5">
        <v>68639</v>
      </c>
      <c r="E47" s="5">
        <v>3312</v>
      </c>
      <c r="F47" s="5">
        <v>71951</v>
      </c>
      <c r="G47" s="5">
        <v>71951</v>
      </c>
      <c r="H47" s="79">
        <v>71951</v>
      </c>
    </row>
    <row r="48" spans="1:8" ht="12.75">
      <c r="A48" s="3" t="s">
        <v>44</v>
      </c>
      <c r="B48" s="5" t="s">
        <v>3</v>
      </c>
      <c r="C48" s="5" t="s">
        <v>3</v>
      </c>
      <c r="D48" s="5" t="s">
        <v>3</v>
      </c>
      <c r="E48" s="5" t="s">
        <v>3</v>
      </c>
      <c r="F48" s="5" t="s">
        <v>3</v>
      </c>
      <c r="G48" s="5" t="s">
        <v>3</v>
      </c>
      <c r="H48" s="79">
        <v>86490</v>
      </c>
    </row>
    <row r="49" spans="1:8" ht="12.75">
      <c r="A49" s="3" t="s">
        <v>45</v>
      </c>
      <c r="B49" s="5" t="s">
        <v>3</v>
      </c>
      <c r="C49" s="5" t="s">
        <v>3</v>
      </c>
      <c r="D49" s="5" t="s">
        <v>3</v>
      </c>
      <c r="E49" s="5" t="s">
        <v>3</v>
      </c>
      <c r="F49" s="5" t="s">
        <v>3</v>
      </c>
      <c r="G49" s="5" t="s">
        <v>3</v>
      </c>
      <c r="H49" s="79" t="s">
        <v>160</v>
      </c>
    </row>
    <row r="50" ht="12.75">
      <c r="H50" s="77"/>
    </row>
    <row r="51" spans="1:2" ht="12.75">
      <c r="A51" t="s">
        <v>181</v>
      </c>
      <c r="B51" t="s">
        <v>182</v>
      </c>
    </row>
    <row r="52" spans="1:2" ht="12.75">
      <c r="A52" t="s">
        <v>183</v>
      </c>
      <c r="B52" t="s">
        <v>184</v>
      </c>
    </row>
    <row r="53" spans="1:2" ht="12.75">
      <c r="A53" t="s">
        <v>185</v>
      </c>
      <c r="B53" t="s">
        <v>193</v>
      </c>
    </row>
    <row r="54" spans="1:2" ht="12.75">
      <c r="A54" t="s">
        <v>187</v>
      </c>
      <c r="B54" s="110" t="s">
        <v>194</v>
      </c>
    </row>
    <row r="55" spans="1:2" ht="12.75">
      <c r="A55" t="s">
        <v>189</v>
      </c>
      <c r="B55" t="s">
        <v>190</v>
      </c>
    </row>
    <row r="56" spans="1:2" ht="12.75">
      <c r="A56" t="s">
        <v>191</v>
      </c>
      <c r="B56" t="s">
        <v>195</v>
      </c>
    </row>
  </sheetData>
  <mergeCells count="1">
    <mergeCell ref="A5:G5"/>
  </mergeCells>
  <hyperlinks>
    <hyperlink ref="B54" r:id="rId1" display="http://epp.eurostat.ec.europa.eu/tgm/table.do?tab=table&amp;init=1&amp;plugin=1&amp;language=en&amp;pcode=ten0000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D33"/>
  <sheetViews>
    <sheetView showGridLines="0" workbookViewId="0" topLeftCell="A4">
      <selection activeCell="C20" sqref="C20"/>
    </sheetView>
  </sheetViews>
  <sheetFormatPr defaultColWidth="9.140625" defaultRowHeight="12.75"/>
  <cols>
    <col min="1" max="1" width="8.421875" style="121" customWidth="1"/>
    <col min="2" max="2" width="40.57421875" style="120" customWidth="1"/>
    <col min="3" max="3" width="23.00390625" style="121" customWidth="1"/>
    <col min="4" max="4" width="8.00390625" style="121" customWidth="1"/>
    <col min="5" max="16384" width="9.140625" style="121" customWidth="1"/>
  </cols>
  <sheetData>
    <row r="2" ht="12">
      <c r="A2" s="119" t="s">
        <v>110</v>
      </c>
    </row>
    <row r="3" spans="1:4" ht="12">
      <c r="A3" s="119" t="s">
        <v>197</v>
      </c>
      <c r="C3" s="122"/>
      <c r="D3" s="123"/>
    </row>
    <row r="4" spans="1:4" ht="12">
      <c r="A4" s="119"/>
      <c r="C4" s="122"/>
      <c r="D4" s="123"/>
    </row>
    <row r="5" spans="1:4" ht="12">
      <c r="A5" s="124" t="s">
        <v>198</v>
      </c>
      <c r="C5" s="122"/>
      <c r="D5" s="123"/>
    </row>
    <row r="6" spans="1:4" ht="12">
      <c r="A6" s="119" t="s">
        <v>199</v>
      </c>
      <c r="C6" s="122"/>
      <c r="D6" s="123"/>
    </row>
    <row r="7" spans="1:4" ht="12">
      <c r="A7" s="119" t="s">
        <v>200</v>
      </c>
      <c r="D7" s="123"/>
    </row>
    <row r="8" spans="1:4" ht="12">
      <c r="A8" s="119"/>
      <c r="D8" s="123"/>
    </row>
    <row r="9" spans="1:4" ht="13.5">
      <c r="A9" s="119"/>
      <c r="C9" s="125" t="s">
        <v>235</v>
      </c>
      <c r="D9" s="123"/>
    </row>
    <row r="10" spans="1:3" ht="12">
      <c r="A10" s="126"/>
      <c r="B10" s="126"/>
      <c r="C10" s="127" t="s">
        <v>201</v>
      </c>
    </row>
    <row r="11" spans="1:4" ht="12">
      <c r="A11" s="128" t="s">
        <v>202</v>
      </c>
      <c r="B11" s="129" t="s">
        <v>203</v>
      </c>
      <c r="C11" s="130">
        <v>68598</v>
      </c>
      <c r="D11" s="131" t="s">
        <v>204</v>
      </c>
    </row>
    <row r="12" spans="1:4" ht="12">
      <c r="A12" s="128" t="s">
        <v>205</v>
      </c>
      <c r="B12" s="129" t="s">
        <v>206</v>
      </c>
      <c r="C12" s="128">
        <v>50513</v>
      </c>
      <c r="D12" s="131"/>
    </row>
    <row r="13" spans="1:4" ht="12">
      <c r="A13" s="128" t="s">
        <v>207</v>
      </c>
      <c r="B13" s="129" t="s">
        <v>208</v>
      </c>
      <c r="C13" s="128">
        <v>18085</v>
      </c>
      <c r="D13" s="131"/>
    </row>
    <row r="14" spans="1:4" ht="12">
      <c r="A14" s="128" t="s">
        <v>209</v>
      </c>
      <c r="B14" s="129" t="s">
        <v>210</v>
      </c>
      <c r="C14" s="128">
        <v>89141</v>
      </c>
      <c r="D14" s="131"/>
    </row>
    <row r="15" spans="1:4" ht="12">
      <c r="A15" s="128"/>
      <c r="B15" s="129" t="s">
        <v>211</v>
      </c>
      <c r="C15" s="132">
        <v>88679</v>
      </c>
      <c r="D15" s="131" t="s">
        <v>212</v>
      </c>
    </row>
    <row r="16" spans="1:4" ht="12">
      <c r="A16" s="128" t="s">
        <v>213</v>
      </c>
      <c r="B16" s="129" t="s">
        <v>214</v>
      </c>
      <c r="C16" s="133">
        <v>108544</v>
      </c>
      <c r="D16" s="131"/>
    </row>
    <row r="17" spans="1:4" ht="12">
      <c r="A17" s="128" t="s">
        <v>215</v>
      </c>
      <c r="B17" s="129" t="s">
        <v>216</v>
      </c>
      <c r="C17" s="133">
        <v>3035</v>
      </c>
      <c r="D17" s="131"/>
    </row>
    <row r="18" spans="1:4" ht="12">
      <c r="A18" s="128" t="s">
        <v>217</v>
      </c>
      <c r="B18" s="129" t="s">
        <v>218</v>
      </c>
      <c r="C18" s="133">
        <v>105509</v>
      </c>
      <c r="D18" s="131"/>
    </row>
    <row r="19" spans="1:4" ht="12">
      <c r="A19" s="128"/>
      <c r="B19" s="129" t="s">
        <v>219</v>
      </c>
      <c r="C19" s="133">
        <v>90459</v>
      </c>
      <c r="D19" s="131" t="s">
        <v>220</v>
      </c>
    </row>
    <row r="20" spans="1:4" ht="12">
      <c r="A20" s="134" t="s">
        <v>221</v>
      </c>
      <c r="B20" s="135" t="s">
        <v>222</v>
      </c>
      <c r="C20" s="136">
        <v>107226</v>
      </c>
      <c r="D20" s="131"/>
    </row>
    <row r="21" spans="1:4" ht="12">
      <c r="A21" s="128" t="s">
        <v>223</v>
      </c>
      <c r="B21" s="129" t="s">
        <v>224</v>
      </c>
      <c r="C21" s="133">
        <v>6022</v>
      </c>
      <c r="D21" s="131"/>
    </row>
    <row r="22" spans="1:4" ht="12">
      <c r="A22" s="128" t="s">
        <v>225</v>
      </c>
      <c r="B22" s="129" t="s">
        <v>226</v>
      </c>
      <c r="C22" s="133">
        <v>3404</v>
      </c>
      <c r="D22" s="131"/>
    </row>
    <row r="23" spans="1:4" ht="12">
      <c r="A23" s="128" t="s">
        <v>227</v>
      </c>
      <c r="B23" s="129" t="s">
        <v>228</v>
      </c>
      <c r="C23" s="133">
        <v>71245</v>
      </c>
      <c r="D23" s="131" t="s">
        <v>229</v>
      </c>
    </row>
    <row r="25" ht="12">
      <c r="A25" s="137" t="s">
        <v>230</v>
      </c>
    </row>
    <row r="26" ht="12">
      <c r="A26" s="137" t="s">
        <v>231</v>
      </c>
    </row>
    <row r="27" ht="12">
      <c r="A27" s="137" t="s">
        <v>232</v>
      </c>
    </row>
    <row r="28" ht="12">
      <c r="A28" s="137" t="s">
        <v>233</v>
      </c>
    </row>
    <row r="29" ht="12">
      <c r="A29" s="137" t="s">
        <v>234</v>
      </c>
    </row>
    <row r="30" ht="12">
      <c r="B30" s="137"/>
    </row>
    <row r="31" ht="12">
      <c r="B31" s="137"/>
    </row>
    <row r="32" ht="12">
      <c r="B32" s="137"/>
    </row>
    <row r="33" ht="12">
      <c r="B33" s="121"/>
    </row>
  </sheetData>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O36" sqref="O36"/>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5:L42"/>
  <sheetViews>
    <sheetView workbookViewId="0" topLeftCell="A1">
      <selection activeCell="C9" sqref="C9"/>
    </sheetView>
  </sheetViews>
  <sheetFormatPr defaultColWidth="9.140625" defaultRowHeight="12.75"/>
  <cols>
    <col min="1" max="1" width="24.7109375" style="0" customWidth="1"/>
    <col min="2" max="2" width="21.00390625" style="0" customWidth="1"/>
  </cols>
  <sheetData>
    <row r="5" ht="12.75">
      <c r="A5" t="s">
        <v>63</v>
      </c>
    </row>
    <row r="6" ht="12.75">
      <c r="A6" t="s">
        <v>64</v>
      </c>
    </row>
    <row r="7" spans="1:3" ht="12.75">
      <c r="A7" t="s">
        <v>65</v>
      </c>
      <c r="C7" t="s">
        <v>66</v>
      </c>
    </row>
    <row r="8" ht="12.75">
      <c r="A8" t="s">
        <v>67</v>
      </c>
    </row>
    <row r="9" spans="1:3" ht="12.75">
      <c r="A9" t="s">
        <v>68</v>
      </c>
      <c r="C9" t="s">
        <v>69</v>
      </c>
    </row>
    <row r="10" spans="1:3" ht="12.75">
      <c r="A10" t="s">
        <v>70</v>
      </c>
      <c r="C10" t="s">
        <v>71</v>
      </c>
    </row>
    <row r="12" ht="12.75">
      <c r="A12" t="s">
        <v>72</v>
      </c>
    </row>
    <row r="13" ht="12.75">
      <c r="A13" t="s">
        <v>73</v>
      </c>
    </row>
    <row r="14" ht="12.75">
      <c r="A14" t="s">
        <v>74</v>
      </c>
    </row>
    <row r="15" ht="12.75">
      <c r="A15" t="s">
        <v>75</v>
      </c>
    </row>
    <row r="16" spans="1:3" ht="12.75">
      <c r="A16" t="s">
        <v>76</v>
      </c>
      <c r="C16" t="s">
        <v>77</v>
      </c>
    </row>
    <row r="17" spans="1:3" ht="12.75">
      <c r="A17" t="s">
        <v>78</v>
      </c>
      <c r="C17" t="s">
        <v>79</v>
      </c>
    </row>
    <row r="18" spans="1:3" ht="12.75">
      <c r="A18" t="s">
        <v>80</v>
      </c>
      <c r="C18" t="s">
        <v>81</v>
      </c>
    </row>
    <row r="20" ht="12.75">
      <c r="A20" t="s">
        <v>82</v>
      </c>
    </row>
    <row r="21" spans="1:7" ht="12.75">
      <c r="A21" t="s">
        <v>83</v>
      </c>
      <c r="B21" t="s">
        <v>84</v>
      </c>
      <c r="C21" t="s">
        <v>85</v>
      </c>
      <c r="G21" t="s">
        <v>86</v>
      </c>
    </row>
    <row r="22" ht="12.75">
      <c r="A22" t="s">
        <v>87</v>
      </c>
    </row>
    <row r="23" spans="1:7" ht="12.75">
      <c r="A23" t="s">
        <v>88</v>
      </c>
      <c r="C23" t="s">
        <v>89</v>
      </c>
      <c r="G23" t="s">
        <v>90</v>
      </c>
    </row>
    <row r="25" spans="1:12" ht="12.75">
      <c r="A25" t="s">
        <v>91</v>
      </c>
      <c r="C25" t="s">
        <v>92</v>
      </c>
      <c r="H25" t="s">
        <v>93</v>
      </c>
      <c r="L25" t="s">
        <v>94</v>
      </c>
    </row>
    <row r="26" spans="1:3" ht="12.75">
      <c r="A26" t="s">
        <v>95</v>
      </c>
      <c r="C26" t="s">
        <v>96</v>
      </c>
    </row>
    <row r="27" spans="1:9" ht="12.75">
      <c r="A27" t="s">
        <v>97</v>
      </c>
      <c r="C27" t="s">
        <v>98</v>
      </c>
      <c r="I27" t="s">
        <v>99</v>
      </c>
    </row>
    <row r="29" spans="1:8" ht="12.75">
      <c r="A29" t="s">
        <v>100</v>
      </c>
      <c r="C29" t="s">
        <v>101</v>
      </c>
      <c r="H29" t="s">
        <v>102</v>
      </c>
    </row>
    <row r="30" ht="12.75">
      <c r="A30" t="s">
        <v>103</v>
      </c>
    </row>
    <row r="31" ht="12.75">
      <c r="A31" t="s">
        <v>104</v>
      </c>
    </row>
    <row r="32" ht="12.75">
      <c r="A32" t="s">
        <v>105</v>
      </c>
    </row>
    <row r="33" spans="1:4" ht="12.75">
      <c r="A33" t="s">
        <v>106</v>
      </c>
      <c r="C33" t="s">
        <v>107</v>
      </c>
      <c r="D33" t="s">
        <v>108</v>
      </c>
    </row>
    <row r="34" ht="12.75">
      <c r="A34" t="s">
        <v>109</v>
      </c>
    </row>
    <row r="35" spans="1:5" ht="12.75">
      <c r="A35" t="s">
        <v>110</v>
      </c>
      <c r="B35" t="s">
        <v>111</v>
      </c>
      <c r="C35" t="s">
        <v>112</v>
      </c>
      <c r="E35" t="s">
        <v>113</v>
      </c>
    </row>
    <row r="36" ht="12.75">
      <c r="A36" t="s">
        <v>114</v>
      </c>
    </row>
    <row r="37" spans="1:5" ht="12.75">
      <c r="A37" t="s">
        <v>115</v>
      </c>
      <c r="C37" t="s">
        <v>116</v>
      </c>
      <c r="E37" t="s">
        <v>117</v>
      </c>
    </row>
    <row r="38" spans="1:3" ht="12.75">
      <c r="A38" t="s">
        <v>118</v>
      </c>
      <c r="C38" t="s">
        <v>119</v>
      </c>
    </row>
    <row r="40" ht="12.75">
      <c r="A40" t="s">
        <v>120</v>
      </c>
    </row>
    <row r="41" ht="12.75">
      <c r="A41" t="s">
        <v>121</v>
      </c>
    </row>
    <row r="42" ht="12.75">
      <c r="A42" t="s">
        <v>122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U46"/>
  <sheetViews>
    <sheetView workbookViewId="0" topLeftCell="A27">
      <selection activeCell="C56" sqref="C56"/>
    </sheetView>
  </sheetViews>
  <sheetFormatPr defaultColWidth="9.140625" defaultRowHeight="12.75"/>
  <cols>
    <col min="1" max="1" width="18.8515625" style="0" customWidth="1"/>
    <col min="8" max="8" width="11.57421875" style="0" customWidth="1"/>
    <col min="9" max="9" width="10.8515625" style="0" customWidth="1"/>
  </cols>
  <sheetData>
    <row r="2" spans="2:14" ht="12.75">
      <c r="B2">
        <v>1985</v>
      </c>
      <c r="C2">
        <v>1990</v>
      </c>
      <c r="D2">
        <v>1991</v>
      </c>
      <c r="E2">
        <v>1992</v>
      </c>
      <c r="G2" t="s">
        <v>11</v>
      </c>
      <c r="H2" s="2" t="s">
        <v>123</v>
      </c>
      <c r="I2" t="s">
        <v>124</v>
      </c>
      <c r="J2" t="s">
        <v>125</v>
      </c>
      <c r="L2" t="s">
        <v>126</v>
      </c>
      <c r="M2" t="s">
        <v>127</v>
      </c>
      <c r="N2" t="s">
        <v>128</v>
      </c>
    </row>
    <row r="3" spans="1:14" ht="12.75">
      <c r="A3" t="s">
        <v>63</v>
      </c>
      <c r="B3" t="str">
        <f>'[1]TotalAbs'!E5</f>
        <v>:</v>
      </c>
      <c r="C3" t="str">
        <f>'[1]TotalAbs'!F5</f>
        <v>:</v>
      </c>
      <c r="D3" t="str">
        <f>'[1]TotalAbs'!G5</f>
        <v>:</v>
      </c>
      <c r="E3" t="str">
        <f>'[1]TotalAbs'!H5</f>
        <v>:</v>
      </c>
      <c r="F3" t="s">
        <v>63</v>
      </c>
      <c r="G3">
        <f>'[1]LTAA'!L9</f>
        <v>20748</v>
      </c>
      <c r="H3">
        <v>7010</v>
      </c>
      <c r="I3" t="s">
        <v>155</v>
      </c>
      <c r="J3">
        <v>0.338</v>
      </c>
      <c r="L3">
        <f>'[1]TotalAbs'!J5</f>
        <v>7010</v>
      </c>
      <c r="M3">
        <v>1994</v>
      </c>
      <c r="N3" s="11">
        <f>L3/G3</f>
        <v>0.33786389049546944</v>
      </c>
    </row>
    <row r="4" spans="1:10" ht="12.75">
      <c r="A4" t="s">
        <v>64</v>
      </c>
      <c r="B4">
        <f>'[1]TotalAbs'!E6</f>
        <v>3679.4</v>
      </c>
      <c r="C4">
        <f>'[1]TotalAbs'!F6</f>
        <v>3623.1</v>
      </c>
      <c r="D4" t="str">
        <f>'[1]TotalAbs'!G6</f>
        <v>:</v>
      </c>
      <c r="E4" t="str">
        <f>'[1]TotalAbs'!H6</f>
        <v>:</v>
      </c>
      <c r="F4" t="s">
        <v>64</v>
      </c>
      <c r="G4">
        <f>'[1]LTAA'!L10</f>
        <v>15977</v>
      </c>
      <c r="H4">
        <f>C4</f>
        <v>3623.1</v>
      </c>
      <c r="J4" s="9">
        <f>H4/G4</f>
        <v>0.22676973148901544</v>
      </c>
    </row>
    <row r="5" spans="1:10" ht="12.75">
      <c r="A5" t="s">
        <v>65</v>
      </c>
      <c r="B5">
        <f>'[1]TotalAbs'!E7</f>
        <v>1705</v>
      </c>
      <c r="C5">
        <f>'[1]TotalAbs'!F7</f>
        <v>1261</v>
      </c>
      <c r="D5">
        <f>'[1]TotalAbs'!G7</f>
        <v>907</v>
      </c>
      <c r="E5" t="str">
        <f>'[1]TotalAbs'!H7</f>
        <v>:</v>
      </c>
      <c r="F5" t="s">
        <v>65</v>
      </c>
      <c r="G5">
        <f>'[1]LTAA'!F11</f>
        <v>16340</v>
      </c>
      <c r="H5">
        <f>C5</f>
        <v>1261</v>
      </c>
      <c r="J5" s="9">
        <f>H5/G5</f>
        <v>0.07717258261933904</v>
      </c>
    </row>
    <row r="6" spans="1:10" ht="12.75">
      <c r="A6" t="s">
        <v>138</v>
      </c>
      <c r="B6" t="str">
        <f>'[1]TotalAbs'!E8</f>
        <v>:</v>
      </c>
      <c r="C6" t="str">
        <f>'[1]TotalAbs'!F8</f>
        <v>:</v>
      </c>
      <c r="D6">
        <f>'[1]TotalAbs'!G8</f>
        <v>46272</v>
      </c>
      <c r="E6" t="str">
        <f>'[1]TotalAbs'!H8</f>
        <v>:</v>
      </c>
      <c r="F6" t="s">
        <v>67</v>
      </c>
      <c r="G6">
        <f>'[1]LTAA'!L12</f>
        <v>188000</v>
      </c>
      <c r="H6">
        <f>D6</f>
        <v>46272</v>
      </c>
      <c r="I6" t="s">
        <v>129</v>
      </c>
      <c r="J6" s="9">
        <f>H6/G6</f>
        <v>0.24612765957446808</v>
      </c>
    </row>
    <row r="7" spans="1:10" ht="12.75">
      <c r="A7" t="s">
        <v>68</v>
      </c>
      <c r="B7">
        <f>'[1]TotalAbs'!E9</f>
        <v>3047</v>
      </c>
      <c r="C7">
        <f>'[1]TotalAbs'!F9</f>
        <v>3215</v>
      </c>
      <c r="D7">
        <f>'[1]TotalAbs'!G9</f>
        <v>2971</v>
      </c>
      <c r="E7">
        <f>'[1]TotalAbs'!H9</f>
        <v>2630</v>
      </c>
      <c r="F7" t="s">
        <v>68</v>
      </c>
      <c r="G7">
        <f>'[1]LTAA'!L13</f>
        <v>21114</v>
      </c>
      <c r="H7">
        <f>C7</f>
        <v>3215</v>
      </c>
      <c r="J7" s="9">
        <f>H7/G7</f>
        <v>0.1522686369233684</v>
      </c>
    </row>
    <row r="8" spans="1:10" ht="12.75">
      <c r="A8" t="s">
        <v>70</v>
      </c>
      <c r="B8">
        <f>'[1]TotalAbs'!E10</f>
        <v>5496</v>
      </c>
      <c r="C8">
        <f>'[1]TotalAbs'!F10</f>
        <v>7835.3</v>
      </c>
      <c r="D8">
        <f>'[1]TotalAbs'!G10</f>
        <v>7733.6</v>
      </c>
      <c r="E8">
        <f>'[1]TotalAbs'!H10</f>
        <v>8038</v>
      </c>
      <c r="F8" t="s">
        <v>70</v>
      </c>
      <c r="G8">
        <f>'[1]LTAA'!L14</f>
        <v>72000</v>
      </c>
      <c r="H8">
        <f>C8</f>
        <v>7835.3</v>
      </c>
      <c r="J8" s="9">
        <f>H8/G8</f>
        <v>0.10882361111111111</v>
      </c>
    </row>
    <row r="9" spans="1:5" ht="12.75">
      <c r="A9">
        <v>0</v>
      </c>
      <c r="B9">
        <f>'[1]TotalAbs'!E11</f>
        <v>0</v>
      </c>
      <c r="C9">
        <f>'[1]TotalAbs'!F11</f>
        <v>0</v>
      </c>
      <c r="D9">
        <f>'[1]TotalAbs'!G11</f>
        <v>0</v>
      </c>
      <c r="E9">
        <f>'[1]TotalAbs'!H11</f>
        <v>0</v>
      </c>
    </row>
    <row r="10" spans="1:10" ht="12.75">
      <c r="A10" t="s">
        <v>72</v>
      </c>
      <c r="B10">
        <f>'[1]TotalAbs'!E12</f>
        <v>46250</v>
      </c>
      <c r="C10" t="str">
        <f>'[1]TotalAbs'!F12</f>
        <v>:</v>
      </c>
      <c r="D10">
        <f>'[1]TotalAbs'!G12</f>
        <v>36900</v>
      </c>
      <c r="E10" t="str">
        <f>'[1]TotalAbs'!H12</f>
        <v>:</v>
      </c>
      <c r="F10" t="s">
        <v>72</v>
      </c>
      <c r="G10">
        <f>'[1]LTAA'!L15</f>
        <v>111133</v>
      </c>
      <c r="H10">
        <f>D10</f>
        <v>36900</v>
      </c>
      <c r="I10" t="s">
        <v>129</v>
      </c>
      <c r="J10" s="9">
        <f>H10/G10</f>
        <v>0.3320345891859304</v>
      </c>
    </row>
    <row r="11" spans="1:10" ht="12.75">
      <c r="A11" t="s">
        <v>73</v>
      </c>
      <c r="B11" t="str">
        <f>'[1]TotalAbs'!E13</f>
        <v>:</v>
      </c>
      <c r="C11" t="str">
        <f>'[1]TotalAbs'!F13</f>
        <v>:</v>
      </c>
      <c r="D11">
        <f>'[1]TotalAbs'!G13</f>
        <v>39323</v>
      </c>
      <c r="E11">
        <f>'[1]TotalAbs'!H13</f>
        <v>39218</v>
      </c>
      <c r="F11" t="s">
        <v>73</v>
      </c>
      <c r="G11">
        <f>'[1]LTAA'!L16</f>
        <v>189048</v>
      </c>
      <c r="H11">
        <f>D11</f>
        <v>39323</v>
      </c>
      <c r="I11" t="s">
        <v>129</v>
      </c>
      <c r="J11" s="9">
        <f>H11/G11</f>
        <v>0.20800537429647498</v>
      </c>
    </row>
    <row r="12" spans="1:14" ht="12.75">
      <c r="A12" t="s">
        <v>74</v>
      </c>
      <c r="B12" t="str">
        <f>'[1]TotalAbs'!E14</f>
        <v>:</v>
      </c>
      <c r="C12" t="str">
        <f>'[1]TotalAbs'!F14</f>
        <v>:</v>
      </c>
      <c r="D12" t="str">
        <f>'[1]TotalAbs'!G14</f>
        <v>:</v>
      </c>
      <c r="E12" t="str">
        <f>'[1]TotalAbs'!H14</f>
        <v>:</v>
      </c>
      <c r="F12" t="s">
        <v>74</v>
      </c>
      <c r="G12" s="10">
        <v>46000</v>
      </c>
      <c r="H12">
        <v>1176</v>
      </c>
      <c r="I12" t="s">
        <v>155</v>
      </c>
      <c r="J12" s="9">
        <v>0.0255652173913043</v>
      </c>
      <c r="L12">
        <f>'[1]TotalAbs'!J14</f>
        <v>1176</v>
      </c>
      <c r="M12">
        <v>1994</v>
      </c>
      <c r="N12" s="11">
        <f>L12/G12</f>
        <v>0.025565217391304348</v>
      </c>
    </row>
    <row r="13" spans="1:10" ht="12.75">
      <c r="A13" t="s">
        <v>75</v>
      </c>
      <c r="B13" t="str">
        <f>'[1]TotalAbs'!E15</f>
        <v>:</v>
      </c>
      <c r="C13" t="str">
        <f>'[1]TotalAbs'!F15</f>
        <v>:</v>
      </c>
      <c r="D13" t="str">
        <f>'[1]TotalAbs'!G15</f>
        <v>:</v>
      </c>
      <c r="E13" t="str">
        <f>'[1]TotalAbs'!H15</f>
        <v>:</v>
      </c>
      <c r="F13" t="s">
        <v>75</v>
      </c>
      <c r="G13">
        <f>'[1]LTAA'!L17</f>
        <v>175000</v>
      </c>
      <c r="J13" s="9"/>
    </row>
    <row r="14" spans="1:10" ht="12.75">
      <c r="A14" t="s">
        <v>76</v>
      </c>
      <c r="B14" t="str">
        <f>'[1]TotalAbs'!E16</f>
        <v>:</v>
      </c>
      <c r="C14" t="str">
        <f>'[1]TotalAbs'!F16</f>
        <v>:</v>
      </c>
      <c r="D14" t="str">
        <f>'[1]TotalAbs'!G16</f>
        <v>:</v>
      </c>
      <c r="E14" t="str">
        <f>'[1]TotalAbs'!H16</f>
        <v>:</v>
      </c>
      <c r="F14" t="s">
        <v>76</v>
      </c>
      <c r="G14">
        <f>'[1]LTAA'!L18</f>
        <v>370</v>
      </c>
      <c r="J14" s="9"/>
    </row>
    <row r="15" spans="1:10" ht="12.75">
      <c r="A15" t="s">
        <v>78</v>
      </c>
      <c r="B15" t="str">
        <f>'[1]TotalAbs'!E17</f>
        <v>:</v>
      </c>
      <c r="C15" t="str">
        <f>'[1]TotalAbs'!F17</f>
        <v>:</v>
      </c>
      <c r="D15">
        <f>'[1]TotalAbs'!G17</f>
        <v>654.7</v>
      </c>
      <c r="E15">
        <f>'[1]TotalAbs'!H17</f>
        <v>622.1</v>
      </c>
      <c r="F15" t="s">
        <v>78</v>
      </c>
      <c r="G15">
        <f>'[1]LTAA'!L19</f>
        <v>49924</v>
      </c>
      <c r="H15">
        <f>D15</f>
        <v>654.7</v>
      </c>
      <c r="I15" t="s">
        <v>129</v>
      </c>
      <c r="J15" s="9">
        <f>H15/G15</f>
        <v>0.013113933178431217</v>
      </c>
    </row>
    <row r="16" spans="1:10" ht="12.75">
      <c r="A16" t="s">
        <v>80</v>
      </c>
      <c r="B16">
        <f>'[1]TotalAbs'!E18</f>
        <v>2810</v>
      </c>
      <c r="C16">
        <f>'[1]TotalAbs'!F18</f>
        <v>4311</v>
      </c>
      <c r="D16" t="str">
        <f>'[1]TotalAbs'!G18</f>
        <v>:</v>
      </c>
      <c r="E16" t="str">
        <f>'[1]TotalAbs'!H18</f>
        <v>:</v>
      </c>
      <c r="F16" t="s">
        <v>80</v>
      </c>
      <c r="G16">
        <f>'[1]LTAA'!L20</f>
        <v>24500</v>
      </c>
      <c r="H16">
        <f>C16</f>
        <v>4311</v>
      </c>
      <c r="J16" s="9">
        <f>H16/G16</f>
        <v>0.17595918367346938</v>
      </c>
    </row>
    <row r="17" spans="1:5" ht="12.75">
      <c r="A17">
        <v>0</v>
      </c>
      <c r="B17">
        <f>'[1]TotalAbs'!E19</f>
        <v>0</v>
      </c>
      <c r="C17">
        <f>'[1]TotalAbs'!F19</f>
        <v>0</v>
      </c>
      <c r="D17">
        <f>'[1]TotalAbs'!G19</f>
        <v>0</v>
      </c>
      <c r="E17">
        <f>'[1]TotalAbs'!H19</f>
        <v>0</v>
      </c>
    </row>
    <row r="18" spans="1:7" ht="12.75">
      <c r="A18" t="s">
        <v>139</v>
      </c>
      <c r="B18">
        <f>'[1]TotalAbs'!E20</f>
        <v>67</v>
      </c>
      <c r="C18" t="str">
        <f>'[1]TotalAbs'!F20</f>
        <v>:</v>
      </c>
      <c r="D18" t="str">
        <f>'[1]TotalAbs'!G20</f>
        <v>:</v>
      </c>
      <c r="E18" t="str">
        <f>'[1]TotalAbs'!H20</f>
        <v>:</v>
      </c>
      <c r="F18" t="s">
        <v>82</v>
      </c>
      <c r="G18">
        <f>'[1]LTAA'!L21</f>
        <v>1644</v>
      </c>
    </row>
    <row r="19" spans="1:10" ht="12.75">
      <c r="A19" t="s">
        <v>83</v>
      </c>
      <c r="B19" t="str">
        <f>'[1]TotalAbs'!E21</f>
        <v>:</v>
      </c>
      <c r="C19" t="str">
        <f>'[1]TotalAbs'!F21</f>
        <v>:</v>
      </c>
      <c r="D19" t="str">
        <f>'[1]TotalAbs'!G21</f>
        <v>:</v>
      </c>
      <c r="E19">
        <f>'[1]TotalAbs'!H21</f>
        <v>7136.9</v>
      </c>
      <c r="F19" t="s">
        <v>83</v>
      </c>
      <c r="G19">
        <f>'[1]LTAA'!L23</f>
        <v>120000</v>
      </c>
      <c r="H19">
        <f>E19</f>
        <v>7136.9</v>
      </c>
      <c r="I19" t="s">
        <v>130</v>
      </c>
      <c r="J19" s="9">
        <f>H19/G19</f>
        <v>0.05947416666666666</v>
      </c>
    </row>
    <row r="20" spans="1:10" ht="12.75">
      <c r="A20" t="s">
        <v>87</v>
      </c>
      <c r="B20">
        <f>'[1]TotalAbs'!E22</f>
        <v>21.7</v>
      </c>
      <c r="C20">
        <f>'[1]TotalAbs'!F22</f>
        <v>21.3</v>
      </c>
      <c r="D20" t="str">
        <f>'[1]TotalAbs'!G22</f>
        <v>:</v>
      </c>
      <c r="E20" t="str">
        <f>'[1]TotalAbs'!H22</f>
        <v>:</v>
      </c>
      <c r="F20" t="s">
        <v>87</v>
      </c>
      <c r="G20">
        <f>'[1]LTAA'!L24</f>
        <v>67</v>
      </c>
      <c r="H20">
        <f>C20</f>
        <v>21.3</v>
      </c>
      <c r="J20" s="9">
        <f>H20/G20</f>
        <v>0.31791044776119404</v>
      </c>
    </row>
    <row r="21" spans="1:10" ht="12.75">
      <c r="A21" t="s">
        <v>88</v>
      </c>
      <c r="B21">
        <f>'[1]TotalAbs'!E23</f>
        <v>9348</v>
      </c>
      <c r="C21">
        <f>'[1]TotalAbs'!F23</f>
        <v>7800</v>
      </c>
      <c r="D21">
        <f>'[1]TotalAbs'!G23</f>
        <v>7800</v>
      </c>
      <c r="E21" t="str">
        <f>'[1]TotalAbs'!H23</f>
        <v>:</v>
      </c>
      <c r="F21" t="s">
        <v>88</v>
      </c>
      <c r="G21">
        <f>'[1]LTAA'!L25</f>
        <v>89680</v>
      </c>
      <c r="H21">
        <f>C21</f>
        <v>7800</v>
      </c>
      <c r="J21" s="9">
        <f>H21/G21</f>
        <v>0.08697591436217662</v>
      </c>
    </row>
    <row r="22" spans="1:5" ht="12.75">
      <c r="A22">
        <v>0</v>
      </c>
      <c r="B22">
        <f>'[1]TotalAbs'!E24</f>
        <v>0</v>
      </c>
      <c r="C22">
        <f>'[1]TotalAbs'!F24</f>
        <v>0</v>
      </c>
      <c r="D22">
        <f>'[1]TotalAbs'!G24</f>
        <v>0</v>
      </c>
      <c r="E22">
        <f>'[1]TotalAbs'!H24</f>
        <v>0</v>
      </c>
    </row>
    <row r="23" spans="1:10" ht="12.75">
      <c r="A23" t="s">
        <v>91</v>
      </c>
      <c r="B23">
        <f>'[1]TotalAbs'!E25</f>
        <v>3579.8</v>
      </c>
      <c r="C23">
        <f>'[1]TotalAbs'!F25</f>
        <v>3806.7</v>
      </c>
      <c r="D23">
        <f>'[1]TotalAbs'!G25</f>
        <v>3743.9</v>
      </c>
      <c r="E23">
        <f>'[1]TotalAbs'!H25</f>
        <v>3585.4</v>
      </c>
      <c r="F23" t="s">
        <v>91</v>
      </c>
      <c r="G23">
        <f>'[1]LTAA'!L26</f>
        <v>84000</v>
      </c>
      <c r="H23">
        <f>C23</f>
        <v>3806.7</v>
      </c>
      <c r="J23" s="9">
        <f>H23/G23</f>
        <v>0.04531785714285714</v>
      </c>
    </row>
    <row r="24" spans="1:10" ht="12.75">
      <c r="A24" t="s">
        <v>95</v>
      </c>
      <c r="B24">
        <f>'[1]TotalAbs'!E26</f>
        <v>16408.5</v>
      </c>
      <c r="C24">
        <f>'[1]TotalAbs'!F26</f>
        <v>15164.4</v>
      </c>
      <c r="D24">
        <f>'[1]TotalAbs'!G26</f>
        <v>14042.7</v>
      </c>
      <c r="E24">
        <f>'[1]TotalAbs'!H26</f>
        <v>13394.1</v>
      </c>
      <c r="F24" t="s">
        <v>95</v>
      </c>
      <c r="G24">
        <f>'[1]LTAA'!L27</f>
        <v>63100</v>
      </c>
      <c r="H24">
        <f>C24</f>
        <v>15164.4</v>
      </c>
      <c r="J24" s="9">
        <f>H24/G24</f>
        <v>0.24032329635499208</v>
      </c>
    </row>
    <row r="25" spans="1:10" ht="12.75">
      <c r="A25" t="s">
        <v>97</v>
      </c>
      <c r="B25">
        <f>'[1]TotalAbs'!E27</f>
        <v>2003</v>
      </c>
      <c r="C25">
        <f>'[1]TotalAbs'!F27</f>
        <v>7288</v>
      </c>
      <c r="D25">
        <f>'[1]TotalAbs'!G27</f>
        <v>8600</v>
      </c>
      <c r="E25" t="str">
        <f>'[1]TotalAbs'!H27</f>
        <v>:</v>
      </c>
      <c r="F25" t="s">
        <v>97</v>
      </c>
      <c r="G25">
        <f>'[1]LTAA'!L28</f>
        <v>73593</v>
      </c>
      <c r="H25">
        <f>C25</f>
        <v>7288</v>
      </c>
      <c r="J25" s="9">
        <f>H25/G25</f>
        <v>0.09903115785468726</v>
      </c>
    </row>
    <row r="26" spans="1:5" ht="12.75">
      <c r="A26">
        <v>0</v>
      </c>
      <c r="B26">
        <f>'[1]TotalAbs'!E28</f>
        <v>0</v>
      </c>
      <c r="C26">
        <f>'[1]TotalAbs'!F28</f>
        <v>0</v>
      </c>
      <c r="D26">
        <f>'[1]TotalAbs'!G28</f>
        <v>0</v>
      </c>
      <c r="E26">
        <f>'[1]TotalAbs'!H28</f>
        <v>0</v>
      </c>
    </row>
    <row r="27" spans="1:10" ht="12.75">
      <c r="A27" t="s">
        <v>100</v>
      </c>
      <c r="B27">
        <f>'[1]TotalAbs'!E29</f>
        <v>497.8</v>
      </c>
      <c r="C27">
        <f>'[1]TotalAbs'!F29</f>
        <v>443.8</v>
      </c>
      <c r="D27">
        <f>'[1]TotalAbs'!G29</f>
        <v>401.7</v>
      </c>
      <c r="E27">
        <f>'[1]TotalAbs'!H29</f>
        <v>396.5</v>
      </c>
      <c r="F27" t="s">
        <v>100</v>
      </c>
      <c r="G27">
        <f>'[1]LTAA'!L29</f>
        <v>32092</v>
      </c>
      <c r="H27">
        <f>C27</f>
        <v>443.8</v>
      </c>
      <c r="J27" s="9">
        <f>H27/G27</f>
        <v>0.013828991649009099</v>
      </c>
    </row>
    <row r="28" spans="1:10" ht="12.75">
      <c r="A28" t="s">
        <v>103</v>
      </c>
      <c r="B28">
        <f>'[1]TotalAbs'!E30</f>
        <v>2061</v>
      </c>
      <c r="C28">
        <f>'[1]TotalAbs'!F30</f>
        <v>2116</v>
      </c>
      <c r="D28">
        <f>'[1]TotalAbs'!G30</f>
        <v>1732</v>
      </c>
      <c r="E28">
        <f>'[1]TotalAbs'!H30</f>
        <v>1665</v>
      </c>
      <c r="F28" t="s">
        <v>103</v>
      </c>
      <c r="G28">
        <f>'[1]LTAA'!L30</f>
        <v>80326</v>
      </c>
      <c r="H28">
        <f>C28</f>
        <v>2116</v>
      </c>
      <c r="J28" s="9">
        <f>H28/G28</f>
        <v>0.02634265368622862</v>
      </c>
    </row>
    <row r="29" spans="1:10" ht="12.75">
      <c r="A29" t="s">
        <v>104</v>
      </c>
      <c r="B29">
        <f>'[1]TotalAbs'!E31</f>
        <v>4000</v>
      </c>
      <c r="C29">
        <f>'[1]TotalAbs'!F31</f>
        <v>2327</v>
      </c>
      <c r="D29">
        <f>'[1]TotalAbs'!G31</f>
        <v>2657</v>
      </c>
      <c r="E29">
        <f>'[1]TotalAbs'!H31</f>
        <v>2192</v>
      </c>
      <c r="F29" t="s">
        <v>104</v>
      </c>
      <c r="G29">
        <f>'[1]LTAA'!L31</f>
        <v>110000</v>
      </c>
      <c r="H29">
        <f>C29</f>
        <v>2327</v>
      </c>
      <c r="J29" s="9">
        <f>H29/G29</f>
        <v>0.021154545454545454</v>
      </c>
    </row>
    <row r="30" spans="1:10" ht="12.75">
      <c r="A30" t="s">
        <v>105</v>
      </c>
      <c r="B30">
        <f>'[1]TotalAbs'!E32</f>
        <v>2970</v>
      </c>
      <c r="C30">
        <f>'[1]TotalAbs'!F32</f>
        <v>2968</v>
      </c>
      <c r="D30">
        <f>'[1]TotalAbs'!G32</f>
        <v>2970</v>
      </c>
      <c r="E30">
        <f>'[1]TotalAbs'!H32</f>
        <v>2973</v>
      </c>
      <c r="F30" t="s">
        <v>105</v>
      </c>
      <c r="G30">
        <f>'[1]LTAA'!L32</f>
        <v>179000</v>
      </c>
      <c r="H30">
        <f>C30</f>
        <v>2968</v>
      </c>
      <c r="J30" s="9">
        <f>H30/G30</f>
        <v>0.01658100558659218</v>
      </c>
    </row>
    <row r="31" spans="1:5" ht="12.75">
      <c r="A31">
        <v>0</v>
      </c>
      <c r="B31">
        <f>'[1]TotalAbs'!E33</f>
        <v>0</v>
      </c>
      <c r="C31">
        <f>'[1]TotalAbs'!F33</f>
        <v>0</v>
      </c>
      <c r="D31">
        <f>'[1]TotalAbs'!G33</f>
        <v>0</v>
      </c>
      <c r="E31">
        <f>'[1]TotalAbs'!H33</f>
        <v>0</v>
      </c>
    </row>
    <row r="32" spans="1:5" ht="12.75">
      <c r="A32" t="s">
        <v>142</v>
      </c>
      <c r="B32" t="str">
        <f>'[1]TotalAbs'!E34</f>
        <v>:</v>
      </c>
      <c r="C32" t="str">
        <f>'[1]TotalAbs'!F34</f>
        <v>:</v>
      </c>
      <c r="D32" t="str">
        <f>'[1]TotalAbs'!G34</f>
        <v>:</v>
      </c>
      <c r="E32" t="str">
        <f>'[1]TotalAbs'!H34</f>
        <v>:</v>
      </c>
    </row>
    <row r="33" spans="1:5" ht="12.75">
      <c r="A33" t="s">
        <v>144</v>
      </c>
      <c r="B33" t="str">
        <f>'[1]TotalAbs'!E35</f>
        <v>:</v>
      </c>
      <c r="C33" t="str">
        <f>'[1]TotalAbs'!F35</f>
        <v>:</v>
      </c>
      <c r="D33" t="str">
        <f>'[1]TotalAbs'!G35</f>
        <v>:</v>
      </c>
      <c r="E33" t="str">
        <f>'[1]TotalAbs'!H35</f>
        <v>:</v>
      </c>
    </row>
    <row r="34" spans="1:5" ht="12.75">
      <c r="A34" t="s">
        <v>145</v>
      </c>
      <c r="B34" t="str">
        <f>'[1]TotalAbs'!E36</f>
        <v>:</v>
      </c>
      <c r="C34" t="str">
        <f>'[1]TotalAbs'!F36</f>
        <v>:</v>
      </c>
      <c r="D34" t="str">
        <f>'[1]TotalAbs'!G36</f>
        <v>:</v>
      </c>
      <c r="E34" t="str">
        <f>'[1]TotalAbs'!H36</f>
        <v>:</v>
      </c>
    </row>
    <row r="35" spans="1:10" ht="12.75">
      <c r="A35" t="s">
        <v>158</v>
      </c>
      <c r="B35">
        <f>'[1]TotalAbs'!E37</f>
        <v>12947.4</v>
      </c>
      <c r="C35">
        <f>'[1]TotalAbs'!F37</f>
        <v>14236.8</v>
      </c>
      <c r="D35">
        <f>'[1]TotalAbs'!G37</f>
        <v>14349</v>
      </c>
      <c r="E35">
        <f>'[1]TotalAbs'!H37</f>
        <v>16485.4</v>
      </c>
      <c r="F35" t="s">
        <v>109</v>
      </c>
      <c r="G35">
        <f>'[1]LTAA'!L38</f>
        <v>69650</v>
      </c>
      <c r="H35">
        <f>C35</f>
        <v>14236.8</v>
      </c>
      <c r="J35" s="9">
        <f>H35/G35</f>
        <v>0.20440488155061018</v>
      </c>
    </row>
    <row r="36" spans="1:10" ht="12.75">
      <c r="A36" t="s">
        <v>110</v>
      </c>
      <c r="B36" t="str">
        <f>'[1]TotalAbs'!E38</f>
        <v>:</v>
      </c>
      <c r="C36">
        <f>'[1]TotalAbs'!F38</f>
        <v>10217.6</v>
      </c>
      <c r="D36">
        <f>'[1]TotalAbs'!G38</f>
        <v>8748.3</v>
      </c>
      <c r="E36">
        <f>'[1]TotalAbs'!H38</f>
        <v>7560.4</v>
      </c>
      <c r="F36" t="s">
        <v>110</v>
      </c>
      <c r="G36" s="6">
        <v>15754</v>
      </c>
      <c r="H36">
        <f>C36</f>
        <v>10217.6</v>
      </c>
      <c r="J36" s="34">
        <f>H36/G36</f>
        <v>0.6485717912911007</v>
      </c>
    </row>
    <row r="37" spans="1:7" ht="12.75">
      <c r="A37" t="s">
        <v>114</v>
      </c>
      <c r="B37" t="str">
        <f>'[1]TotalAbs'!E39</f>
        <v>:</v>
      </c>
      <c r="C37" t="str">
        <f>'[1]TotalAbs'!F39</f>
        <v>:</v>
      </c>
      <c r="D37" t="str">
        <f>'[1]TotalAbs'!G39</f>
        <v>:</v>
      </c>
      <c r="E37" t="str">
        <f>'[1]TotalAbs'!H39</f>
        <v>:</v>
      </c>
      <c r="F37" t="s">
        <v>114</v>
      </c>
      <c r="G37" t="s">
        <v>131</v>
      </c>
    </row>
    <row r="38" spans="1:10" ht="12.75">
      <c r="A38" t="s">
        <v>115</v>
      </c>
      <c r="B38">
        <f>'[1]TotalAbs'!E40</f>
        <v>20740</v>
      </c>
      <c r="C38">
        <f>'[1]TotalAbs'!F40</f>
        <v>17510</v>
      </c>
      <c r="D38">
        <f>'[1]TotalAbs'!G40</f>
        <v>10835</v>
      </c>
      <c r="E38">
        <f>'[1]TotalAbs'!H40</f>
        <v>10884</v>
      </c>
      <c r="F38" t="s">
        <v>115</v>
      </c>
      <c r="G38">
        <f>'[1]LTAA'!L41</f>
        <v>42293</v>
      </c>
      <c r="H38">
        <f>C38</f>
        <v>17510</v>
      </c>
      <c r="J38" s="9">
        <f>H38/G38</f>
        <v>0.4140165039131771</v>
      </c>
    </row>
    <row r="39" spans="1:10" ht="12.75">
      <c r="A39" t="s">
        <v>118</v>
      </c>
      <c r="B39" t="str">
        <f>'[1]TotalAbs'!E41</f>
        <v>:</v>
      </c>
      <c r="C39">
        <f>'[1]TotalAbs'!F41</f>
        <v>28073</v>
      </c>
      <c r="D39" t="str">
        <f>'[1]TotalAbs'!G41</f>
        <v>:</v>
      </c>
      <c r="E39" t="str">
        <f>'[1]TotalAbs'!H41</f>
        <v>:</v>
      </c>
      <c r="F39" t="s">
        <v>118</v>
      </c>
      <c r="G39">
        <f>'[1]LTAA'!L42</f>
        <v>234300</v>
      </c>
      <c r="H39">
        <f>C39</f>
        <v>28073</v>
      </c>
      <c r="J39" s="9">
        <f>H39/G39</f>
        <v>0.119816474605207</v>
      </c>
    </row>
    <row r="40" spans="1:5" ht="12.75">
      <c r="A40">
        <v>0</v>
      </c>
      <c r="B40">
        <f>'[1]TotalAbs'!E42</f>
        <v>0</v>
      </c>
      <c r="C40">
        <f>'[1]TotalAbs'!F42</f>
        <v>0</v>
      </c>
      <c r="D40">
        <f>'[1]TotalAbs'!G42</f>
        <v>0</v>
      </c>
      <c r="E40">
        <f>'[1]TotalAbs'!H42</f>
        <v>0</v>
      </c>
    </row>
    <row r="41" spans="1:10" ht="12.75">
      <c r="A41" t="s">
        <v>120</v>
      </c>
      <c r="B41">
        <f>'[1]TotalAbs'!E43</f>
        <v>112</v>
      </c>
      <c r="C41" t="str">
        <f>'[1]TotalAbs'!F43</f>
        <v>:</v>
      </c>
      <c r="D41" t="str">
        <f>'[1]TotalAbs'!G43</f>
        <v>:</v>
      </c>
      <c r="E41">
        <f>'[1]TotalAbs'!H43</f>
        <v>167</v>
      </c>
      <c r="F41" t="s">
        <v>120</v>
      </c>
      <c r="G41">
        <f>'[1]LTAA'!L43</f>
        <v>170000</v>
      </c>
      <c r="H41">
        <f>E41</f>
        <v>167</v>
      </c>
      <c r="I41" t="s">
        <v>130</v>
      </c>
      <c r="J41" s="9">
        <f>H41/G41</f>
        <v>0.0009823529411764707</v>
      </c>
    </row>
    <row r="42" spans="1:14" ht="12.75">
      <c r="A42" t="s">
        <v>121</v>
      </c>
      <c r="B42">
        <f>'[1]TotalAbs'!E44</f>
        <v>2025</v>
      </c>
      <c r="C42" t="str">
        <f>'[1]TotalAbs'!F44</f>
        <v>:</v>
      </c>
      <c r="D42" t="str">
        <f>'[1]TotalAbs'!G44</f>
        <v>:</v>
      </c>
      <c r="E42" t="str">
        <f>'[1]TotalAbs'!H44</f>
        <v>:</v>
      </c>
      <c r="F42" t="s">
        <v>121</v>
      </c>
      <c r="G42">
        <f>'[1]LTAA'!L44</f>
        <v>381439</v>
      </c>
      <c r="H42">
        <v>2025</v>
      </c>
      <c r="I42" t="s">
        <v>156</v>
      </c>
      <c r="J42">
        <v>0.005</v>
      </c>
      <c r="L42">
        <v>2025</v>
      </c>
      <c r="M42">
        <v>1985</v>
      </c>
      <c r="N42" s="11">
        <f>L42/G42</f>
        <v>0.005308843615886158</v>
      </c>
    </row>
    <row r="43" spans="1:10" ht="12.75">
      <c r="A43" t="s">
        <v>122</v>
      </c>
      <c r="B43">
        <f>'[1]TotalAbs'!E45</f>
        <v>2646</v>
      </c>
      <c r="C43">
        <f>'[1]TotalAbs'!F45</f>
        <v>2665</v>
      </c>
      <c r="D43">
        <f>'[1]TotalAbs'!G45</f>
        <v>2696</v>
      </c>
      <c r="E43">
        <f>'[1]TotalAbs'!H45</f>
        <v>2695</v>
      </c>
      <c r="F43" t="s">
        <v>122</v>
      </c>
      <c r="G43">
        <f>'[1]LTAA'!L45</f>
        <v>53250</v>
      </c>
      <c r="H43">
        <f>C43</f>
        <v>2665</v>
      </c>
      <c r="J43" s="9">
        <f>H43/G43</f>
        <v>0.050046948356807515</v>
      </c>
    </row>
    <row r="44" spans="1:21" ht="12.75">
      <c r="A44" s="3" t="s">
        <v>152</v>
      </c>
      <c r="B44" s="5"/>
      <c r="C44" s="5">
        <v>2786</v>
      </c>
      <c r="D44" s="5"/>
      <c r="E44" s="5"/>
      <c r="G44" s="17">
        <v>7639</v>
      </c>
      <c r="H44" s="5">
        <v>2786</v>
      </c>
      <c r="I44" s="5"/>
      <c r="J44" s="13">
        <f>H44/G44</f>
        <v>0.3647074224374918</v>
      </c>
      <c r="K44" s="5"/>
      <c r="L44" s="5"/>
      <c r="M44" s="5"/>
      <c r="N44" s="5"/>
      <c r="O44" s="5"/>
      <c r="P44" s="5"/>
      <c r="Q44" s="5"/>
      <c r="R44" s="5"/>
      <c r="S44" s="5"/>
      <c r="T44" s="5"/>
      <c r="U44" s="5"/>
    </row>
    <row r="46" ht="12.75">
      <c r="H46">
        <f>SUM(H3:H45)</f>
        <v>278333.6</v>
      </c>
    </row>
  </sheetData>
  <printOptions/>
  <pageMargins left="0.75" right="0.75" top="1" bottom="1" header="0.5" footer="0.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7:R51"/>
  <sheetViews>
    <sheetView zoomScale="90" zoomScaleNormal="90" workbookViewId="0" topLeftCell="A7">
      <selection activeCell="V36" sqref="V36"/>
    </sheetView>
  </sheetViews>
  <sheetFormatPr defaultColWidth="9.140625" defaultRowHeight="12.75"/>
  <cols>
    <col min="1" max="1" width="17.7109375" style="0" customWidth="1"/>
    <col min="2" max="4" width="9.28125" style="0" bestFit="1" customWidth="1"/>
    <col min="5" max="7" width="9.421875" style="0" bestFit="1" customWidth="1"/>
    <col min="8" max="8" width="11.7109375" style="0" customWidth="1"/>
    <col min="9" max="9" width="10.7109375" style="9" customWidth="1"/>
    <col min="10" max="10" width="9.8515625" style="0" bestFit="1" customWidth="1"/>
    <col min="11" max="11" width="14.421875" style="15" customWidth="1"/>
    <col min="12" max="12" width="15.421875" style="22" customWidth="1"/>
    <col min="13" max="13" width="9.421875" style="21" bestFit="1" customWidth="1"/>
    <col min="14" max="14" width="11.7109375" style="0" customWidth="1"/>
    <col min="15" max="15" width="17.7109375" style="0" customWidth="1"/>
    <col min="16" max="16" width="10.7109375" style="9" customWidth="1"/>
    <col min="17" max="17" width="12.57421875" style="0" customWidth="1"/>
    <col min="18" max="18" width="11.57421875" style="0" customWidth="1"/>
  </cols>
  <sheetData>
    <row r="1" ht="12.75"/>
    <row r="2" ht="12.75"/>
    <row r="3" ht="12.75"/>
    <row r="4" ht="12.75"/>
    <row r="5" ht="12.75"/>
    <row r="6" ht="12.75"/>
    <row r="7" spans="2:16" ht="12.75">
      <c r="B7" s="27"/>
      <c r="C7" s="27"/>
      <c r="D7" s="27"/>
      <c r="E7" s="27"/>
      <c r="F7" s="27"/>
      <c r="G7" s="27"/>
      <c r="H7" s="27"/>
      <c r="I7" s="27"/>
      <c r="J7" s="25"/>
      <c r="K7" s="26"/>
      <c r="L7" s="20"/>
      <c r="M7" s="19"/>
      <c r="N7" s="10"/>
      <c r="P7" s="27"/>
    </row>
    <row r="8" spans="2:18" ht="12.75">
      <c r="B8" s="12">
        <v>1999</v>
      </c>
      <c r="C8" s="12">
        <v>2000</v>
      </c>
      <c r="D8" s="12">
        <v>2001</v>
      </c>
      <c r="E8" s="12">
        <v>2002</v>
      </c>
      <c r="F8" s="12">
        <v>2003</v>
      </c>
      <c r="G8" s="12">
        <v>2004</v>
      </c>
      <c r="H8" s="24">
        <v>2005</v>
      </c>
      <c r="I8" s="24" t="s">
        <v>141</v>
      </c>
      <c r="J8" s="12" t="s">
        <v>124</v>
      </c>
      <c r="K8" s="16" t="s">
        <v>11</v>
      </c>
      <c r="L8" s="23" t="s">
        <v>132</v>
      </c>
      <c r="M8" s="18" t="s">
        <v>133</v>
      </c>
      <c r="N8" s="18" t="s">
        <v>125</v>
      </c>
      <c r="P8" s="24" t="s">
        <v>141</v>
      </c>
      <c r="R8" s="2" t="s">
        <v>123</v>
      </c>
    </row>
    <row r="9" spans="1:18" ht="12.75">
      <c r="A9" s="3" t="s">
        <v>146</v>
      </c>
      <c r="B9" s="5">
        <f>TotalABS!O11</f>
        <v>0</v>
      </c>
      <c r="C9" s="5">
        <f>TotalABS!P11</f>
        <v>0</v>
      </c>
      <c r="D9" s="5">
        <f>TotalABS!Q11</f>
        <v>0</v>
      </c>
      <c r="E9" s="5">
        <f>TotalABS!R11</f>
        <v>0</v>
      </c>
      <c r="F9" s="5">
        <f>TotalABS!S11</f>
        <v>0</v>
      </c>
      <c r="G9" s="5">
        <f>TotalABS!T11</f>
        <v>1233</v>
      </c>
      <c r="H9" s="5">
        <f>TotalABS!U11</f>
        <v>1233</v>
      </c>
      <c r="I9" s="13">
        <v>1233</v>
      </c>
      <c r="K9" s="17"/>
      <c r="L9" s="20"/>
      <c r="M9" s="19"/>
      <c r="N9" s="10"/>
      <c r="O9" s="48" t="s">
        <v>146</v>
      </c>
      <c r="P9" s="49">
        <v>1233</v>
      </c>
      <c r="Q9" s="50" t="s">
        <v>146</v>
      </c>
      <c r="R9" s="50"/>
    </row>
    <row r="10" spans="1:18" ht="12.75">
      <c r="A10" s="3" t="s">
        <v>91</v>
      </c>
      <c r="B10" s="5">
        <f>TotalABS!O12</f>
        <v>3667.9</v>
      </c>
      <c r="C10" s="5">
        <f>TotalABS!P12</f>
        <v>0</v>
      </c>
      <c r="D10" s="5">
        <f>TotalABS!Q12</f>
        <v>0</v>
      </c>
      <c r="E10" s="5">
        <f>TotalABS!R12</f>
        <v>0</v>
      </c>
      <c r="F10" s="5">
        <f>TotalABS!S12</f>
        <v>0</v>
      </c>
      <c r="G10" s="5">
        <f>TotalABS!T12</f>
        <v>0</v>
      </c>
      <c r="H10" s="5">
        <f>TotalABS!U12</f>
        <v>0</v>
      </c>
      <c r="I10" s="14">
        <v>3667.9</v>
      </c>
      <c r="J10">
        <v>1999</v>
      </c>
      <c r="K10" s="17">
        <v>84000</v>
      </c>
      <c r="L10" s="20">
        <f>I10/K10</f>
        <v>0.04366547619047619</v>
      </c>
      <c r="M10" s="20">
        <v>0.04366547619047619</v>
      </c>
      <c r="N10" s="20">
        <v>0.04531785714285714</v>
      </c>
      <c r="O10" s="3" t="s">
        <v>91</v>
      </c>
      <c r="P10" s="40">
        <v>3667.9</v>
      </c>
      <c r="Q10" t="s">
        <v>91</v>
      </c>
      <c r="R10">
        <v>3806.7</v>
      </c>
    </row>
    <row r="11" spans="1:18" ht="12.75">
      <c r="A11" s="3" t="s">
        <v>63</v>
      </c>
      <c r="B11" s="5">
        <f>TotalABS!O13</f>
        <v>7211.7</v>
      </c>
      <c r="C11" s="5">
        <f>TotalABS!P13</f>
        <v>7537.7</v>
      </c>
      <c r="D11" s="5">
        <f>TotalABS!Q13</f>
        <v>6982.4</v>
      </c>
      <c r="E11" s="5">
        <f>TotalABS!R13</f>
        <v>6633.4</v>
      </c>
      <c r="F11" s="5">
        <f>TotalABS!S13</f>
        <v>6653.9</v>
      </c>
      <c r="G11" s="5">
        <f>TotalABS!T13</f>
        <v>0</v>
      </c>
      <c r="H11" s="5">
        <f>TotalABS!U13</f>
        <v>6388.7</v>
      </c>
      <c r="I11" s="34">
        <v>6653.9</v>
      </c>
      <c r="K11" s="6">
        <v>20565</v>
      </c>
      <c r="L11" s="47">
        <f>I11/K11</f>
        <v>0.3235545830294189</v>
      </c>
      <c r="M11" s="19"/>
      <c r="N11" s="10">
        <v>0.338</v>
      </c>
      <c r="O11" s="57" t="s">
        <v>63</v>
      </c>
      <c r="P11" s="60">
        <v>6653.9</v>
      </c>
      <c r="Q11" s="59" t="s">
        <v>63</v>
      </c>
      <c r="R11" s="59">
        <v>7010</v>
      </c>
    </row>
    <row r="12" spans="1:18" ht="12.75">
      <c r="A12" s="3" t="s">
        <v>110</v>
      </c>
      <c r="B12" s="5">
        <f>TotalABS!O14</f>
        <v>6818.1</v>
      </c>
      <c r="C12" s="5">
        <f>TotalABS!P14</f>
        <v>6132.2</v>
      </c>
      <c r="D12" s="5">
        <f>TotalABS!Q14</f>
        <v>5833</v>
      </c>
      <c r="E12" s="5">
        <f>TotalABS!R14</f>
        <v>6588.7</v>
      </c>
      <c r="F12" s="5">
        <f>TotalABS!S14</f>
        <v>6917.9</v>
      </c>
      <c r="G12" s="5">
        <f>TotalABS!T14</f>
        <v>6281.6</v>
      </c>
      <c r="H12" s="54" t="str">
        <f>TotalABS!U14</f>
        <v>   6016,7</v>
      </c>
      <c r="I12" s="55">
        <v>6016.7</v>
      </c>
      <c r="K12" s="17">
        <v>15754</v>
      </c>
      <c r="L12" s="20">
        <f>I12/K12</f>
        <v>0.3819157039482036</v>
      </c>
      <c r="M12" s="20">
        <f>E12/K12</f>
        <v>0.4182239431255554</v>
      </c>
      <c r="N12" s="47">
        <v>0.6485717912911007</v>
      </c>
      <c r="O12" s="3" t="s">
        <v>110</v>
      </c>
      <c r="P12" s="41">
        <v>6016.7</v>
      </c>
      <c r="Q12" t="s">
        <v>110</v>
      </c>
      <c r="R12">
        <v>10217.6</v>
      </c>
    </row>
    <row r="13" spans="1:18" ht="12.75">
      <c r="A13" s="3" t="s">
        <v>114</v>
      </c>
      <c r="B13" s="5">
        <f>TotalABS!O15</f>
        <v>0</v>
      </c>
      <c r="C13" s="5">
        <f>TotalABS!P15</f>
        <v>0</v>
      </c>
      <c r="D13" s="5">
        <f>TotalABS!Q15</f>
        <v>0</v>
      </c>
      <c r="E13" s="5">
        <f>TotalABS!R15</f>
        <v>0</v>
      </c>
      <c r="F13" s="5">
        <f>TotalABS!S15</f>
        <v>0</v>
      </c>
      <c r="G13" s="5">
        <f>TotalABS!T15</f>
        <v>0</v>
      </c>
      <c r="H13" s="5">
        <f>TotalABS!U15</f>
        <v>0</v>
      </c>
      <c r="I13" s="13"/>
      <c r="L13" s="20"/>
      <c r="M13" s="19"/>
      <c r="N13" s="19"/>
      <c r="O13" s="48" t="s">
        <v>76</v>
      </c>
      <c r="P13" s="49">
        <v>221.8</v>
      </c>
      <c r="Q13" s="50" t="s">
        <v>76</v>
      </c>
      <c r="R13" s="50"/>
    </row>
    <row r="14" spans="1:18" ht="12.75">
      <c r="A14" s="3" t="s">
        <v>76</v>
      </c>
      <c r="B14" s="5">
        <f>TotalABS!O16</f>
        <v>199.9</v>
      </c>
      <c r="C14" s="5">
        <f>TotalABS!P16</f>
        <v>181.9</v>
      </c>
      <c r="D14" s="5">
        <f>TotalABS!Q16</f>
        <v>196.9</v>
      </c>
      <c r="E14" s="5">
        <f>TotalABS!R16</f>
        <v>204.5</v>
      </c>
      <c r="F14" s="5">
        <f>TotalABS!S16</f>
        <v>214.5</v>
      </c>
      <c r="G14" s="5">
        <f>TotalABS!T16</f>
        <v>226.3</v>
      </c>
      <c r="H14" s="5">
        <f>TotalABS!U16</f>
        <v>221.8</v>
      </c>
      <c r="I14" s="13">
        <v>221.8</v>
      </c>
      <c r="K14" s="6">
        <v>489</v>
      </c>
      <c r="L14" s="47">
        <f>I14/K14</f>
        <v>0.4535787321063395</v>
      </c>
      <c r="M14" s="20">
        <f>E14/K14</f>
        <v>0.418200408997955</v>
      </c>
      <c r="N14" s="19"/>
      <c r="O14" s="3" t="s">
        <v>64</v>
      </c>
      <c r="P14" s="34">
        <v>1948.9</v>
      </c>
      <c r="Q14" t="s">
        <v>64</v>
      </c>
      <c r="R14">
        <v>3623.1</v>
      </c>
    </row>
    <row r="15" spans="1:18" ht="12.75">
      <c r="A15" s="3" t="s">
        <v>64</v>
      </c>
      <c r="B15" s="5">
        <f>TotalABS!O17</f>
        <v>1975.8</v>
      </c>
      <c r="C15" s="5">
        <f>TotalABS!P17</f>
        <v>1918</v>
      </c>
      <c r="D15" s="5">
        <f>TotalABS!Q17</f>
        <v>1838.7</v>
      </c>
      <c r="E15" s="5">
        <f>TotalABS!R17</f>
        <v>1908.2</v>
      </c>
      <c r="F15" s="5">
        <f>TotalABS!S17</f>
        <v>2116.1</v>
      </c>
      <c r="G15" s="5">
        <f>TotalABS!T17</f>
        <v>2028</v>
      </c>
      <c r="H15" s="5">
        <f>TotalABS!U17</f>
        <v>1948.9</v>
      </c>
      <c r="I15" s="34">
        <v>1948.9</v>
      </c>
      <c r="K15" s="17">
        <v>15977</v>
      </c>
      <c r="L15" s="47">
        <f>I15/K15</f>
        <v>0.12198159854791263</v>
      </c>
      <c r="M15" s="20">
        <v>0.11943418664329974</v>
      </c>
      <c r="N15" s="20">
        <v>0.22676973148901544</v>
      </c>
      <c r="O15" s="3" t="s">
        <v>65</v>
      </c>
      <c r="P15" s="40">
        <v>680.1</v>
      </c>
      <c r="Q15" t="s">
        <v>65</v>
      </c>
      <c r="R15">
        <v>1261</v>
      </c>
    </row>
    <row r="16" spans="1:18" ht="12.75">
      <c r="A16" s="3" t="s">
        <v>65</v>
      </c>
      <c r="B16" s="5">
        <f>TotalABS!O18</f>
        <v>700.9</v>
      </c>
      <c r="C16" s="5">
        <f>TotalABS!P18</f>
        <v>726.2</v>
      </c>
      <c r="D16" s="5">
        <f>TotalABS!Q18</f>
        <v>707.5</v>
      </c>
      <c r="E16" s="5">
        <f>TotalABS!R18</f>
        <v>667.9</v>
      </c>
      <c r="F16" s="5">
        <f>TotalABS!S18</f>
        <v>651.2</v>
      </c>
      <c r="G16" s="5">
        <f>TotalABS!T18</f>
        <v>680.1</v>
      </c>
      <c r="H16" s="5">
        <f>TotalABS!U18</f>
        <v>0</v>
      </c>
      <c r="I16" s="14">
        <v>680.1</v>
      </c>
      <c r="J16">
        <v>2004</v>
      </c>
      <c r="K16" s="17">
        <v>16340</v>
      </c>
      <c r="L16" s="20">
        <f>I16/K16</f>
        <v>0.041621787025703794</v>
      </c>
      <c r="M16" s="20">
        <v>0.04087515299877601</v>
      </c>
      <c r="N16" s="20">
        <v>0.07717258261933904</v>
      </c>
      <c r="O16" s="3" t="s">
        <v>143</v>
      </c>
      <c r="P16" s="40">
        <v>15736.2</v>
      </c>
      <c r="Q16" t="s">
        <v>109</v>
      </c>
      <c r="R16">
        <v>14236.8</v>
      </c>
    </row>
    <row r="17" spans="1:18" ht="12.75">
      <c r="A17" s="3" t="s">
        <v>147</v>
      </c>
      <c r="B17" s="5">
        <f>TotalABS!O19</f>
        <v>0</v>
      </c>
      <c r="C17" s="5">
        <f>TotalABS!P19</f>
        <v>0</v>
      </c>
      <c r="D17" s="5">
        <f>TotalABS!Q19</f>
        <v>0</v>
      </c>
      <c r="E17" s="5">
        <f>TotalABS!R19</f>
        <v>0</v>
      </c>
      <c r="F17" s="5">
        <f>TotalABS!S19</f>
        <v>0</v>
      </c>
      <c r="G17" s="5">
        <f>TotalABS!T19</f>
        <v>0</v>
      </c>
      <c r="H17" s="5">
        <f>TotalABS!U19</f>
        <v>0</v>
      </c>
      <c r="I17" s="13"/>
      <c r="K17" s="17">
        <v>56055</v>
      </c>
      <c r="L17" s="20"/>
      <c r="M17" s="19"/>
      <c r="N17" s="10"/>
      <c r="O17" s="3" t="s">
        <v>68</v>
      </c>
      <c r="P17" s="40">
        <v>1413.2</v>
      </c>
      <c r="Q17" t="s">
        <v>68</v>
      </c>
      <c r="R17">
        <v>3215</v>
      </c>
    </row>
    <row r="18" spans="1:18" ht="12.75">
      <c r="A18" s="3" t="s">
        <v>143</v>
      </c>
      <c r="B18" s="5">
        <f>TotalABS!O20</f>
        <v>0</v>
      </c>
      <c r="C18" s="5">
        <f>TotalABS!P20</f>
        <v>0</v>
      </c>
      <c r="D18" s="5">
        <f>TotalABS!Q20</f>
        <v>0</v>
      </c>
      <c r="E18" s="5">
        <f>TotalABS!R20</f>
        <v>9882.1</v>
      </c>
      <c r="F18" s="5">
        <f>TotalABS!S20</f>
        <v>10359.3</v>
      </c>
      <c r="G18" s="5">
        <f>TotalABS!T20</f>
        <v>10799.9</v>
      </c>
      <c r="H18" s="5">
        <f>TotalABS!U20</f>
        <v>10323.3</v>
      </c>
      <c r="I18" s="14">
        <v>15736.2</v>
      </c>
      <c r="J18">
        <v>2001</v>
      </c>
      <c r="K18" s="17">
        <v>71951</v>
      </c>
      <c r="L18" s="20">
        <f>I18/K18</f>
        <v>0.21870717571680728</v>
      </c>
      <c r="M18" s="19"/>
      <c r="N18" s="19">
        <v>0.204</v>
      </c>
      <c r="O18" s="3" t="s">
        <v>104</v>
      </c>
      <c r="P18" s="40">
        <v>2328.2</v>
      </c>
      <c r="Q18" t="s">
        <v>104</v>
      </c>
      <c r="R18">
        <v>2327</v>
      </c>
    </row>
    <row r="19" spans="1:18" ht="12.75">
      <c r="A19" s="3" t="s">
        <v>68</v>
      </c>
      <c r="B19" s="5">
        <f>TotalABS!O21</f>
        <v>1527</v>
      </c>
      <c r="C19" s="5">
        <f>TotalABS!P21</f>
        <v>1471</v>
      </c>
      <c r="D19" s="5">
        <f>TotalABS!Q21</f>
        <v>1471.1</v>
      </c>
      <c r="E19" s="5">
        <f>TotalABS!R21</f>
        <v>1413.2</v>
      </c>
      <c r="F19" s="5">
        <f>TotalABS!S21</f>
        <v>373.9</v>
      </c>
      <c r="G19" s="5">
        <f>TotalABS!T21</f>
        <v>432.9</v>
      </c>
      <c r="H19" s="5">
        <f>TotalABS!U21</f>
        <v>0</v>
      </c>
      <c r="I19" s="14">
        <v>1413.2</v>
      </c>
      <c r="J19">
        <v>2002</v>
      </c>
      <c r="K19" s="17">
        <v>21114</v>
      </c>
      <c r="L19" s="20">
        <f aca="true" t="shared" si="0" ref="L19:L26">I19/K19</f>
        <v>0.066931893530359</v>
      </c>
      <c r="M19" s="20">
        <v>0.066931893530359</v>
      </c>
      <c r="N19" s="20">
        <v>0.1522686369233684</v>
      </c>
      <c r="O19" s="3" t="s">
        <v>73</v>
      </c>
      <c r="P19" s="40">
        <v>33162.5</v>
      </c>
      <c r="Q19" t="s">
        <v>73</v>
      </c>
      <c r="R19">
        <v>39323</v>
      </c>
    </row>
    <row r="20" spans="1:18" ht="12.75">
      <c r="A20" s="3" t="s">
        <v>104</v>
      </c>
      <c r="B20" s="5">
        <f>TotalABS!O22</f>
        <v>2328.2</v>
      </c>
      <c r="C20" s="5">
        <f>TotalABS!P22</f>
        <v>0</v>
      </c>
      <c r="D20" s="5">
        <f>TotalABS!Q22</f>
        <v>0</v>
      </c>
      <c r="E20" s="5">
        <f>TotalABS!R22</f>
        <v>0</v>
      </c>
      <c r="F20" s="5">
        <f>TotalABS!S22</f>
        <v>0</v>
      </c>
      <c r="G20" s="5">
        <f>TotalABS!T22</f>
        <v>0</v>
      </c>
      <c r="H20" s="5">
        <f>TotalABS!U22</f>
        <v>0</v>
      </c>
      <c r="I20" s="14">
        <v>2328.2</v>
      </c>
      <c r="J20">
        <v>1999</v>
      </c>
      <c r="K20" s="17">
        <v>110000</v>
      </c>
      <c r="L20" s="20">
        <f t="shared" si="0"/>
        <v>0.021165454545454543</v>
      </c>
      <c r="M20" s="20">
        <v>0.021165454545454543</v>
      </c>
      <c r="N20" s="20">
        <v>0.021154545454545454</v>
      </c>
      <c r="O20" s="3" t="s">
        <v>67</v>
      </c>
      <c r="P20" s="40">
        <v>38006.2</v>
      </c>
      <c r="Q20" t="s">
        <v>67</v>
      </c>
      <c r="R20">
        <v>46272</v>
      </c>
    </row>
    <row r="21" spans="1:18" ht="12.75">
      <c r="A21" s="3" t="s">
        <v>73</v>
      </c>
      <c r="B21" s="5">
        <f>TotalABS!O23</f>
        <v>0</v>
      </c>
      <c r="C21" s="5">
        <f>TotalABS!P23</f>
        <v>32715.4</v>
      </c>
      <c r="D21" s="5">
        <f>TotalABS!Q23</f>
        <v>33544.7</v>
      </c>
      <c r="E21" s="5">
        <f>TotalABS!R23</f>
        <v>33162.5</v>
      </c>
      <c r="F21" s="5">
        <f>TotalABS!S23</f>
        <v>35397</v>
      </c>
      <c r="G21" s="5">
        <f>TotalABS!T23</f>
        <v>33714.6</v>
      </c>
      <c r="H21" s="5">
        <f>TotalABS!U23</f>
        <v>33872.5</v>
      </c>
      <c r="I21" s="14">
        <v>33162.5</v>
      </c>
      <c r="J21">
        <v>2002</v>
      </c>
      <c r="K21" s="6">
        <v>186293</v>
      </c>
      <c r="L21" s="47">
        <f t="shared" si="0"/>
        <v>0.178012593065762</v>
      </c>
      <c r="M21" s="20">
        <v>0.17541841225508867</v>
      </c>
      <c r="N21" s="20">
        <v>0.20800537429647498</v>
      </c>
      <c r="O21" s="3" t="s">
        <v>70</v>
      </c>
      <c r="P21" s="40">
        <v>8695.4</v>
      </c>
      <c r="Q21" t="s">
        <v>70</v>
      </c>
      <c r="R21">
        <v>7835.3</v>
      </c>
    </row>
    <row r="22" spans="1:18" ht="12.75">
      <c r="A22" s="3" t="s">
        <v>138</v>
      </c>
      <c r="B22" s="5">
        <f>TotalABS!O24</f>
        <v>0</v>
      </c>
      <c r="C22" s="5">
        <f>TotalABS!P24</f>
        <v>0</v>
      </c>
      <c r="D22" s="5">
        <f>TotalABS!Q24</f>
        <v>38006.2</v>
      </c>
      <c r="E22" s="5">
        <f>TotalABS!R24</f>
        <v>0</v>
      </c>
      <c r="F22" s="5">
        <f>TotalABS!S24</f>
        <v>0</v>
      </c>
      <c r="G22" s="5">
        <f>TotalABS!T24</f>
        <v>35557</v>
      </c>
      <c r="H22" s="5">
        <f>TotalABS!U24</f>
        <v>0</v>
      </c>
      <c r="I22" s="14">
        <v>38006.2</v>
      </c>
      <c r="J22">
        <v>2001</v>
      </c>
      <c r="K22" s="17">
        <v>188000</v>
      </c>
      <c r="L22" s="20">
        <f t="shared" si="0"/>
        <v>0.2021606382978723</v>
      </c>
      <c r="M22" s="20">
        <v>0.2021606382978723</v>
      </c>
      <c r="N22" s="20">
        <v>0.24612765957446808</v>
      </c>
      <c r="O22" s="3" t="s">
        <v>83</v>
      </c>
      <c r="P22" s="40">
        <v>6538</v>
      </c>
      <c r="Q22" t="s">
        <v>83</v>
      </c>
      <c r="R22">
        <v>7136.9</v>
      </c>
    </row>
    <row r="23" spans="1:18" ht="12.75">
      <c r="A23" s="3" t="s">
        <v>70</v>
      </c>
      <c r="B23" s="5">
        <f>TotalABS!O25</f>
        <v>0</v>
      </c>
      <c r="C23" s="5">
        <f>TotalABS!P25</f>
        <v>9924.4</v>
      </c>
      <c r="D23" s="5">
        <f>TotalABS!Q25</f>
        <v>9773.7</v>
      </c>
      <c r="E23" s="5">
        <f>TotalABS!R25</f>
        <v>9259.4</v>
      </c>
      <c r="F23" s="5">
        <f>TotalABS!S25</f>
        <v>9614</v>
      </c>
      <c r="G23" s="5">
        <f>TotalABS!T25</f>
        <v>9576.3</v>
      </c>
      <c r="H23" s="5">
        <f>TotalABS!U25</f>
        <v>9653.9</v>
      </c>
      <c r="I23" s="14">
        <v>8695.4</v>
      </c>
      <c r="J23">
        <v>1997</v>
      </c>
      <c r="K23" s="17">
        <v>72000</v>
      </c>
      <c r="L23" s="20">
        <f t="shared" si="0"/>
        <v>0.12076944444444444</v>
      </c>
      <c r="M23" s="20">
        <v>0.12076944444444444</v>
      </c>
      <c r="N23" s="20">
        <v>0.10882361111111111</v>
      </c>
      <c r="O23" s="3" t="s">
        <v>120</v>
      </c>
      <c r="P23" s="40">
        <v>165</v>
      </c>
      <c r="Q23" t="s">
        <v>120</v>
      </c>
      <c r="R23">
        <v>167</v>
      </c>
    </row>
    <row r="24" spans="1:18" ht="12.75">
      <c r="A24" s="3" t="s">
        <v>83</v>
      </c>
      <c r="B24" s="5">
        <f>TotalABS!O26</f>
        <v>5540</v>
      </c>
      <c r="C24" s="5">
        <f>TotalABS!P26</f>
        <v>18878</v>
      </c>
      <c r="D24" s="5">
        <f>TotalABS!Q26</f>
        <v>21091</v>
      </c>
      <c r="E24" s="5">
        <f>TotalABS!R26</f>
        <v>21033</v>
      </c>
      <c r="F24" s="5">
        <f>TotalABS!S26</f>
        <v>18629</v>
      </c>
      <c r="G24" s="5">
        <f>TotalABS!T26</f>
        <v>20699</v>
      </c>
      <c r="H24" s="5">
        <f>TotalABS!U26</f>
        <v>19053.2</v>
      </c>
      <c r="I24" s="4">
        <v>6538</v>
      </c>
      <c r="J24">
        <v>2002</v>
      </c>
      <c r="K24" s="17">
        <v>120000</v>
      </c>
      <c r="L24" s="46">
        <f t="shared" si="0"/>
        <v>0.054483333333333335</v>
      </c>
      <c r="M24" s="20">
        <v>0.0484</v>
      </c>
      <c r="N24" s="20">
        <v>0.05947416666666666</v>
      </c>
      <c r="O24" s="57" t="s">
        <v>74</v>
      </c>
      <c r="P24" s="60">
        <v>799</v>
      </c>
      <c r="Q24" s="59" t="s">
        <v>74</v>
      </c>
      <c r="R24" s="59">
        <v>1176</v>
      </c>
    </row>
    <row r="25" spans="1:18" ht="12.75">
      <c r="A25" s="3" t="s">
        <v>120</v>
      </c>
      <c r="B25" s="5">
        <f>TotalABS!O27</f>
        <v>162</v>
      </c>
      <c r="C25" s="5">
        <f>TotalABS!P27</f>
        <v>163</v>
      </c>
      <c r="D25" s="5">
        <f>TotalABS!Q27</f>
        <v>164</v>
      </c>
      <c r="E25" s="5">
        <f>TotalABS!R27</f>
        <v>165</v>
      </c>
      <c r="F25" s="5">
        <f>TotalABS!S27</f>
        <v>165</v>
      </c>
      <c r="G25" s="5">
        <f>TotalABS!T27</f>
        <v>165</v>
      </c>
      <c r="H25" s="5">
        <f>TotalABS!U27</f>
        <v>165</v>
      </c>
      <c r="I25" s="13">
        <v>165</v>
      </c>
      <c r="K25" s="17">
        <v>170000</v>
      </c>
      <c r="L25" s="31">
        <f t="shared" si="0"/>
        <v>0.0009705882352941176</v>
      </c>
      <c r="M25" s="20">
        <v>0.0009705882352941176</v>
      </c>
      <c r="N25" s="20">
        <v>0.0009823529411764707</v>
      </c>
      <c r="O25" s="48" t="s">
        <v>75</v>
      </c>
      <c r="P25" s="49">
        <v>41982</v>
      </c>
      <c r="Q25" s="50" t="s">
        <v>75</v>
      </c>
      <c r="R25" s="50"/>
    </row>
    <row r="26" spans="1:18" ht="12.75">
      <c r="A26" s="3" t="s">
        <v>74</v>
      </c>
      <c r="B26" s="5">
        <f>TotalABS!O28</f>
        <v>0</v>
      </c>
      <c r="C26" s="5">
        <f>TotalABS!P28</f>
        <v>0</v>
      </c>
      <c r="D26" s="5">
        <f>TotalABS!Q28</f>
        <v>0</v>
      </c>
      <c r="E26" s="5">
        <f>TotalABS!R28</f>
        <v>0</v>
      </c>
      <c r="F26" s="5">
        <f>TotalABS!S28</f>
        <v>0</v>
      </c>
      <c r="G26" s="5">
        <f>TotalABS!T28</f>
        <v>0</v>
      </c>
      <c r="H26" s="5">
        <f>TotalABS!U28</f>
        <v>799</v>
      </c>
      <c r="I26" s="34">
        <v>799</v>
      </c>
      <c r="K26" s="6">
        <v>47500</v>
      </c>
      <c r="L26" s="47">
        <f t="shared" si="0"/>
        <v>0.01682105263157895</v>
      </c>
      <c r="M26" s="19"/>
      <c r="N26" s="19">
        <v>0.026</v>
      </c>
      <c r="O26" s="3" t="s">
        <v>78</v>
      </c>
      <c r="P26" s="40">
        <v>237.8</v>
      </c>
      <c r="Q26" t="s">
        <v>78</v>
      </c>
      <c r="R26">
        <v>654.7</v>
      </c>
    </row>
    <row r="27" spans="1:18" ht="12.75">
      <c r="A27" s="3" t="s">
        <v>149</v>
      </c>
      <c r="B27" s="5">
        <f>TotalABS!O29</f>
        <v>0</v>
      </c>
      <c r="C27" s="5">
        <f>TotalABS!P29</f>
        <v>0</v>
      </c>
      <c r="D27" s="5">
        <f>TotalABS!Q29</f>
        <v>0</v>
      </c>
      <c r="E27" s="5">
        <f>TotalABS!R29</f>
        <v>0</v>
      </c>
      <c r="F27" s="5">
        <f>TotalABS!S29</f>
        <v>0</v>
      </c>
      <c r="G27" s="5">
        <f>TotalABS!T29</f>
        <v>0</v>
      </c>
      <c r="H27" s="5">
        <f>TotalABS!U29</f>
        <v>0</v>
      </c>
      <c r="I27" s="13"/>
      <c r="L27" s="20"/>
      <c r="M27" s="19"/>
      <c r="N27" s="10"/>
      <c r="O27" s="3" t="s">
        <v>80</v>
      </c>
      <c r="P27" s="40">
        <v>2364.9</v>
      </c>
      <c r="Q27" t="s">
        <v>80</v>
      </c>
      <c r="R27">
        <v>4311</v>
      </c>
    </row>
    <row r="28" spans="1:18" ht="12.75">
      <c r="A28" s="3" t="s">
        <v>75</v>
      </c>
      <c r="B28" s="5">
        <f>TotalABS!O30</f>
        <v>0</v>
      </c>
      <c r="C28" s="5">
        <f>TotalABS!P30</f>
        <v>0</v>
      </c>
      <c r="D28" s="5">
        <f>TotalABS!Q30</f>
        <v>0</v>
      </c>
      <c r="E28" s="5">
        <f>TotalABS!R30</f>
        <v>0</v>
      </c>
      <c r="F28" s="5">
        <f>TotalABS!S30</f>
        <v>0</v>
      </c>
      <c r="G28" s="5">
        <f>TotalABS!T30</f>
        <v>0</v>
      </c>
      <c r="H28" s="5">
        <f>TotalABS!U30</f>
        <v>0</v>
      </c>
      <c r="I28" s="14">
        <v>41982</v>
      </c>
      <c r="J28">
        <v>1998</v>
      </c>
      <c r="K28" s="6">
        <v>175000</v>
      </c>
      <c r="L28" s="47">
        <f>I28/K28</f>
        <v>0.23989714285714286</v>
      </c>
      <c r="M28" s="20">
        <v>0.23989714285714286</v>
      </c>
      <c r="N28" s="19"/>
      <c r="O28" s="48" t="s">
        <v>139</v>
      </c>
      <c r="P28" s="49">
        <v>60.8</v>
      </c>
      <c r="Q28" s="50" t="s">
        <v>82</v>
      </c>
      <c r="R28" s="50"/>
    </row>
    <row r="29" spans="1:18" ht="12.75">
      <c r="A29" s="3" t="s">
        <v>150</v>
      </c>
      <c r="B29" s="5">
        <f>TotalABS!O31</f>
        <v>730.9</v>
      </c>
      <c r="C29" s="5">
        <f>TotalABS!P31</f>
        <v>745.1</v>
      </c>
      <c r="D29" s="5">
        <f>TotalABS!Q31</f>
        <v>0</v>
      </c>
      <c r="E29" s="5">
        <f>TotalABS!R31</f>
        <v>0</v>
      </c>
      <c r="F29" s="5">
        <f>TotalABS!S31</f>
        <v>0</v>
      </c>
      <c r="G29" s="5">
        <f>TotalABS!T31</f>
        <v>0</v>
      </c>
      <c r="H29" s="5">
        <f>TotalABS!U31</f>
        <v>0</v>
      </c>
      <c r="I29" s="14"/>
      <c r="K29" s="17"/>
      <c r="L29" s="20"/>
      <c r="M29" s="19"/>
      <c r="N29" s="10"/>
      <c r="O29" s="57" t="s">
        <v>152</v>
      </c>
      <c r="P29" s="58">
        <v>1156.6</v>
      </c>
      <c r="Q29" s="59" t="s">
        <v>152</v>
      </c>
      <c r="R29" s="5">
        <v>2786</v>
      </c>
    </row>
    <row r="30" spans="1:18" ht="12.75">
      <c r="A30" s="3" t="s">
        <v>78</v>
      </c>
      <c r="B30" s="5">
        <f>TotalABS!O32</f>
        <v>307.3</v>
      </c>
      <c r="C30" s="5">
        <f>TotalABS!P32</f>
        <v>283.4</v>
      </c>
      <c r="D30" s="5">
        <f>TotalABS!Q32</f>
        <v>257.7</v>
      </c>
      <c r="E30" s="5">
        <f>TotalABS!R32</f>
        <v>256.3</v>
      </c>
      <c r="F30" s="5">
        <f>TotalABS!S32</f>
        <v>254.4</v>
      </c>
      <c r="G30" s="5">
        <f>TotalABS!T32</f>
        <v>229.6</v>
      </c>
      <c r="H30" s="5">
        <f>TotalABS!U32</f>
        <v>237.8</v>
      </c>
      <c r="I30" s="13">
        <v>237.8</v>
      </c>
      <c r="K30" s="6">
        <v>36392</v>
      </c>
      <c r="L30" s="56">
        <f aca="true" t="shared" si="1" ref="L30:L35">I30/K30</f>
        <v>0.006534403165530886</v>
      </c>
      <c r="M30" s="20">
        <v>0.005133803381139332</v>
      </c>
      <c r="N30" s="20">
        <v>0.013113933178431217</v>
      </c>
      <c r="O30" s="3" t="s">
        <v>87</v>
      </c>
      <c r="P30" s="42">
        <v>14</v>
      </c>
      <c r="Q30" t="s">
        <v>87</v>
      </c>
      <c r="R30">
        <v>21.3</v>
      </c>
    </row>
    <row r="31" spans="1:18" ht="12.75">
      <c r="A31" s="3" t="s">
        <v>80</v>
      </c>
      <c r="B31" s="5">
        <f>TotalABS!O33</f>
        <v>4644</v>
      </c>
      <c r="C31" s="5">
        <f>TotalABS!P33</f>
        <v>3578</v>
      </c>
      <c r="D31" s="5">
        <f>TotalABS!Q33</f>
        <v>2768</v>
      </c>
      <c r="E31" s="5">
        <f>TotalABS!R33</f>
        <v>3126.3</v>
      </c>
      <c r="F31" s="5">
        <f>TotalABS!S33</f>
        <v>3327.3</v>
      </c>
      <c r="G31" s="5">
        <f>TotalABS!T33</f>
        <v>3278.2</v>
      </c>
      <c r="H31" s="5">
        <f>TotalABS!U33</f>
        <v>2364.9</v>
      </c>
      <c r="I31" s="13">
        <v>2364.9</v>
      </c>
      <c r="K31" s="17">
        <v>24500</v>
      </c>
      <c r="L31" s="20">
        <f t="shared" si="1"/>
        <v>0.0965265306122449</v>
      </c>
      <c r="M31" s="20">
        <v>0.12760408163265308</v>
      </c>
      <c r="N31" s="20">
        <v>0.17595918367346938</v>
      </c>
      <c r="O31" s="3" t="s">
        <v>88</v>
      </c>
      <c r="P31" s="34">
        <v>10326</v>
      </c>
      <c r="Q31" t="s">
        <v>88</v>
      </c>
      <c r="R31">
        <v>7800</v>
      </c>
    </row>
    <row r="32" spans="1:18" ht="12.75">
      <c r="A32" s="3" t="s">
        <v>139</v>
      </c>
      <c r="B32" s="5">
        <f>TotalABS!O34</f>
        <v>60.8</v>
      </c>
      <c r="C32" s="5">
        <f>TotalABS!P34</f>
        <v>0</v>
      </c>
      <c r="D32" s="5">
        <f>TotalABS!Q34</f>
        <v>0</v>
      </c>
      <c r="E32" s="5">
        <f>TotalABS!R34</f>
        <v>0</v>
      </c>
      <c r="F32" s="5">
        <f>TotalABS!S34</f>
        <v>0</v>
      </c>
      <c r="G32" s="5">
        <f>TotalABS!T34</f>
        <v>0</v>
      </c>
      <c r="H32" s="5">
        <f>TotalABS!U34</f>
        <v>0</v>
      </c>
      <c r="I32" s="14">
        <v>60.8</v>
      </c>
      <c r="J32">
        <v>1999</v>
      </c>
      <c r="K32" s="17">
        <v>1644</v>
      </c>
      <c r="L32" s="20">
        <f t="shared" si="1"/>
        <v>0.03698296836982968</v>
      </c>
      <c r="M32" s="20">
        <v>0.03698296836982968</v>
      </c>
      <c r="N32" s="19"/>
      <c r="O32" s="48" t="s">
        <v>121</v>
      </c>
      <c r="P32" s="49"/>
      <c r="Q32" s="50" t="s">
        <v>121</v>
      </c>
      <c r="R32" s="50">
        <v>2025</v>
      </c>
    </row>
    <row r="33" spans="1:18" ht="12.75">
      <c r="A33" s="3" t="s">
        <v>140</v>
      </c>
      <c r="B33" s="5">
        <f>TotalABS!O35</f>
        <v>2485</v>
      </c>
      <c r="C33" s="5">
        <f>TotalABS!P35</f>
        <v>692</v>
      </c>
      <c r="D33" s="5">
        <f>TotalABS!Q35</f>
        <v>667.8</v>
      </c>
      <c r="E33" s="5">
        <f>TotalABS!R35</f>
        <v>633.2</v>
      </c>
      <c r="F33" s="5">
        <f>TotalABS!S35</f>
        <v>826.3</v>
      </c>
      <c r="G33" s="5">
        <f>TotalABS!T35</f>
        <v>1675.3</v>
      </c>
      <c r="H33" s="5">
        <f>TotalABS!U35</f>
        <v>1156.6</v>
      </c>
      <c r="I33" s="13">
        <v>1156.6</v>
      </c>
      <c r="K33" s="17">
        <v>7639</v>
      </c>
      <c r="L33" s="20">
        <f t="shared" si="1"/>
        <v>0.15140725225814897</v>
      </c>
      <c r="M33" s="19"/>
      <c r="N33" s="20">
        <f>2786/K33</f>
        <v>0.3647074224374918</v>
      </c>
      <c r="O33" s="3" t="s">
        <v>95</v>
      </c>
      <c r="P33" s="40">
        <v>11521.9</v>
      </c>
      <c r="Q33" t="s">
        <v>95</v>
      </c>
      <c r="R33">
        <v>15164.4</v>
      </c>
    </row>
    <row r="34" spans="1:18" ht="12.75">
      <c r="A34" s="3" t="s">
        <v>87</v>
      </c>
      <c r="B34" s="5">
        <f>TotalABS!O36</f>
        <v>0</v>
      </c>
      <c r="C34" s="5">
        <f>TotalABS!P36</f>
        <v>18.6</v>
      </c>
      <c r="D34" s="5">
        <f>TotalABS!Q36</f>
        <v>16.2</v>
      </c>
      <c r="E34" s="5">
        <f>TotalABS!R36</f>
        <v>16.3</v>
      </c>
      <c r="F34" s="5">
        <f>TotalABS!S36</f>
        <v>15.2</v>
      </c>
      <c r="G34" s="5">
        <f>TotalABS!T36</f>
        <v>14.9</v>
      </c>
      <c r="H34" s="5">
        <f>TotalABS!U36</f>
        <v>14</v>
      </c>
      <c r="I34" s="111">
        <v>14</v>
      </c>
      <c r="K34" s="17">
        <v>67</v>
      </c>
      <c r="L34" s="20">
        <f t="shared" si="1"/>
        <v>0.208955223880597</v>
      </c>
      <c r="M34" s="20">
        <f>E34/K34</f>
        <v>0.24328358208955225</v>
      </c>
      <c r="N34" s="20">
        <v>0.31791044776119404</v>
      </c>
      <c r="O34" s="3" t="s">
        <v>97</v>
      </c>
      <c r="P34" s="34">
        <v>1086.1</v>
      </c>
      <c r="Q34" t="s">
        <v>97</v>
      </c>
      <c r="R34">
        <v>7288</v>
      </c>
    </row>
    <row r="35" spans="1:18" ht="12.75">
      <c r="A35" s="3" t="s">
        <v>88</v>
      </c>
      <c r="B35" s="5">
        <f>TotalABS!O37</f>
        <v>0</v>
      </c>
      <c r="C35" s="5">
        <f>TotalABS!P37</f>
        <v>0</v>
      </c>
      <c r="D35" s="5">
        <f>TotalABS!Q37</f>
        <v>8914.8</v>
      </c>
      <c r="E35" s="5">
        <f>TotalABS!R37</f>
        <v>0</v>
      </c>
      <c r="F35" s="5">
        <f>TotalABS!S37</f>
        <v>10443</v>
      </c>
      <c r="G35" s="5">
        <f>TotalABS!T37</f>
        <v>10386</v>
      </c>
      <c r="H35" s="5">
        <f>TotalABS!U37</f>
        <v>10326</v>
      </c>
      <c r="I35" s="34">
        <v>10326</v>
      </c>
      <c r="K35" s="17">
        <v>89680</v>
      </c>
      <c r="L35" s="47">
        <f t="shared" si="1"/>
        <v>0.11514272970561998</v>
      </c>
      <c r="M35" s="20">
        <v>0.09881132917038359</v>
      </c>
      <c r="N35" s="20">
        <v>0.08697591436217662</v>
      </c>
      <c r="O35" s="3" t="s">
        <v>115</v>
      </c>
      <c r="P35" s="40">
        <v>5301</v>
      </c>
      <c r="Q35" t="s">
        <v>115</v>
      </c>
      <c r="R35">
        <v>17510</v>
      </c>
    </row>
    <row r="36" spans="1:18" ht="12.75">
      <c r="A36" s="3" t="s">
        <v>145</v>
      </c>
      <c r="B36" s="5">
        <f>TotalABS!O38</f>
        <v>0</v>
      </c>
      <c r="C36" s="5">
        <f>TotalABS!P38</f>
        <v>0</v>
      </c>
      <c r="D36" s="5">
        <f>TotalABS!Q38</f>
        <v>0</v>
      </c>
      <c r="E36" s="5">
        <f>TotalABS!R38</f>
        <v>0</v>
      </c>
      <c r="F36" s="5">
        <f>TotalABS!S38</f>
        <v>0</v>
      </c>
      <c r="G36" s="5">
        <f>TotalABS!T38</f>
        <v>0</v>
      </c>
      <c r="H36" s="5">
        <f>TotalABS!U38</f>
        <v>0</v>
      </c>
      <c r="I36" s="13"/>
      <c r="K36" s="17"/>
      <c r="L36" s="20"/>
      <c r="M36" s="19"/>
      <c r="N36" s="19"/>
      <c r="O36" s="3" t="s">
        <v>103</v>
      </c>
      <c r="P36" s="40">
        <v>1040.6</v>
      </c>
      <c r="Q36" t="s">
        <v>103</v>
      </c>
      <c r="R36">
        <v>2116</v>
      </c>
    </row>
    <row r="37" spans="1:18" ht="12.75">
      <c r="A37" s="3" t="s">
        <v>121</v>
      </c>
      <c r="B37" s="5">
        <f>TotalABS!O39</f>
        <v>0</v>
      </c>
      <c r="C37" s="5">
        <f>TotalABS!P39</f>
        <v>0</v>
      </c>
      <c r="D37" s="5">
        <f>TotalABS!Q39</f>
        <v>0</v>
      </c>
      <c r="E37" s="5">
        <f>TotalABS!R39</f>
        <v>0</v>
      </c>
      <c r="F37" s="5">
        <f>TotalABS!S39</f>
        <v>0</v>
      </c>
      <c r="G37" s="5">
        <f>TotalABS!T39</f>
        <v>0</v>
      </c>
      <c r="H37" s="5">
        <f>TotalABS!U39</f>
        <v>0</v>
      </c>
      <c r="I37" s="13"/>
      <c r="K37" s="6">
        <v>390802</v>
      </c>
      <c r="L37" s="20"/>
      <c r="M37" s="19"/>
      <c r="N37" s="19">
        <v>0.005</v>
      </c>
      <c r="O37" s="3" t="s">
        <v>100</v>
      </c>
      <c r="P37" s="40">
        <v>899.1</v>
      </c>
      <c r="Q37" t="s">
        <v>100</v>
      </c>
      <c r="R37">
        <v>443.8</v>
      </c>
    </row>
    <row r="38" spans="1:18" ht="12.75">
      <c r="A38" s="3" t="s">
        <v>95</v>
      </c>
      <c r="B38" s="5">
        <f>TotalABS!O40</f>
        <v>12245.5</v>
      </c>
      <c r="C38" s="5">
        <f>TotalABS!P40</f>
        <v>11993.8</v>
      </c>
      <c r="D38" s="5">
        <f>TotalABS!Q40</f>
        <v>11598.7</v>
      </c>
      <c r="E38" s="5">
        <f>TotalABS!R40</f>
        <v>11728.2</v>
      </c>
      <c r="F38" s="5">
        <f>TotalABS!S40</f>
        <v>11547.7</v>
      </c>
      <c r="G38" s="5">
        <f>TotalABS!T40</f>
        <v>11476.9</v>
      </c>
      <c r="H38" s="5">
        <f>TotalABS!U40</f>
        <v>11521.9</v>
      </c>
      <c r="I38" s="13">
        <v>11521.9</v>
      </c>
      <c r="K38" s="17">
        <v>63100</v>
      </c>
      <c r="L38" s="20">
        <f>I38/K38</f>
        <v>0.18259746434231378</v>
      </c>
      <c r="M38" s="20">
        <v>0.18586687797147386</v>
      </c>
      <c r="N38" s="20">
        <v>0.24032329635499208</v>
      </c>
      <c r="O38" s="3" t="s">
        <v>72</v>
      </c>
      <c r="P38" s="40">
        <v>38158.2</v>
      </c>
      <c r="Q38" t="s">
        <v>72</v>
      </c>
      <c r="R38">
        <v>36900</v>
      </c>
    </row>
    <row r="39" spans="1:18" ht="12.75">
      <c r="A39" s="3" t="s">
        <v>97</v>
      </c>
      <c r="B39" s="5">
        <f>TotalABS!O41</f>
        <v>0</v>
      </c>
      <c r="C39" s="5">
        <f>TotalABS!P41</f>
        <v>0</v>
      </c>
      <c r="D39" s="5">
        <f>TotalABS!Q41</f>
        <v>0</v>
      </c>
      <c r="E39" s="5">
        <f>TotalABS!R41</f>
        <v>0</v>
      </c>
      <c r="F39" s="5">
        <f>TotalABS!S41</f>
        <v>0</v>
      </c>
      <c r="G39" s="5">
        <f>TotalABS!T41</f>
        <v>0</v>
      </c>
      <c r="H39" s="5">
        <f>TotalABS!U41</f>
        <v>1086.1</v>
      </c>
      <c r="I39" s="34">
        <v>1086.1</v>
      </c>
      <c r="K39" s="17">
        <v>73593</v>
      </c>
      <c r="L39" s="47">
        <f>I39/K39</f>
        <v>0.014758197111138287</v>
      </c>
      <c r="M39" s="20">
        <v>0.15069368010544482</v>
      </c>
      <c r="N39" s="20">
        <v>0.09903115785468726</v>
      </c>
      <c r="O39" s="3" t="s">
        <v>105</v>
      </c>
      <c r="P39" s="40">
        <v>2676</v>
      </c>
      <c r="Q39" t="s">
        <v>105</v>
      </c>
      <c r="R39">
        <v>2968</v>
      </c>
    </row>
    <row r="40" spans="1:18" ht="12.75">
      <c r="A40" s="3" t="s">
        <v>115</v>
      </c>
      <c r="B40" s="5">
        <f>TotalABS!O42</f>
        <v>8570</v>
      </c>
      <c r="C40" s="5">
        <f>TotalABS!P42</f>
        <v>7967</v>
      </c>
      <c r="D40" s="5">
        <f>TotalABS!Q42</f>
        <v>7343</v>
      </c>
      <c r="E40" s="5">
        <f>TotalABS!R42</f>
        <v>7239</v>
      </c>
      <c r="F40" s="5">
        <f>TotalABS!S42</f>
        <v>6500</v>
      </c>
      <c r="G40" s="5">
        <f>TotalABS!T42</f>
        <v>5850</v>
      </c>
      <c r="H40" s="5">
        <f>TotalABS!U42</f>
        <v>5301</v>
      </c>
      <c r="I40" s="13">
        <v>5301</v>
      </c>
      <c r="K40" s="17">
        <v>42293</v>
      </c>
      <c r="L40" s="20">
        <f>I40/K40</f>
        <v>0.12533989076206464</v>
      </c>
      <c r="M40" s="20">
        <v>0.17116307663206679</v>
      </c>
      <c r="N40" s="20">
        <v>0.4140165039131771</v>
      </c>
      <c r="O40" s="3" t="s">
        <v>122</v>
      </c>
      <c r="P40" s="40">
        <v>2507</v>
      </c>
      <c r="Q40" t="s">
        <v>122</v>
      </c>
      <c r="R40">
        <v>2665</v>
      </c>
    </row>
    <row r="41" spans="1:18" ht="12.75">
      <c r="A41" s="3" t="s">
        <v>144</v>
      </c>
      <c r="B41" s="5">
        <f>TotalABS!O43</f>
        <v>0</v>
      </c>
      <c r="C41" s="5">
        <f>TotalABS!P43</f>
        <v>0</v>
      </c>
      <c r="D41" s="5">
        <f>TotalABS!Q43</f>
        <v>0</v>
      </c>
      <c r="E41" s="5">
        <f>TotalABS!R43</f>
        <v>0</v>
      </c>
      <c r="F41" s="5">
        <f>TotalABS!S43</f>
        <v>0</v>
      </c>
      <c r="G41" s="5">
        <f>TotalABS!T43</f>
        <v>0</v>
      </c>
      <c r="H41" s="5">
        <f>TotalABS!U43</f>
        <v>0</v>
      </c>
      <c r="I41" s="13"/>
      <c r="K41" s="17"/>
      <c r="L41" s="20"/>
      <c r="M41" s="19"/>
      <c r="N41" s="19"/>
      <c r="O41" s="3" t="s">
        <v>118</v>
      </c>
      <c r="P41" s="34">
        <v>44450</v>
      </c>
      <c r="Q41" t="s">
        <v>118</v>
      </c>
      <c r="R41">
        <v>28073</v>
      </c>
    </row>
    <row r="42" spans="1:14" ht="12.75">
      <c r="A42" s="3" t="s">
        <v>103</v>
      </c>
      <c r="B42" s="5">
        <f>TotalABS!O44</f>
        <v>1162</v>
      </c>
      <c r="C42" s="5">
        <f>TotalABS!P44</f>
        <v>1171.5</v>
      </c>
      <c r="D42" s="5">
        <f>TotalABS!Q44</f>
        <v>1138.5</v>
      </c>
      <c r="E42" s="5">
        <f>TotalABS!R44</f>
        <v>1094</v>
      </c>
      <c r="F42" s="5">
        <f>TotalABS!S44</f>
        <v>1040.6</v>
      </c>
      <c r="G42" s="5">
        <f>TotalABS!T44</f>
        <v>0</v>
      </c>
      <c r="H42" s="5">
        <f>TotalABS!U44</f>
        <v>906.8</v>
      </c>
      <c r="I42" s="14">
        <v>1040.6</v>
      </c>
      <c r="J42">
        <v>2003</v>
      </c>
      <c r="K42" s="17">
        <v>80326</v>
      </c>
      <c r="L42" s="20">
        <f>I42/K42</f>
        <v>0.012954709558548912</v>
      </c>
      <c r="M42" s="20">
        <v>0.013619500535318577</v>
      </c>
      <c r="N42" s="20">
        <v>0.02634265368622862</v>
      </c>
    </row>
    <row r="43" spans="1:16" ht="12.75">
      <c r="A43" s="3" t="s">
        <v>100</v>
      </c>
      <c r="B43" s="5">
        <f>TotalABS!O45</f>
        <v>318.2</v>
      </c>
      <c r="C43" s="5">
        <f>TotalABS!P45</f>
        <v>304.4</v>
      </c>
      <c r="D43" s="5">
        <f>TotalABS!Q45</f>
        <v>293.3</v>
      </c>
      <c r="E43" s="5">
        <f>TotalABS!R45</f>
        <v>899.1</v>
      </c>
      <c r="F43" s="5">
        <f>TotalABS!S45</f>
        <v>848.2</v>
      </c>
      <c r="G43" s="5">
        <f>TotalABS!T45</f>
        <v>985.5</v>
      </c>
      <c r="H43" s="5">
        <f>TotalABS!U45</f>
        <v>923.6</v>
      </c>
      <c r="I43" s="14">
        <v>899.1</v>
      </c>
      <c r="J43">
        <v>2002</v>
      </c>
      <c r="K43" s="17">
        <v>32092</v>
      </c>
      <c r="L43" s="20">
        <f>I43/K43</f>
        <v>0.028016328056836595</v>
      </c>
      <c r="M43" s="20">
        <v>0.00948522996385392</v>
      </c>
      <c r="N43" s="20">
        <v>0.013828991649009099</v>
      </c>
      <c r="O43" s="3"/>
      <c r="P43" s="13"/>
    </row>
    <row r="44" spans="1:18" ht="12.75">
      <c r="A44" s="3" t="s">
        <v>72</v>
      </c>
      <c r="B44" s="5">
        <f>TotalABS!O46</f>
        <v>38280.9</v>
      </c>
      <c r="C44" s="5">
        <f>TotalABS!P46</f>
        <v>37070.5</v>
      </c>
      <c r="D44" s="5">
        <f>TotalABS!Q46</f>
        <v>37496.4</v>
      </c>
      <c r="E44" s="5">
        <f>TotalABS!R46</f>
        <v>37520.7</v>
      </c>
      <c r="F44" s="5">
        <f>TotalABS!S46</f>
        <v>38512.2</v>
      </c>
      <c r="G44" s="5">
        <f>TotalABS!T46</f>
        <v>38158.2</v>
      </c>
      <c r="H44" s="5">
        <f>TotalABS!U46</f>
        <v>34958</v>
      </c>
      <c r="I44" s="14">
        <v>38158.2</v>
      </c>
      <c r="J44">
        <v>2004</v>
      </c>
      <c r="K44" s="17">
        <v>111133</v>
      </c>
      <c r="L44" s="20">
        <f>I44/K44</f>
        <v>0.34335615883670917</v>
      </c>
      <c r="M44" s="20">
        <v>0.3349203206968227</v>
      </c>
      <c r="N44" s="20">
        <v>0.3320345891859304</v>
      </c>
      <c r="O44" s="43" t="s">
        <v>159</v>
      </c>
      <c r="P44" s="38">
        <f>SUM(P9:P43)-P9-P13-P25-P28</f>
        <v>247550.40000000002</v>
      </c>
      <c r="Q44" s="39"/>
      <c r="R44" s="39">
        <f>SUM(R9:R43)-R32</f>
        <v>276308.6</v>
      </c>
    </row>
    <row r="45" spans="1:16" ht="12.75">
      <c r="A45" s="3" t="s">
        <v>105</v>
      </c>
      <c r="B45" s="5">
        <f>TotalABS!O47</f>
        <v>2711</v>
      </c>
      <c r="C45" s="5">
        <f>TotalABS!P47</f>
        <v>2688</v>
      </c>
      <c r="D45" s="5">
        <f>TotalABS!Q47</f>
        <v>2676</v>
      </c>
      <c r="E45" s="5">
        <f>TotalABS!R47</f>
        <v>2676</v>
      </c>
      <c r="F45" s="5">
        <f>TotalABS!S47</f>
        <v>2676</v>
      </c>
      <c r="G45" s="5">
        <f>TotalABS!T47</f>
        <v>2676</v>
      </c>
      <c r="H45" s="5">
        <f>TotalABS!U47</f>
        <v>2630</v>
      </c>
      <c r="I45" s="14">
        <v>2676</v>
      </c>
      <c r="J45">
        <v>2004</v>
      </c>
      <c r="K45" s="17">
        <v>179000</v>
      </c>
      <c r="L45" s="20">
        <f>I45/K45</f>
        <v>0.014949720670391062</v>
      </c>
      <c r="M45" s="20">
        <v>0.014949720670391062</v>
      </c>
      <c r="N45" s="20">
        <v>0.01658100558659218</v>
      </c>
      <c r="O45" s="3"/>
      <c r="P45" s="13"/>
    </row>
    <row r="46" spans="1:18" ht="12.75">
      <c r="A46" s="3" t="s">
        <v>122</v>
      </c>
      <c r="B46" s="5">
        <f>TotalABS!O48</f>
        <v>2560.2</v>
      </c>
      <c r="C46" s="5">
        <f>TotalABS!P48</f>
        <v>2564</v>
      </c>
      <c r="D46" s="5">
        <f>TotalABS!Q48</f>
        <v>2539</v>
      </c>
      <c r="E46" s="5">
        <f>TotalABS!R48</f>
        <v>2518</v>
      </c>
      <c r="F46" s="5">
        <f>TotalABS!S48</f>
        <v>2588</v>
      </c>
      <c r="G46" s="5">
        <f>TotalABS!T48</f>
        <v>2532</v>
      </c>
      <c r="H46" s="5">
        <f>TotalABS!U48</f>
        <v>2507</v>
      </c>
      <c r="I46" s="13">
        <v>2507</v>
      </c>
      <c r="K46" s="17">
        <v>53250</v>
      </c>
      <c r="L46" s="20">
        <f>I46/K46</f>
        <v>0.04707981220657277</v>
      </c>
      <c r="M46" s="20">
        <v>0.04728638497652582</v>
      </c>
      <c r="N46" s="20">
        <v>0.050046948356807515</v>
      </c>
      <c r="P46" s="75">
        <f>(R44-P44)/R44</f>
        <v>0.10408000330065714</v>
      </c>
      <c r="Q46" s="51">
        <f>(R44-P44)/P44</f>
        <v>0.11617109081625378</v>
      </c>
      <c r="R46" s="9">
        <f>R44-P44</f>
        <v>28758.199999999953</v>
      </c>
    </row>
    <row r="47" spans="1:14" ht="12.75">
      <c r="A47" s="3" t="s">
        <v>148</v>
      </c>
      <c r="B47" s="5">
        <f>TotalABS!O49</f>
        <v>0</v>
      </c>
      <c r="C47" s="5">
        <f>TotalABS!P49</f>
        <v>0</v>
      </c>
      <c r="D47" s="5">
        <f>TotalABS!Q49</f>
        <v>0</v>
      </c>
      <c r="E47" s="5">
        <f>TotalABS!R49</f>
        <v>0</v>
      </c>
      <c r="F47" s="5">
        <f>TotalABS!S49</f>
        <v>0</v>
      </c>
      <c r="G47" s="5">
        <f>TotalABS!T49</f>
        <v>0</v>
      </c>
      <c r="H47" s="5">
        <f>TotalABS!U49</f>
        <v>0</v>
      </c>
      <c r="I47" s="13"/>
      <c r="L47" s="20"/>
      <c r="M47" s="19"/>
      <c r="N47" s="10"/>
    </row>
    <row r="48" spans="1:14" ht="12.75">
      <c r="A48" s="3" t="s">
        <v>118</v>
      </c>
      <c r="B48" s="5">
        <f>TotalABS!O50</f>
        <v>0</v>
      </c>
      <c r="C48" s="5">
        <f>TotalABS!P50</f>
        <v>43650</v>
      </c>
      <c r="D48" s="5">
        <f>TotalABS!Q50</f>
        <v>44450</v>
      </c>
      <c r="E48" s="5">
        <f>TotalABS!R50</f>
        <v>0</v>
      </c>
      <c r="F48" s="5">
        <f>TotalABS!S50</f>
        <v>0</v>
      </c>
      <c r="G48" s="5">
        <f>TotalABS!T50</f>
        <v>0</v>
      </c>
      <c r="H48" s="5">
        <f>TotalABS!U50</f>
        <v>0</v>
      </c>
      <c r="I48" s="34">
        <v>44450</v>
      </c>
      <c r="J48">
        <v>2001</v>
      </c>
      <c r="K48" s="17">
        <v>234300</v>
      </c>
      <c r="L48" s="20">
        <f>I48/K48</f>
        <v>0.1897140418267179</v>
      </c>
      <c r="M48" s="20">
        <v>0.16978233034571064</v>
      </c>
      <c r="N48" s="20">
        <v>0.119816474605207</v>
      </c>
    </row>
    <row r="49" spans="1:14" ht="12.75">
      <c r="A49" s="3" t="s">
        <v>142</v>
      </c>
      <c r="B49" s="5">
        <f>TotalABS!O51</f>
        <v>0</v>
      </c>
      <c r="C49" s="5">
        <f>TotalABS!P51</f>
        <v>0</v>
      </c>
      <c r="D49" s="5">
        <f>TotalABS!Q51</f>
        <v>0</v>
      </c>
      <c r="E49" s="5">
        <f>TotalABS!R51</f>
        <v>0</v>
      </c>
      <c r="F49" s="5">
        <f>TotalABS!S51</f>
        <v>0</v>
      </c>
      <c r="G49" s="5">
        <f>TotalABS!T51</f>
        <v>0</v>
      </c>
      <c r="H49" s="5">
        <f>TotalABS!U51</f>
        <v>0</v>
      </c>
      <c r="I49" s="13"/>
      <c r="K49" s="6">
        <v>175342</v>
      </c>
      <c r="L49" s="20"/>
      <c r="M49" s="19"/>
      <c r="N49" s="19"/>
    </row>
    <row r="50" spans="8:11" ht="12.75">
      <c r="H50" s="73" t="s">
        <v>163</v>
      </c>
      <c r="I50" s="74">
        <f>SUM(I9:I49)</f>
        <v>291048</v>
      </c>
      <c r="J50" s="73">
        <f>I50/I51</f>
        <v>1.0456804352762297</v>
      </c>
      <c r="K50" s="45"/>
    </row>
    <row r="51" spans="8:11" ht="12.75">
      <c r="H51" s="73" t="s">
        <v>164</v>
      </c>
      <c r="I51" s="74">
        <v>278333.6</v>
      </c>
      <c r="J51" s="74">
        <f>I50-I51</f>
        <v>12714.400000000023</v>
      </c>
      <c r="K51" s="37">
        <f>(J51)/I51</f>
        <v>0.04568043527622976</v>
      </c>
    </row>
  </sheetData>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7:V66"/>
  <sheetViews>
    <sheetView zoomScale="90" zoomScaleNormal="90" workbookViewId="0" topLeftCell="A4">
      <pane xSplit="1" ySplit="4" topLeftCell="Q44" activePane="bottomRight" state="frozen"/>
      <selection pane="topLeft" activeCell="A4" sqref="A4"/>
      <selection pane="topRight" activeCell="B4" sqref="B4"/>
      <selection pane="bottomLeft" activeCell="A8" sqref="A8"/>
      <selection pane="bottomRight" activeCell="Q35" sqref="Q35"/>
    </sheetView>
  </sheetViews>
  <sheetFormatPr defaultColWidth="9.140625" defaultRowHeight="12.75"/>
  <cols>
    <col min="1" max="1" width="17.7109375" style="0" customWidth="1"/>
    <col min="2" max="4" width="9.28125" style="0" bestFit="1" customWidth="1"/>
    <col min="5" max="7" width="9.421875" style="0" bestFit="1" customWidth="1"/>
    <col min="8" max="10" width="11.7109375" style="0" customWidth="1"/>
    <col min="11" max="11" width="10.7109375" style="9" customWidth="1"/>
    <col min="12" max="12" width="9.8515625" style="0" bestFit="1" customWidth="1"/>
    <col min="13" max="13" width="14.421875" style="15" customWidth="1"/>
    <col min="14" max="15" width="15.421875" style="22" customWidth="1"/>
    <col min="16" max="16" width="9.421875" style="21" bestFit="1" customWidth="1"/>
    <col min="17" max="17" width="11.7109375" style="0" customWidth="1"/>
    <col min="18" max="19" width="17.7109375" style="0" customWidth="1"/>
    <col min="20" max="20" width="10.7109375" style="9" customWidth="1"/>
    <col min="21" max="21" width="12.57421875" style="0" customWidth="1"/>
    <col min="22" max="22" width="11.57421875" style="0" customWidth="1"/>
  </cols>
  <sheetData>
    <row r="1" ht="12.75"/>
    <row r="2" ht="12.75"/>
    <row r="3" ht="12.75"/>
    <row r="4" ht="12.75"/>
    <row r="5" ht="12.75"/>
    <row r="6" ht="12.75"/>
    <row r="7" spans="2:20" ht="12.75">
      <c r="B7" s="27"/>
      <c r="C7" s="27"/>
      <c r="D7" s="27"/>
      <c r="E7" s="27"/>
      <c r="F7" s="27"/>
      <c r="G7" s="27"/>
      <c r="H7" s="27"/>
      <c r="I7" s="27"/>
      <c r="J7" s="27"/>
      <c r="K7" s="27"/>
      <c r="L7" s="25"/>
      <c r="M7" s="26"/>
      <c r="N7" s="20"/>
      <c r="O7" s="20"/>
      <c r="P7" s="19"/>
      <c r="Q7" s="10"/>
      <c r="T7" s="27"/>
    </row>
    <row r="8" spans="2:22" ht="12.75">
      <c r="B8" s="12">
        <v>1999</v>
      </c>
      <c r="C8" s="12">
        <v>2000</v>
      </c>
      <c r="D8" s="12">
        <v>2001</v>
      </c>
      <c r="E8" s="12">
        <v>2002</v>
      </c>
      <c r="F8" s="12">
        <v>2003</v>
      </c>
      <c r="G8" s="12">
        <v>2004</v>
      </c>
      <c r="H8" s="24">
        <v>2005</v>
      </c>
      <c r="I8" s="85">
        <v>2006</v>
      </c>
      <c r="J8" s="85">
        <v>2007</v>
      </c>
      <c r="K8" s="24" t="s">
        <v>168</v>
      </c>
      <c r="L8" s="12" t="s">
        <v>124</v>
      </c>
      <c r="M8" s="100" t="s">
        <v>11</v>
      </c>
      <c r="N8" s="23" t="s">
        <v>169</v>
      </c>
      <c r="O8" s="99" t="s">
        <v>132</v>
      </c>
      <c r="P8" s="18" t="s">
        <v>133</v>
      </c>
      <c r="Q8" s="18" t="s">
        <v>125</v>
      </c>
      <c r="S8" s="112" t="s">
        <v>168</v>
      </c>
      <c r="T8" s="113" t="s">
        <v>141</v>
      </c>
      <c r="V8" s="114" t="s">
        <v>123</v>
      </c>
    </row>
    <row r="9" spans="1:22" ht="12.75">
      <c r="A9" s="3" t="s">
        <v>146</v>
      </c>
      <c r="B9" s="5">
        <f>TotalABS!O11</f>
        <v>0</v>
      </c>
      <c r="C9" s="5">
        <f>TotalABS!P11</f>
        <v>0</v>
      </c>
      <c r="D9" s="5">
        <f>TotalABS!Q11</f>
        <v>0</v>
      </c>
      <c r="E9" s="5">
        <f>TotalABS!R11</f>
        <v>0</v>
      </c>
      <c r="F9" s="5">
        <f>TotalABS!S11</f>
        <v>0</v>
      </c>
      <c r="G9" s="5">
        <f>TotalABS!T11</f>
        <v>1233</v>
      </c>
      <c r="H9" s="5">
        <f>TotalABS!U11</f>
        <v>1233</v>
      </c>
      <c r="I9" s="78">
        <f>TotalABS!V11</f>
        <v>0</v>
      </c>
      <c r="J9" s="78">
        <f>TotalABS!W11</f>
        <v>0</v>
      </c>
      <c r="K9" s="34">
        <v>1233</v>
      </c>
      <c r="L9">
        <v>2005</v>
      </c>
      <c r="M9" s="17"/>
      <c r="N9" s="20"/>
      <c r="O9" s="20"/>
      <c r="P9" s="19"/>
      <c r="Q9" s="10"/>
      <c r="R9" s="48" t="s">
        <v>146</v>
      </c>
      <c r="S9" s="90">
        <v>1233</v>
      </c>
      <c r="T9" s="49">
        <v>1233</v>
      </c>
      <c r="U9" s="50" t="s">
        <v>146</v>
      </c>
      <c r="V9" s="50"/>
    </row>
    <row r="10" spans="1:22" ht="12.75">
      <c r="A10" s="3" t="s">
        <v>91</v>
      </c>
      <c r="B10" s="5">
        <f>TotalABS!O12</f>
        <v>3667.9</v>
      </c>
      <c r="C10" s="5">
        <f>TotalABS!P12</f>
        <v>0</v>
      </c>
      <c r="D10" s="5">
        <f>TotalABS!Q12</f>
        <v>0</v>
      </c>
      <c r="E10" s="5">
        <f>TotalABS!R12</f>
        <v>0</v>
      </c>
      <c r="F10" s="5">
        <f>TotalABS!S12</f>
        <v>0</v>
      </c>
      <c r="G10" s="5">
        <f>TotalABS!T12</f>
        <v>0</v>
      </c>
      <c r="H10" s="5">
        <f>TotalABS!U12</f>
        <v>0</v>
      </c>
      <c r="I10" s="78">
        <f>TotalABS!V12</f>
        <v>0</v>
      </c>
      <c r="J10" s="78">
        <f>TotalABS!W12</f>
        <v>0</v>
      </c>
      <c r="K10" s="34">
        <v>3667.9</v>
      </c>
      <c r="L10">
        <v>1999</v>
      </c>
      <c r="M10" s="17">
        <v>84000</v>
      </c>
      <c r="N10" s="20">
        <f>K10/M10</f>
        <v>0.04366547619047619</v>
      </c>
      <c r="O10" s="20">
        <v>0.04366547619047619</v>
      </c>
      <c r="P10" s="20">
        <v>0.04366547619047619</v>
      </c>
      <c r="Q10" s="20">
        <v>0.04531785714285714</v>
      </c>
      <c r="R10" s="3" t="s">
        <v>91</v>
      </c>
      <c r="S10" s="90">
        <v>3667.9</v>
      </c>
      <c r="T10" s="40">
        <v>3667.9</v>
      </c>
      <c r="U10" t="s">
        <v>91</v>
      </c>
      <c r="V10">
        <v>3806.7</v>
      </c>
    </row>
    <row r="11" spans="1:22" ht="12.75">
      <c r="A11" s="3" t="s">
        <v>63</v>
      </c>
      <c r="B11" s="5">
        <f>TotalABS!O13</f>
        <v>7211.7</v>
      </c>
      <c r="C11" s="5">
        <f>TotalABS!P13</f>
        <v>7537.7</v>
      </c>
      <c r="D11" s="5">
        <f>TotalABS!Q13</f>
        <v>6982.4</v>
      </c>
      <c r="E11" s="5">
        <f>TotalABS!R13</f>
        <v>6633.4</v>
      </c>
      <c r="F11" s="5">
        <f>TotalABS!S13</f>
        <v>6653.9</v>
      </c>
      <c r="G11" s="5">
        <f>TotalABS!T13</f>
        <v>0</v>
      </c>
      <c r="H11" s="5">
        <f>TotalABS!U13</f>
        <v>6388.7</v>
      </c>
      <c r="I11" s="78">
        <f>TotalABS!V13</f>
        <v>0</v>
      </c>
      <c r="J11" s="78">
        <f>TotalABS!W13</f>
        <v>0</v>
      </c>
      <c r="K11" s="34">
        <v>6388.7</v>
      </c>
      <c r="L11">
        <v>2005</v>
      </c>
      <c r="M11" s="79">
        <v>19933</v>
      </c>
      <c r="N11" s="47">
        <f>K11/M11</f>
        <v>0.3205087041589324</v>
      </c>
      <c r="O11" s="47">
        <v>0.3235545830294189</v>
      </c>
      <c r="P11" s="19"/>
      <c r="Q11" s="10">
        <v>0.338</v>
      </c>
      <c r="R11" s="57" t="s">
        <v>63</v>
      </c>
      <c r="S11" s="90">
        <v>6388.7</v>
      </c>
      <c r="T11" s="60">
        <v>6653.9</v>
      </c>
      <c r="U11" s="59" t="s">
        <v>63</v>
      </c>
      <c r="V11" s="59">
        <v>7010</v>
      </c>
    </row>
    <row r="12" spans="1:22" ht="12.75">
      <c r="A12" s="3" t="s">
        <v>110</v>
      </c>
      <c r="B12" s="5">
        <f>TotalABS!O14</f>
        <v>6818.1</v>
      </c>
      <c r="C12" s="5">
        <f>TotalABS!P14</f>
        <v>6132.2</v>
      </c>
      <c r="D12" s="5">
        <f>TotalABS!Q14</f>
        <v>5833</v>
      </c>
      <c r="E12" s="5">
        <f>TotalABS!R14</f>
        <v>6588.7</v>
      </c>
      <c r="F12" s="5">
        <f>TotalABS!S14</f>
        <v>6917.9</v>
      </c>
      <c r="G12" s="5">
        <f>TotalABS!T14</f>
        <v>6281.6</v>
      </c>
      <c r="H12" s="54" t="str">
        <f>TotalABS!U14</f>
        <v>   6016,7</v>
      </c>
      <c r="I12" s="86">
        <f>TotalABS!V14</f>
        <v>6557.4</v>
      </c>
      <c r="J12" s="86">
        <f>TotalABS!W14</f>
        <v>6181.5</v>
      </c>
      <c r="K12" s="88">
        <v>6181.5</v>
      </c>
      <c r="M12" s="115">
        <f>'[2]LTAA'!H10</f>
        <v>107226</v>
      </c>
      <c r="N12" s="116">
        <f>K12/M12</f>
        <v>0.0576492641710033</v>
      </c>
      <c r="O12" s="116">
        <f>T12/M12</f>
        <v>0.056112323503627846</v>
      </c>
      <c r="P12" s="116">
        <f>E12/M12</f>
        <v>0.061446850577285356</v>
      </c>
      <c r="Q12" s="47">
        <f>V12/M12</f>
        <v>0.0952903213772779</v>
      </c>
      <c r="R12" s="3" t="s">
        <v>110</v>
      </c>
      <c r="S12" s="90">
        <v>6181.5</v>
      </c>
      <c r="T12" s="41">
        <v>6016.7</v>
      </c>
      <c r="U12" t="s">
        <v>110</v>
      </c>
      <c r="V12">
        <v>10217.6</v>
      </c>
    </row>
    <row r="13" spans="1:22" ht="12.75">
      <c r="A13" s="3" t="s">
        <v>114</v>
      </c>
      <c r="B13" s="5">
        <f>TotalABS!O15</f>
        <v>0</v>
      </c>
      <c r="C13" s="5">
        <f>TotalABS!P15</f>
        <v>0</v>
      </c>
      <c r="D13" s="5">
        <f>TotalABS!Q15</f>
        <v>0</v>
      </c>
      <c r="E13" s="5">
        <f>TotalABS!R15</f>
        <v>0</v>
      </c>
      <c r="F13" s="5">
        <f>TotalABS!S15</f>
        <v>0</v>
      </c>
      <c r="G13" s="5">
        <f>TotalABS!T15</f>
        <v>0</v>
      </c>
      <c r="H13" s="5">
        <f>TotalABS!U15</f>
        <v>0</v>
      </c>
      <c r="I13" s="78">
        <f>TotalABS!V15</f>
        <v>35213.2</v>
      </c>
      <c r="J13" s="78">
        <f>TotalABS!W15</f>
        <v>30315.7</v>
      </c>
      <c r="K13" s="87">
        <v>30315.7</v>
      </c>
      <c r="N13" s="20"/>
      <c r="O13" s="20"/>
      <c r="P13" s="19"/>
      <c r="Q13" s="19"/>
      <c r="R13" s="48" t="s">
        <v>76</v>
      </c>
      <c r="S13" s="90">
        <v>208.6</v>
      </c>
      <c r="T13" s="49">
        <v>221.8</v>
      </c>
      <c r="U13" s="50" t="s">
        <v>76</v>
      </c>
      <c r="V13" s="50"/>
    </row>
    <row r="14" spans="1:22" ht="12.75">
      <c r="A14" s="3" t="s">
        <v>76</v>
      </c>
      <c r="B14" s="5">
        <f>TotalABS!O16</f>
        <v>199.9</v>
      </c>
      <c r="C14" s="5">
        <f>TotalABS!P16</f>
        <v>181.9</v>
      </c>
      <c r="D14" s="5">
        <f>TotalABS!Q16</f>
        <v>196.9</v>
      </c>
      <c r="E14" s="5">
        <f>TotalABS!R16</f>
        <v>204.5</v>
      </c>
      <c r="F14" s="5">
        <f>TotalABS!S16</f>
        <v>214.5</v>
      </c>
      <c r="G14" s="5">
        <f>TotalABS!T16</f>
        <v>226.3</v>
      </c>
      <c r="H14" s="5">
        <f>TotalABS!U16</f>
        <v>221.8</v>
      </c>
      <c r="I14" s="78">
        <f>TotalABS!V16</f>
        <v>218.4</v>
      </c>
      <c r="J14" s="78">
        <f>TotalABS!W16</f>
        <v>208.6</v>
      </c>
      <c r="K14" s="87">
        <v>208.6</v>
      </c>
      <c r="M14" s="79">
        <v>327</v>
      </c>
      <c r="N14" s="47">
        <f>K14/M14</f>
        <v>0.637920489296636</v>
      </c>
      <c r="O14" s="47">
        <v>0.4535787321063395</v>
      </c>
      <c r="P14" s="20">
        <f>E14/M14</f>
        <v>0.6253822629969419</v>
      </c>
      <c r="Q14" s="19"/>
      <c r="R14" s="3" t="s">
        <v>64</v>
      </c>
      <c r="S14" s="90">
        <v>1969.3</v>
      </c>
      <c r="T14" s="34">
        <v>1948.9</v>
      </c>
      <c r="U14" t="s">
        <v>64</v>
      </c>
      <c r="V14">
        <v>3623.1</v>
      </c>
    </row>
    <row r="15" spans="1:22" ht="12.75">
      <c r="A15" s="3" t="s">
        <v>64</v>
      </c>
      <c r="B15" s="5">
        <f>TotalABS!O17</f>
        <v>1975.8</v>
      </c>
      <c r="C15" s="5">
        <f>TotalABS!P17</f>
        <v>1918</v>
      </c>
      <c r="D15" s="5">
        <f>TotalABS!Q17</f>
        <v>1838.7</v>
      </c>
      <c r="E15" s="5">
        <f>TotalABS!R17</f>
        <v>1908.2</v>
      </c>
      <c r="F15" s="5">
        <f>TotalABS!S17</f>
        <v>2116.1</v>
      </c>
      <c r="G15" s="5">
        <f>TotalABS!T17</f>
        <v>2028</v>
      </c>
      <c r="H15" s="5">
        <f>TotalABS!U17</f>
        <v>1948.9</v>
      </c>
      <c r="I15" s="78">
        <f>TotalABS!V17</f>
        <v>1936.9</v>
      </c>
      <c r="J15" s="78">
        <f>TotalABS!W17</f>
        <v>1969.3</v>
      </c>
      <c r="K15" s="87">
        <v>1969.3</v>
      </c>
      <c r="M15" s="17">
        <v>15977</v>
      </c>
      <c r="N15" s="47">
        <f>K15/M15</f>
        <v>0.12325843399887337</v>
      </c>
      <c r="O15" s="47">
        <v>0.12198159854791263</v>
      </c>
      <c r="P15" s="20">
        <v>0.11943418664329974</v>
      </c>
      <c r="Q15" s="20">
        <v>0.22676973148901544</v>
      </c>
      <c r="R15" s="3" t="s">
        <v>65</v>
      </c>
      <c r="S15" s="90">
        <v>680.1</v>
      </c>
      <c r="T15" s="40">
        <v>680.1</v>
      </c>
      <c r="U15" t="s">
        <v>65</v>
      </c>
      <c r="V15">
        <v>1261</v>
      </c>
    </row>
    <row r="16" spans="1:22" ht="12.75">
      <c r="A16" s="3" t="s">
        <v>65</v>
      </c>
      <c r="B16" s="5">
        <f>TotalABS!O18</f>
        <v>700.9</v>
      </c>
      <c r="C16" s="5">
        <f>TotalABS!P18</f>
        <v>726.2</v>
      </c>
      <c r="D16" s="5">
        <f>TotalABS!Q18</f>
        <v>707.5</v>
      </c>
      <c r="E16" s="5">
        <f>TotalABS!R18</f>
        <v>667.9</v>
      </c>
      <c r="F16" s="5">
        <f>TotalABS!S18</f>
        <v>651.2</v>
      </c>
      <c r="G16" s="5">
        <f>TotalABS!T18</f>
        <v>680.1</v>
      </c>
      <c r="H16" s="5">
        <f>TotalABS!U18</f>
        <v>0</v>
      </c>
      <c r="I16" s="78">
        <f>TotalABS!V18</f>
        <v>0</v>
      </c>
      <c r="J16" s="78">
        <f>TotalABS!W18</f>
        <v>0</v>
      </c>
      <c r="K16" s="34">
        <v>680.1</v>
      </c>
      <c r="L16">
        <v>2004</v>
      </c>
      <c r="M16" s="79">
        <v>16340</v>
      </c>
      <c r="N16" s="20">
        <f>K16/M16</f>
        <v>0.041621787025703794</v>
      </c>
      <c r="O16" s="20">
        <v>0.041621787025703794</v>
      </c>
      <c r="P16" s="20">
        <v>0.04087515299877601</v>
      </c>
      <c r="Q16" s="20">
        <v>0.07717258261933904</v>
      </c>
      <c r="R16" s="3" t="s">
        <v>143</v>
      </c>
      <c r="S16" s="90">
        <v>9270.6</v>
      </c>
      <c r="T16" s="40">
        <v>15736.2</v>
      </c>
      <c r="U16" t="s">
        <v>109</v>
      </c>
      <c r="V16">
        <v>14236.8</v>
      </c>
    </row>
    <row r="17" spans="1:22" ht="12.75">
      <c r="A17" s="3" t="s">
        <v>147</v>
      </c>
      <c r="B17" s="5">
        <f>TotalABS!O19</f>
        <v>0</v>
      </c>
      <c r="C17" s="5">
        <f>TotalABS!P19</f>
        <v>0</v>
      </c>
      <c r="D17" s="5">
        <f>TotalABS!Q19</f>
        <v>0</v>
      </c>
      <c r="E17" s="5">
        <f>TotalABS!R19</f>
        <v>0</v>
      </c>
      <c r="F17" s="5">
        <f>TotalABS!S19</f>
        <v>0</v>
      </c>
      <c r="G17" s="5">
        <f>TotalABS!T19</f>
        <v>0</v>
      </c>
      <c r="H17" s="5">
        <f>TotalABS!U19</f>
        <v>0</v>
      </c>
      <c r="I17" s="78">
        <f>TotalABS!V19</f>
        <v>0</v>
      </c>
      <c r="J17" s="78">
        <f>TotalABS!W19</f>
        <v>0</v>
      </c>
      <c r="K17" s="87"/>
      <c r="M17" s="17">
        <v>56055</v>
      </c>
      <c r="N17" s="20"/>
      <c r="O17" s="20"/>
      <c r="P17" s="19"/>
      <c r="Q17" s="10"/>
      <c r="R17" s="3" t="s">
        <v>68</v>
      </c>
      <c r="S17" s="117">
        <v>1836</v>
      </c>
      <c r="T17" s="118">
        <v>1597</v>
      </c>
      <c r="U17" t="s">
        <v>68</v>
      </c>
      <c r="V17">
        <v>3215</v>
      </c>
    </row>
    <row r="18" spans="1:22" ht="12.75">
      <c r="A18" s="3" t="s">
        <v>143</v>
      </c>
      <c r="B18" s="5">
        <f>TotalABS!O20</f>
        <v>0</v>
      </c>
      <c r="C18" s="5">
        <f>TotalABS!P20</f>
        <v>0</v>
      </c>
      <c r="D18" s="5">
        <f>TotalABS!Q20</f>
        <v>0</v>
      </c>
      <c r="E18" s="5">
        <f>TotalABS!R20</f>
        <v>9882.1</v>
      </c>
      <c r="F18" s="5">
        <f>TotalABS!S20</f>
        <v>10359.3</v>
      </c>
      <c r="G18" s="5">
        <f>TotalABS!T20</f>
        <v>10799.9</v>
      </c>
      <c r="H18" s="5">
        <f>TotalABS!U20</f>
        <v>10323.3</v>
      </c>
      <c r="I18" s="78">
        <f>TotalABS!V20</f>
        <v>9270.6</v>
      </c>
      <c r="J18" s="78">
        <f>TotalABS!W20</f>
        <v>0</v>
      </c>
      <c r="K18" s="34">
        <v>9270.6</v>
      </c>
      <c r="L18">
        <v>2006</v>
      </c>
      <c r="M18" s="17">
        <v>71951</v>
      </c>
      <c r="N18" s="20">
        <f aca="true" t="shared" si="0" ref="N18:N26">K18/M18</f>
        <v>0.12884602020819724</v>
      </c>
      <c r="O18" s="20">
        <v>0.21870717571680728</v>
      </c>
      <c r="P18" s="19"/>
      <c r="Q18" s="19">
        <v>0.204</v>
      </c>
      <c r="R18" s="3" t="s">
        <v>104</v>
      </c>
      <c r="S18" s="90">
        <v>2328.2</v>
      </c>
      <c r="T18" s="40">
        <v>2328.2</v>
      </c>
      <c r="U18" t="s">
        <v>104</v>
      </c>
      <c r="V18">
        <v>2327</v>
      </c>
    </row>
    <row r="19" spans="1:22" ht="12.75">
      <c r="A19" s="3" t="s">
        <v>68</v>
      </c>
      <c r="B19" s="5">
        <f>TotalABS!O21</f>
        <v>1527</v>
      </c>
      <c r="C19" s="5">
        <f>TotalABS!P21</f>
        <v>1471</v>
      </c>
      <c r="D19" s="5">
        <f>TotalABS!Q21</f>
        <v>1471.1</v>
      </c>
      <c r="E19" s="5">
        <f>TotalABS!R21</f>
        <v>1413.2</v>
      </c>
      <c r="F19" s="5">
        <f>'[2]TotalABS'!S16</f>
        <v>1599</v>
      </c>
      <c r="G19" s="5">
        <f>'[2]TotalABS'!T16</f>
        <v>1680</v>
      </c>
      <c r="H19" s="5">
        <f>'[2]TotalABS'!U16</f>
        <v>1572</v>
      </c>
      <c r="I19" s="78">
        <f>'[2]TotalABS'!V16</f>
        <v>1597</v>
      </c>
      <c r="J19" s="78">
        <f>'[2]TotalABS'!W16</f>
        <v>1836</v>
      </c>
      <c r="K19" s="47">
        <v>1836</v>
      </c>
      <c r="L19" t="s">
        <v>196</v>
      </c>
      <c r="M19" s="79">
        <v>12347</v>
      </c>
      <c r="N19" s="116">
        <f t="shared" si="0"/>
        <v>0.1487000890904673</v>
      </c>
      <c r="O19" s="116">
        <f>H19/M19</f>
        <v>0.1273183769336681</v>
      </c>
      <c r="P19" s="116">
        <f>E19/M19</f>
        <v>0.11445695310601765</v>
      </c>
      <c r="Q19" s="20">
        <v>0.1522686369233684</v>
      </c>
      <c r="R19" s="3" t="s">
        <v>73</v>
      </c>
      <c r="S19" s="90">
        <v>32552.1</v>
      </c>
      <c r="T19" s="40">
        <v>33162.5</v>
      </c>
      <c r="U19" t="s">
        <v>73</v>
      </c>
      <c r="V19">
        <v>39323</v>
      </c>
    </row>
    <row r="20" spans="1:22" ht="12.75">
      <c r="A20" s="3" t="s">
        <v>104</v>
      </c>
      <c r="B20" s="5">
        <f>TotalABS!O22</f>
        <v>2328.2</v>
      </c>
      <c r="C20" s="5">
        <f>TotalABS!P22</f>
        <v>0</v>
      </c>
      <c r="D20" s="5">
        <f>TotalABS!Q22</f>
        <v>0</v>
      </c>
      <c r="E20" s="5">
        <f>TotalABS!R22</f>
        <v>0</v>
      </c>
      <c r="F20" s="5">
        <f>TotalABS!S22</f>
        <v>0</v>
      </c>
      <c r="G20" s="5">
        <f>TotalABS!T22</f>
        <v>0</v>
      </c>
      <c r="H20" s="5">
        <f>TotalABS!U22</f>
        <v>0</v>
      </c>
      <c r="I20" s="78">
        <f>TotalABS!V22</f>
        <v>0</v>
      </c>
      <c r="J20" s="78">
        <f>TotalABS!W22</f>
        <v>0</v>
      </c>
      <c r="K20" s="34">
        <v>2328.2</v>
      </c>
      <c r="L20">
        <v>1999</v>
      </c>
      <c r="M20" s="79">
        <v>110000</v>
      </c>
      <c r="N20" s="20">
        <f t="shared" si="0"/>
        <v>0.021165454545454543</v>
      </c>
      <c r="O20" s="20">
        <v>0.021165454545454543</v>
      </c>
      <c r="P20" s="20">
        <v>0.021165454545454543</v>
      </c>
      <c r="Q20" s="20">
        <v>0.021154545454545454</v>
      </c>
      <c r="R20" s="3" t="s">
        <v>67</v>
      </c>
      <c r="S20" s="90">
        <v>35557</v>
      </c>
      <c r="T20" s="40">
        <v>38006.2</v>
      </c>
      <c r="U20" t="s">
        <v>67</v>
      </c>
      <c r="V20">
        <v>46272</v>
      </c>
    </row>
    <row r="21" spans="1:22" ht="12.75">
      <c r="A21" s="3" t="s">
        <v>73</v>
      </c>
      <c r="B21" s="5">
        <f>TotalABS!O23</f>
        <v>0</v>
      </c>
      <c r="C21" s="5">
        <f>TotalABS!P23</f>
        <v>32715.4</v>
      </c>
      <c r="D21" s="5">
        <f>TotalABS!Q23</f>
        <v>33544.7</v>
      </c>
      <c r="E21" s="5">
        <f>TotalABS!R23</f>
        <v>33162.5</v>
      </c>
      <c r="F21" s="5">
        <f>TotalABS!S23</f>
        <v>35397</v>
      </c>
      <c r="G21" s="5">
        <f>TotalABS!T23</f>
        <v>33714.6</v>
      </c>
      <c r="H21" s="5">
        <f>TotalABS!U23</f>
        <v>33872.5</v>
      </c>
      <c r="I21" s="78">
        <f>TotalABS!V23</f>
        <v>32552.1</v>
      </c>
      <c r="J21" s="78">
        <f>TotalABS!W23</f>
        <v>0</v>
      </c>
      <c r="K21" s="34">
        <v>32552.1</v>
      </c>
      <c r="L21">
        <v>2006</v>
      </c>
      <c r="M21" s="79">
        <v>186293</v>
      </c>
      <c r="N21" s="47">
        <f t="shared" si="0"/>
        <v>0.17473603409682595</v>
      </c>
      <c r="O21" s="47">
        <v>0.178012593065762</v>
      </c>
      <c r="P21" s="20">
        <v>0.17541841225508867</v>
      </c>
      <c r="Q21" s="20">
        <v>0.20800537429647498</v>
      </c>
      <c r="R21" s="3" t="s">
        <v>70</v>
      </c>
      <c r="S21" s="90">
        <v>9538.6</v>
      </c>
      <c r="T21" s="40">
        <v>8695.4</v>
      </c>
      <c r="U21" t="s">
        <v>70</v>
      </c>
      <c r="V21">
        <v>7835.3</v>
      </c>
    </row>
    <row r="22" spans="1:22" ht="12.75">
      <c r="A22" s="3" t="s">
        <v>138</v>
      </c>
      <c r="B22" s="5">
        <f>TotalABS!O24</f>
        <v>0</v>
      </c>
      <c r="C22" s="5">
        <f>TotalABS!P24</f>
        <v>0</v>
      </c>
      <c r="D22" s="5">
        <f>TotalABS!Q24</f>
        <v>38006.2</v>
      </c>
      <c r="E22" s="5">
        <f>TotalABS!R24</f>
        <v>0</v>
      </c>
      <c r="F22" s="5">
        <f>TotalABS!S24</f>
        <v>0</v>
      </c>
      <c r="G22" s="5">
        <f>TotalABS!T24</f>
        <v>35557</v>
      </c>
      <c r="H22" s="5">
        <f>TotalABS!U24</f>
        <v>0</v>
      </c>
      <c r="I22" s="78">
        <f>TotalABS!V24</f>
        <v>0</v>
      </c>
      <c r="J22" s="78">
        <f>TotalABS!W24</f>
        <v>0</v>
      </c>
      <c r="K22" s="34">
        <v>35557</v>
      </c>
      <c r="L22">
        <v>2004</v>
      </c>
      <c r="M22" s="79">
        <v>188000</v>
      </c>
      <c r="N22" s="20">
        <f t="shared" si="0"/>
        <v>0.18913297872340426</v>
      </c>
      <c r="O22" s="20">
        <v>0.2021606382978723</v>
      </c>
      <c r="P22" s="20">
        <v>0.2021606382978723</v>
      </c>
      <c r="Q22" s="20">
        <v>0.24612765957446808</v>
      </c>
      <c r="R22" s="3" t="s">
        <v>83</v>
      </c>
      <c r="S22" s="91">
        <v>6538</v>
      </c>
      <c r="T22" s="40">
        <v>6538</v>
      </c>
      <c r="U22" t="s">
        <v>83</v>
      </c>
      <c r="V22">
        <v>7136.9</v>
      </c>
    </row>
    <row r="23" spans="1:22" ht="12.75">
      <c r="A23" s="3" t="s">
        <v>70</v>
      </c>
      <c r="B23" s="5">
        <f>TotalABS!O25</f>
        <v>0</v>
      </c>
      <c r="C23" s="5">
        <f>TotalABS!P25</f>
        <v>9924.4</v>
      </c>
      <c r="D23" s="5">
        <f>TotalABS!Q25</f>
        <v>9773.7</v>
      </c>
      <c r="E23" s="5">
        <f>TotalABS!R25</f>
        <v>9259.4</v>
      </c>
      <c r="F23" s="5">
        <f>TotalABS!S25</f>
        <v>9614</v>
      </c>
      <c r="G23" s="5">
        <f>TotalABS!T25</f>
        <v>9576.3</v>
      </c>
      <c r="H23" s="5">
        <f>TotalABS!U25</f>
        <v>9653.9</v>
      </c>
      <c r="I23" s="78">
        <f>TotalABS!V25</f>
        <v>9447.3</v>
      </c>
      <c r="J23" s="78">
        <f>TotalABS!W25</f>
        <v>9538.6</v>
      </c>
      <c r="K23" s="87">
        <v>9538.6</v>
      </c>
      <c r="M23" s="17">
        <v>72000</v>
      </c>
      <c r="N23" s="20">
        <f t="shared" si="0"/>
        <v>0.13248055555555557</v>
      </c>
      <c r="O23" s="20">
        <v>0.12076944444444444</v>
      </c>
      <c r="P23" s="20">
        <v>0.12076944444444444</v>
      </c>
      <c r="Q23" s="20">
        <v>0.10882361111111111</v>
      </c>
      <c r="R23" s="3" t="s">
        <v>120</v>
      </c>
      <c r="S23" s="90">
        <v>165</v>
      </c>
      <c r="T23" s="40">
        <v>165</v>
      </c>
      <c r="U23" t="s">
        <v>120</v>
      </c>
      <c r="V23">
        <v>167</v>
      </c>
    </row>
    <row r="24" spans="1:22" ht="12.75">
      <c r="A24" s="3" t="s">
        <v>83</v>
      </c>
      <c r="B24" s="5">
        <f>TotalABS!O26</f>
        <v>5540</v>
      </c>
      <c r="C24" s="5">
        <f>TotalABS!P26</f>
        <v>18878</v>
      </c>
      <c r="D24" s="5">
        <f>TotalABS!Q26</f>
        <v>21091</v>
      </c>
      <c r="E24" s="5">
        <f>TotalABS!R26</f>
        <v>21033</v>
      </c>
      <c r="F24" s="5">
        <f>TotalABS!S26</f>
        <v>18629</v>
      </c>
      <c r="G24" s="5">
        <f>TotalABS!T26</f>
        <v>20699</v>
      </c>
      <c r="H24" s="5">
        <f>TotalABS!U26</f>
        <v>19053.2</v>
      </c>
      <c r="I24" s="78">
        <f>TotalABS!V26</f>
        <v>17972.3</v>
      </c>
      <c r="J24" s="78">
        <f>TotalABS!W26</f>
        <v>0</v>
      </c>
      <c r="K24" s="6">
        <v>6538</v>
      </c>
      <c r="L24">
        <v>2002</v>
      </c>
      <c r="M24" s="17">
        <v>116430</v>
      </c>
      <c r="N24" s="46">
        <f t="shared" si="0"/>
        <v>0.05615391222193593</v>
      </c>
      <c r="O24" s="46">
        <v>0.054483333333333335</v>
      </c>
      <c r="P24" s="20">
        <v>0.0484</v>
      </c>
      <c r="Q24" s="20">
        <v>0.05947416666666666</v>
      </c>
      <c r="R24" s="57" t="s">
        <v>74</v>
      </c>
      <c r="S24" s="90">
        <v>730</v>
      </c>
      <c r="T24" s="60">
        <v>799</v>
      </c>
      <c r="U24" s="59" t="s">
        <v>74</v>
      </c>
      <c r="V24" s="59">
        <v>1176</v>
      </c>
    </row>
    <row r="25" spans="1:22" ht="12.75">
      <c r="A25" s="3" t="s">
        <v>120</v>
      </c>
      <c r="B25" s="5">
        <f>TotalABS!O27</f>
        <v>162</v>
      </c>
      <c r="C25" s="5">
        <f>TotalABS!P27</f>
        <v>163</v>
      </c>
      <c r="D25" s="5">
        <f>TotalABS!Q27</f>
        <v>164</v>
      </c>
      <c r="E25" s="5">
        <f>TotalABS!R27</f>
        <v>165</v>
      </c>
      <c r="F25" s="5">
        <f>TotalABS!S27</f>
        <v>165</v>
      </c>
      <c r="G25" s="5">
        <f>TotalABS!T27</f>
        <v>165</v>
      </c>
      <c r="H25" s="5">
        <f>TotalABS!U27</f>
        <v>165</v>
      </c>
      <c r="I25" s="78">
        <f>TotalABS!V27</f>
        <v>0</v>
      </c>
      <c r="J25" s="78">
        <f>TotalABS!W27</f>
        <v>0</v>
      </c>
      <c r="K25" s="34">
        <v>165</v>
      </c>
      <c r="L25">
        <v>2005</v>
      </c>
      <c r="M25" s="17">
        <v>170000</v>
      </c>
      <c r="N25" s="31">
        <f t="shared" si="0"/>
        <v>0.0009705882352941176</v>
      </c>
      <c r="O25" s="31">
        <v>0.0009705882352941176</v>
      </c>
      <c r="P25" s="20">
        <v>0.0009705882352941176</v>
      </c>
      <c r="Q25" s="20">
        <v>0.0009823529411764707</v>
      </c>
      <c r="R25" s="48" t="s">
        <v>75</v>
      </c>
      <c r="S25" s="90">
        <v>41982</v>
      </c>
      <c r="T25" s="49">
        <v>41982</v>
      </c>
      <c r="U25" s="50" t="s">
        <v>75</v>
      </c>
      <c r="V25" s="50"/>
    </row>
    <row r="26" spans="1:22" ht="12.75">
      <c r="A26" s="3" t="s">
        <v>74</v>
      </c>
      <c r="B26" s="5">
        <f>TotalABS!O28</f>
        <v>0</v>
      </c>
      <c r="C26" s="5">
        <f>TotalABS!P28</f>
        <v>0</v>
      </c>
      <c r="D26" s="5">
        <f>TotalABS!Q28</f>
        <v>0</v>
      </c>
      <c r="E26" s="5">
        <f>TotalABS!R28</f>
        <v>0</v>
      </c>
      <c r="F26" s="5">
        <f>TotalABS!S28</f>
        <v>0</v>
      </c>
      <c r="G26" s="5">
        <f>TotalABS!T28</f>
        <v>0</v>
      </c>
      <c r="H26" s="5">
        <f>TotalABS!U28</f>
        <v>799</v>
      </c>
      <c r="I26" s="78">
        <f>TotalABS!V28</f>
        <v>0</v>
      </c>
      <c r="J26" s="78">
        <f>TotalABS!W28</f>
        <v>730</v>
      </c>
      <c r="K26" s="87">
        <v>730</v>
      </c>
      <c r="M26" s="6">
        <v>47500</v>
      </c>
      <c r="N26" s="47">
        <f t="shared" si="0"/>
        <v>0.01536842105263158</v>
      </c>
      <c r="O26" s="47">
        <v>0.01682105263157895</v>
      </c>
      <c r="P26" s="19"/>
      <c r="Q26" s="19">
        <v>0.026</v>
      </c>
      <c r="R26" s="3" t="s">
        <v>78</v>
      </c>
      <c r="S26" s="90">
        <v>211.4</v>
      </c>
      <c r="T26" s="40">
        <v>237.8</v>
      </c>
      <c r="U26" t="s">
        <v>78</v>
      </c>
      <c r="V26">
        <v>654.7</v>
      </c>
    </row>
    <row r="27" spans="1:22" ht="12.75">
      <c r="A27" s="3" t="s">
        <v>149</v>
      </c>
      <c r="B27" s="5">
        <f>TotalABS!O29</f>
        <v>0</v>
      </c>
      <c r="C27" s="5">
        <f>TotalABS!P29</f>
        <v>0</v>
      </c>
      <c r="D27" s="5">
        <f>TotalABS!Q29</f>
        <v>0</v>
      </c>
      <c r="E27" s="5">
        <f>TotalABS!R29</f>
        <v>0</v>
      </c>
      <c r="F27" s="5">
        <f>TotalABS!S29</f>
        <v>0</v>
      </c>
      <c r="G27" s="5">
        <f>TotalABS!T29</f>
        <v>0</v>
      </c>
      <c r="H27" s="5">
        <f>TotalABS!U29</f>
        <v>0</v>
      </c>
      <c r="I27" s="78">
        <f>TotalABS!V29</f>
        <v>0</v>
      </c>
      <c r="J27" s="78">
        <f>TotalABS!W29</f>
        <v>0</v>
      </c>
      <c r="K27" s="87"/>
      <c r="N27" s="20"/>
      <c r="O27" s="20"/>
      <c r="P27" s="19"/>
      <c r="Q27" s="10"/>
      <c r="R27" s="3" t="s">
        <v>80</v>
      </c>
      <c r="S27" s="90">
        <v>2269</v>
      </c>
      <c r="T27" s="40">
        <v>2364.9</v>
      </c>
      <c r="U27" t="s">
        <v>80</v>
      </c>
      <c r="V27">
        <v>4311</v>
      </c>
    </row>
    <row r="28" spans="1:22" ht="12.75">
      <c r="A28" s="3" t="s">
        <v>75</v>
      </c>
      <c r="B28" s="5">
        <f>TotalABS!O30</f>
        <v>0</v>
      </c>
      <c r="C28" s="5">
        <f>TotalABS!P30</f>
        <v>0</v>
      </c>
      <c r="D28" s="5">
        <f>TotalABS!Q30</f>
        <v>0</v>
      </c>
      <c r="E28" s="5">
        <f>TotalABS!R30</f>
        <v>0</v>
      </c>
      <c r="F28" s="5">
        <f>TotalABS!S30</f>
        <v>0</v>
      </c>
      <c r="G28" s="5">
        <f>TotalABS!T30</f>
        <v>0</v>
      </c>
      <c r="H28" s="5">
        <f>TotalABS!U30</f>
        <v>0</v>
      </c>
      <c r="I28" s="78">
        <f>TotalABS!V30</f>
        <v>0</v>
      </c>
      <c r="J28" s="78">
        <f>TotalABS!W30</f>
        <v>0</v>
      </c>
      <c r="K28" s="34">
        <v>41982</v>
      </c>
      <c r="L28">
        <v>1998</v>
      </c>
      <c r="M28" s="6">
        <v>175000</v>
      </c>
      <c r="N28" s="47">
        <f>K28/M28</f>
        <v>0.23989714285714286</v>
      </c>
      <c r="O28" s="47">
        <v>0.23989714285714286</v>
      </c>
      <c r="P28" s="20">
        <v>0.23989714285714286</v>
      </c>
      <c r="Q28" s="19"/>
      <c r="R28" s="48" t="s">
        <v>139</v>
      </c>
      <c r="S28" s="90">
        <v>60.8</v>
      </c>
      <c r="T28" s="49">
        <v>60.8</v>
      </c>
      <c r="U28" s="50" t="s">
        <v>82</v>
      </c>
      <c r="V28" s="50"/>
    </row>
    <row r="29" spans="1:22" ht="12.75">
      <c r="A29" s="3" t="s">
        <v>150</v>
      </c>
      <c r="B29" s="5">
        <f>TotalABS!O31</f>
        <v>730.9</v>
      </c>
      <c r="C29" s="5">
        <f>TotalABS!P31</f>
        <v>745.1</v>
      </c>
      <c r="D29" s="5">
        <f>TotalABS!Q31</f>
        <v>0</v>
      </c>
      <c r="E29" s="5">
        <f>TotalABS!R31</f>
        <v>0</v>
      </c>
      <c r="F29" s="5">
        <f>TotalABS!S31</f>
        <v>0</v>
      </c>
      <c r="G29" s="5">
        <f>TotalABS!T31</f>
        <v>0</v>
      </c>
      <c r="H29" s="5">
        <f>TotalABS!U31</f>
        <v>0</v>
      </c>
      <c r="I29" s="78">
        <f>TotalABS!V31</f>
        <v>0</v>
      </c>
      <c r="J29" s="78">
        <f>TotalABS!W31</f>
        <v>0</v>
      </c>
      <c r="K29" s="87"/>
      <c r="M29" s="17"/>
      <c r="N29" s="20"/>
      <c r="O29" s="20"/>
      <c r="P29" s="19"/>
      <c r="Q29" s="10"/>
      <c r="R29" s="57" t="s">
        <v>152</v>
      </c>
      <c r="S29" s="90">
        <v>551.2</v>
      </c>
      <c r="T29" s="58">
        <v>1156.6</v>
      </c>
      <c r="U29" s="59" t="s">
        <v>152</v>
      </c>
      <c r="V29" s="5">
        <v>2786</v>
      </c>
    </row>
    <row r="30" spans="1:22" ht="12.75">
      <c r="A30" s="3" t="s">
        <v>78</v>
      </c>
      <c r="B30" s="5">
        <f>TotalABS!O32</f>
        <v>307.3</v>
      </c>
      <c r="C30" s="5">
        <f>TotalABS!P32</f>
        <v>283.4</v>
      </c>
      <c r="D30" s="5">
        <f>TotalABS!Q32</f>
        <v>257.7</v>
      </c>
      <c r="E30" s="5">
        <f>TotalABS!R32</f>
        <v>256.3</v>
      </c>
      <c r="F30" s="5">
        <f>TotalABS!S32</f>
        <v>254.4</v>
      </c>
      <c r="G30" s="5">
        <f>TotalABS!T32</f>
        <v>229.6</v>
      </c>
      <c r="H30" s="5">
        <f>TotalABS!U32</f>
        <v>237.8</v>
      </c>
      <c r="I30" s="78">
        <f>TotalABS!V32</f>
        <v>208.9</v>
      </c>
      <c r="J30" s="78">
        <f>TotalABS!W32</f>
        <v>211.4</v>
      </c>
      <c r="K30" s="87">
        <v>211.4</v>
      </c>
      <c r="M30" s="79">
        <v>33731</v>
      </c>
      <c r="N30" s="56">
        <f aca="true" t="shared" si="1" ref="N30:N35">K30/M30</f>
        <v>0.00626723192315674</v>
      </c>
      <c r="O30" s="56">
        <v>0.006534403165530886</v>
      </c>
      <c r="P30" s="20">
        <v>0.005133803381139332</v>
      </c>
      <c r="Q30" s="20">
        <v>0.013113933178431217</v>
      </c>
      <c r="R30" s="3" t="s">
        <v>87</v>
      </c>
      <c r="S30" s="92">
        <v>14</v>
      </c>
      <c r="T30" s="42">
        <v>14</v>
      </c>
      <c r="U30" t="s">
        <v>87</v>
      </c>
      <c r="V30">
        <v>21.3</v>
      </c>
    </row>
    <row r="31" spans="1:22" ht="12.75">
      <c r="A31" s="3" t="s">
        <v>80</v>
      </c>
      <c r="B31" s="5">
        <f>TotalABS!O33</f>
        <v>4644</v>
      </c>
      <c r="C31" s="5">
        <f>TotalABS!P33</f>
        <v>3578</v>
      </c>
      <c r="D31" s="5">
        <f>TotalABS!Q33</f>
        <v>2768</v>
      </c>
      <c r="E31" s="5">
        <f>TotalABS!R33</f>
        <v>3126.3</v>
      </c>
      <c r="F31" s="5">
        <f>TotalABS!S33</f>
        <v>3327.3</v>
      </c>
      <c r="G31" s="5">
        <f>TotalABS!T33</f>
        <v>3278.2</v>
      </c>
      <c r="H31" s="5">
        <f>TotalABS!U33</f>
        <v>2364.9</v>
      </c>
      <c r="I31" s="78">
        <f>TotalABS!V33</f>
        <v>2081.1</v>
      </c>
      <c r="J31" s="78">
        <f>TotalABS!W33</f>
        <v>2269</v>
      </c>
      <c r="K31" s="87">
        <v>2269</v>
      </c>
      <c r="M31" s="17">
        <v>24500</v>
      </c>
      <c r="N31" s="20">
        <f t="shared" si="1"/>
        <v>0.09261224489795919</v>
      </c>
      <c r="O31" s="20">
        <v>0.0965265306122449</v>
      </c>
      <c r="P31" s="20">
        <v>0.12760408163265308</v>
      </c>
      <c r="Q31" s="20">
        <v>0.17595918367346938</v>
      </c>
      <c r="R31" s="3" t="s">
        <v>88</v>
      </c>
      <c r="S31" s="90">
        <v>9779</v>
      </c>
      <c r="T31" s="34">
        <v>10326</v>
      </c>
      <c r="U31" t="s">
        <v>88</v>
      </c>
      <c r="V31">
        <v>7800</v>
      </c>
    </row>
    <row r="32" spans="1:22" ht="12.75">
      <c r="A32" s="3" t="s">
        <v>139</v>
      </c>
      <c r="B32" s="5">
        <f>TotalABS!O34</f>
        <v>60.8</v>
      </c>
      <c r="C32" s="5">
        <f>TotalABS!P34</f>
        <v>0</v>
      </c>
      <c r="D32" s="5">
        <f>TotalABS!Q34</f>
        <v>0</v>
      </c>
      <c r="E32" s="5">
        <f>TotalABS!R34</f>
        <v>0</v>
      </c>
      <c r="F32" s="5">
        <f>TotalABS!S34</f>
        <v>0</v>
      </c>
      <c r="G32" s="5">
        <f>TotalABS!T34</f>
        <v>0</v>
      </c>
      <c r="H32" s="5">
        <f>TotalABS!U34</f>
        <v>0</v>
      </c>
      <c r="I32" s="78">
        <f>TotalABS!V34</f>
        <v>0</v>
      </c>
      <c r="J32" s="78">
        <f>TotalABS!W34</f>
        <v>0</v>
      </c>
      <c r="K32" s="34">
        <v>60.8</v>
      </c>
      <c r="L32">
        <v>1999</v>
      </c>
      <c r="M32" s="17">
        <v>1644</v>
      </c>
      <c r="N32" s="20">
        <f t="shared" si="1"/>
        <v>0.03698296836982968</v>
      </c>
      <c r="O32" s="20">
        <v>0.03698296836982968</v>
      </c>
      <c r="P32" s="20">
        <v>0.03698296836982968</v>
      </c>
      <c r="Q32" s="19"/>
      <c r="R32" s="48" t="s">
        <v>121</v>
      </c>
      <c r="S32" s="90"/>
      <c r="T32" s="49"/>
      <c r="U32" s="50" t="s">
        <v>121</v>
      </c>
      <c r="V32" s="50">
        <v>2025</v>
      </c>
    </row>
    <row r="33" spans="1:22" ht="12.75">
      <c r="A33" s="3" t="s">
        <v>140</v>
      </c>
      <c r="B33" s="5">
        <f>TotalABS!O35</f>
        <v>2485</v>
      </c>
      <c r="C33" s="5">
        <f>TotalABS!P35</f>
        <v>692</v>
      </c>
      <c r="D33" s="5">
        <f>TotalABS!Q35</f>
        <v>667.8</v>
      </c>
      <c r="E33" s="5">
        <f>TotalABS!R35</f>
        <v>633.2</v>
      </c>
      <c r="F33" s="5">
        <f>TotalABS!S35</f>
        <v>826.3</v>
      </c>
      <c r="G33" s="5">
        <f>TotalABS!T35</f>
        <v>1675.3</v>
      </c>
      <c r="H33" s="5">
        <f>TotalABS!U35</f>
        <v>1156.6</v>
      </c>
      <c r="I33" s="78">
        <f>TotalABS!V35</f>
        <v>900</v>
      </c>
      <c r="J33" s="78">
        <f>TotalABS!W35</f>
        <v>551.2</v>
      </c>
      <c r="K33" s="78">
        <v>551.2</v>
      </c>
      <c r="M33" s="17">
        <v>7639</v>
      </c>
      <c r="N33" s="20">
        <f t="shared" si="1"/>
        <v>0.07215604136667103</v>
      </c>
      <c r="O33" s="20">
        <f>H33/M33</f>
        <v>0.15140725225814897</v>
      </c>
      <c r="P33" s="19"/>
      <c r="Q33" s="20">
        <f>2786/M33</f>
        <v>0.3647074224374918</v>
      </c>
      <c r="R33" s="3" t="s">
        <v>95</v>
      </c>
      <c r="S33" s="90">
        <v>11521.9</v>
      </c>
      <c r="T33" s="40">
        <v>11521.9</v>
      </c>
      <c r="U33" t="s">
        <v>95</v>
      </c>
      <c r="V33">
        <v>15164.4</v>
      </c>
    </row>
    <row r="34" spans="1:22" ht="12.75">
      <c r="A34" s="3" t="s">
        <v>87</v>
      </c>
      <c r="B34" s="5">
        <f>TotalABS!O36</f>
        <v>0</v>
      </c>
      <c r="C34" s="5">
        <f>TotalABS!P36</f>
        <v>18.6</v>
      </c>
      <c r="D34" s="5">
        <f>TotalABS!Q36</f>
        <v>16.2</v>
      </c>
      <c r="E34" s="5">
        <f>TotalABS!R36</f>
        <v>16.3</v>
      </c>
      <c r="F34" s="5">
        <f>TotalABS!S36</f>
        <v>15.2</v>
      </c>
      <c r="G34" s="5">
        <f>TotalABS!T36</f>
        <v>14.9</v>
      </c>
      <c r="H34" s="5">
        <f>TotalABS!U36</f>
        <v>14</v>
      </c>
      <c r="I34" s="78">
        <f>TotalABS!V36</f>
        <v>13.1</v>
      </c>
      <c r="J34" s="78">
        <f>TotalABS!W36</f>
        <v>14</v>
      </c>
      <c r="K34" s="89">
        <v>14</v>
      </c>
      <c r="M34" s="17">
        <v>67</v>
      </c>
      <c r="N34" s="20">
        <f t="shared" si="1"/>
        <v>0.208955223880597</v>
      </c>
      <c r="O34" s="20">
        <v>0.208955223880597</v>
      </c>
      <c r="P34" s="20">
        <f>E34/M34</f>
        <v>0.24328358208955225</v>
      </c>
      <c r="Q34" s="20">
        <v>0.31791044776119404</v>
      </c>
      <c r="R34" s="3" t="s">
        <v>97</v>
      </c>
      <c r="S34" s="117">
        <v>11090</v>
      </c>
      <c r="T34" s="116">
        <v>11090</v>
      </c>
      <c r="U34" t="s">
        <v>97</v>
      </c>
      <c r="V34">
        <v>7288</v>
      </c>
    </row>
    <row r="35" spans="1:22" ht="12.75">
      <c r="A35" s="3" t="s">
        <v>88</v>
      </c>
      <c r="B35" s="5">
        <f>TotalABS!O37</f>
        <v>0</v>
      </c>
      <c r="C35" s="5">
        <f>TotalABS!P37</f>
        <v>0</v>
      </c>
      <c r="D35" s="5">
        <f>TotalABS!Q37</f>
        <v>8914.8</v>
      </c>
      <c r="E35" s="5">
        <f>TotalABS!R37</f>
        <v>0</v>
      </c>
      <c r="F35" s="5">
        <f>TotalABS!S37</f>
        <v>10443</v>
      </c>
      <c r="G35" s="5">
        <f>TotalABS!T37</f>
        <v>10386</v>
      </c>
      <c r="H35" s="5">
        <f>TotalABS!U37</f>
        <v>10326</v>
      </c>
      <c r="I35" s="78">
        <f>TotalABS!V37</f>
        <v>9779</v>
      </c>
      <c r="J35" s="78">
        <f>TotalABS!W37</f>
        <v>0</v>
      </c>
      <c r="K35" s="34">
        <v>9779</v>
      </c>
      <c r="L35">
        <v>2006</v>
      </c>
      <c r="M35" s="17">
        <v>89680</v>
      </c>
      <c r="N35" s="47">
        <f t="shared" si="1"/>
        <v>0.10904326494201606</v>
      </c>
      <c r="O35" s="47">
        <v>0.11514272970561998</v>
      </c>
      <c r="P35" s="20">
        <v>0.09881132917038359</v>
      </c>
      <c r="Q35" s="20">
        <v>0.08697591436217662</v>
      </c>
      <c r="R35" s="3" t="s">
        <v>115</v>
      </c>
      <c r="S35" s="90">
        <v>5933.6</v>
      </c>
      <c r="T35" s="40">
        <v>5301</v>
      </c>
      <c r="U35" t="s">
        <v>115</v>
      </c>
      <c r="V35">
        <v>17510</v>
      </c>
    </row>
    <row r="36" spans="1:22" ht="12.75">
      <c r="A36" s="3" t="s">
        <v>145</v>
      </c>
      <c r="B36" s="5">
        <f>TotalABS!O38</f>
        <v>0</v>
      </c>
      <c r="C36" s="5">
        <f>TotalABS!P38</f>
        <v>0</v>
      </c>
      <c r="D36" s="5">
        <f>TotalABS!Q38</f>
        <v>0</v>
      </c>
      <c r="E36" s="5">
        <f>TotalABS!R38</f>
        <v>0</v>
      </c>
      <c r="F36" s="5">
        <f>TotalABS!S38</f>
        <v>0</v>
      </c>
      <c r="G36" s="5">
        <f>TotalABS!T38</f>
        <v>0</v>
      </c>
      <c r="H36" s="5">
        <f>TotalABS!U38</f>
        <v>0</v>
      </c>
      <c r="I36" s="78">
        <f>TotalABS!V38</f>
        <v>0</v>
      </c>
      <c r="J36" s="78">
        <f>TotalABS!W38</f>
        <v>0</v>
      </c>
      <c r="K36" s="87"/>
      <c r="M36" s="17"/>
      <c r="N36" s="20"/>
      <c r="O36" s="20"/>
      <c r="P36" s="19"/>
      <c r="Q36" s="19"/>
      <c r="R36" s="3" t="s">
        <v>103</v>
      </c>
      <c r="S36" s="90">
        <v>688</v>
      </c>
      <c r="T36" s="40">
        <v>1040.6</v>
      </c>
      <c r="U36" t="s">
        <v>103</v>
      </c>
      <c r="V36">
        <v>2116</v>
      </c>
    </row>
    <row r="37" spans="1:22" ht="12.75">
      <c r="A37" s="3" t="s">
        <v>121</v>
      </c>
      <c r="B37" s="5">
        <f>TotalABS!O39</f>
        <v>0</v>
      </c>
      <c r="C37" s="5">
        <f>TotalABS!P39</f>
        <v>0</v>
      </c>
      <c r="D37" s="5">
        <f>TotalABS!Q39</f>
        <v>0</v>
      </c>
      <c r="E37" s="5">
        <f>TotalABS!R39</f>
        <v>0</v>
      </c>
      <c r="F37" s="5">
        <f>TotalABS!S39</f>
        <v>0</v>
      </c>
      <c r="G37" s="5">
        <f>TotalABS!T39</f>
        <v>0</v>
      </c>
      <c r="H37" s="5">
        <f>TotalABS!U39</f>
        <v>0</v>
      </c>
      <c r="I37" s="78">
        <f>TotalABS!V39</f>
        <v>0</v>
      </c>
      <c r="J37" s="78">
        <f>TotalABS!W39</f>
        <v>0</v>
      </c>
      <c r="K37" s="87"/>
      <c r="M37" s="79">
        <v>389442</v>
      </c>
      <c r="N37" s="20"/>
      <c r="O37" s="20"/>
      <c r="P37" s="19"/>
      <c r="Q37" s="19">
        <v>0.005</v>
      </c>
      <c r="R37" s="3" t="s">
        <v>100</v>
      </c>
      <c r="S37" s="90">
        <v>935.4</v>
      </c>
      <c r="T37" s="40">
        <v>899.1</v>
      </c>
      <c r="U37" t="s">
        <v>100</v>
      </c>
      <c r="V37">
        <v>443.8</v>
      </c>
    </row>
    <row r="38" spans="1:22" ht="12.75">
      <c r="A38" s="3" t="s">
        <v>95</v>
      </c>
      <c r="B38" s="5">
        <f>TotalABS!O40</f>
        <v>12245.5</v>
      </c>
      <c r="C38" s="5">
        <f>TotalABS!P40</f>
        <v>11993.8</v>
      </c>
      <c r="D38" s="5">
        <f>TotalABS!Q40</f>
        <v>11598.7</v>
      </c>
      <c r="E38" s="5">
        <f>TotalABS!R40</f>
        <v>11728.2</v>
      </c>
      <c r="F38" s="5">
        <f>TotalABS!S40</f>
        <v>11547.7</v>
      </c>
      <c r="G38" s="5">
        <f>TotalABS!T40</f>
        <v>11476.9</v>
      </c>
      <c r="H38" s="5">
        <f>TotalABS!U40</f>
        <v>11521.9</v>
      </c>
      <c r="I38" s="78">
        <f>TotalABS!V40</f>
        <v>0</v>
      </c>
      <c r="J38" s="78">
        <f>TotalABS!W40</f>
        <v>0</v>
      </c>
      <c r="K38" s="34">
        <v>11521.9</v>
      </c>
      <c r="L38">
        <v>2005</v>
      </c>
      <c r="M38" s="17">
        <v>63100</v>
      </c>
      <c r="N38" s="20">
        <f>K38/M38</f>
        <v>0.18259746434231378</v>
      </c>
      <c r="O38" s="20">
        <v>0.18259746434231378</v>
      </c>
      <c r="P38" s="20">
        <v>0.18586687797147386</v>
      </c>
      <c r="Q38" s="20">
        <v>0.24032329635499208</v>
      </c>
      <c r="R38" s="3" t="s">
        <v>72</v>
      </c>
      <c r="S38" s="90">
        <v>33760</v>
      </c>
      <c r="T38" s="40">
        <v>38158.2</v>
      </c>
      <c r="U38" t="s">
        <v>72</v>
      </c>
      <c r="V38">
        <v>36900</v>
      </c>
    </row>
    <row r="39" spans="1:22" ht="12.75">
      <c r="A39" s="3" t="s">
        <v>97</v>
      </c>
      <c r="B39" s="5">
        <f>TotalABS!O41</f>
        <v>0</v>
      </c>
      <c r="C39" s="5">
        <f>TotalABS!P41</f>
        <v>0</v>
      </c>
      <c r="D39" s="5">
        <f>TotalABS!Q41</f>
        <v>0</v>
      </c>
      <c r="E39" s="5">
        <f>TotalABS!R41</f>
        <v>0</v>
      </c>
      <c r="F39" s="5">
        <f>TotalABS!S41</f>
        <v>0</v>
      </c>
      <c r="G39" s="5">
        <f>TotalABS!T41</f>
        <v>0</v>
      </c>
      <c r="H39" s="5">
        <f>TotalABS!U41</f>
        <v>1086.1</v>
      </c>
      <c r="I39" s="78">
        <f>TotalABS!V41</f>
        <v>0</v>
      </c>
      <c r="J39" s="78">
        <f>TotalABS!W41</f>
        <v>0</v>
      </c>
      <c r="K39" s="47">
        <v>11090</v>
      </c>
      <c r="L39">
        <v>1998</v>
      </c>
      <c r="M39" s="17">
        <v>73593</v>
      </c>
      <c r="N39" s="116">
        <f>K39/M39</f>
        <v>0.15069368010544482</v>
      </c>
      <c r="O39" s="116">
        <v>0.15069368010544482</v>
      </c>
      <c r="P39" s="116">
        <v>0.15069368010544482</v>
      </c>
      <c r="Q39" s="20">
        <v>0.09903115785468726</v>
      </c>
      <c r="R39" s="3" t="s">
        <v>105</v>
      </c>
      <c r="S39" s="90">
        <v>2630</v>
      </c>
      <c r="T39" s="40">
        <v>2676</v>
      </c>
      <c r="U39" t="s">
        <v>105</v>
      </c>
      <c r="V39">
        <v>2968</v>
      </c>
    </row>
    <row r="40" spans="1:22" ht="12.75">
      <c r="A40" s="3" t="s">
        <v>115</v>
      </c>
      <c r="B40" s="5">
        <f>TotalABS!O42</f>
        <v>8570</v>
      </c>
      <c r="C40" s="5">
        <f>TotalABS!P42</f>
        <v>7967</v>
      </c>
      <c r="D40" s="5">
        <f>TotalABS!Q42</f>
        <v>7343</v>
      </c>
      <c r="E40" s="5">
        <f>TotalABS!R42</f>
        <v>7239</v>
      </c>
      <c r="F40" s="5">
        <f>TotalABS!S42</f>
        <v>6500</v>
      </c>
      <c r="G40" s="5">
        <f>TotalABS!T42</f>
        <v>5850</v>
      </c>
      <c r="H40" s="5">
        <f>TotalABS!U42</f>
        <v>5301</v>
      </c>
      <c r="I40" s="78">
        <f>TotalABS!V42</f>
        <v>5330</v>
      </c>
      <c r="J40" s="78">
        <f>TotalABS!W42</f>
        <v>5933.6</v>
      </c>
      <c r="K40" s="87">
        <v>5933.6</v>
      </c>
      <c r="M40" s="115">
        <v>222857</v>
      </c>
      <c r="N40" s="116">
        <f>K40/M40</f>
        <v>0.026625145272529023</v>
      </c>
      <c r="O40" s="116">
        <f>H40/M40</f>
        <v>0.023786553709329302</v>
      </c>
      <c r="P40" s="116">
        <f>E40/M40</f>
        <v>0.032482713129944316</v>
      </c>
      <c r="Q40" s="20">
        <f>V35/M40</f>
        <v>0.07857056318625845</v>
      </c>
      <c r="R40" s="3" t="s">
        <v>122</v>
      </c>
      <c r="S40" s="90">
        <v>2660</v>
      </c>
      <c r="T40" s="40">
        <v>2507</v>
      </c>
      <c r="U40" t="s">
        <v>122</v>
      </c>
      <c r="V40">
        <v>2665</v>
      </c>
    </row>
    <row r="41" spans="1:22" ht="12.75">
      <c r="A41" s="3" t="s">
        <v>144</v>
      </c>
      <c r="B41" s="5">
        <f>TotalABS!O43</f>
        <v>0</v>
      </c>
      <c r="C41" s="5">
        <f>TotalABS!P43</f>
        <v>0</v>
      </c>
      <c r="D41" s="5">
        <f>TotalABS!Q43</f>
        <v>0</v>
      </c>
      <c r="E41" s="5">
        <f>TotalABS!R43</f>
        <v>0</v>
      </c>
      <c r="F41" s="5">
        <f>TotalABS!S43</f>
        <v>0</v>
      </c>
      <c r="G41" s="5">
        <f>TotalABS!T43</f>
        <v>0</v>
      </c>
      <c r="H41" s="5">
        <f>TotalABS!U43</f>
        <v>0</v>
      </c>
      <c r="I41" s="78">
        <f>TotalABS!V43</f>
        <v>0</v>
      </c>
      <c r="J41" s="78">
        <f>TotalABS!W43</f>
        <v>0</v>
      </c>
      <c r="K41" s="87"/>
      <c r="M41" s="17"/>
      <c r="N41" s="20"/>
      <c r="O41" s="20"/>
      <c r="P41" s="19"/>
      <c r="Q41" s="19"/>
      <c r="R41" s="3" t="s">
        <v>118</v>
      </c>
      <c r="S41" s="90">
        <v>44450</v>
      </c>
      <c r="T41" s="34">
        <v>44450</v>
      </c>
      <c r="U41" t="s">
        <v>118</v>
      </c>
      <c r="V41">
        <v>28073</v>
      </c>
    </row>
    <row r="42" spans="1:19" ht="12.75">
      <c r="A42" s="3" t="s">
        <v>103</v>
      </c>
      <c r="B42" s="5">
        <f>TotalABS!O44</f>
        <v>1162</v>
      </c>
      <c r="C42" s="5">
        <f>TotalABS!P44</f>
        <v>1171.5</v>
      </c>
      <c r="D42" s="5">
        <f>TotalABS!Q44</f>
        <v>1138.5</v>
      </c>
      <c r="E42" s="5">
        <f>TotalABS!R44</f>
        <v>1094</v>
      </c>
      <c r="F42" s="5">
        <f>TotalABS!S44</f>
        <v>1040.6</v>
      </c>
      <c r="G42" s="5">
        <f>TotalABS!T44</f>
        <v>0</v>
      </c>
      <c r="H42" s="5">
        <f>TotalABS!U44</f>
        <v>906.8</v>
      </c>
      <c r="I42" s="78">
        <f>TotalABS!V44</f>
        <v>0</v>
      </c>
      <c r="J42" s="78">
        <f>TotalABS!W44</f>
        <v>688</v>
      </c>
      <c r="K42" s="87">
        <v>688</v>
      </c>
      <c r="M42" s="17">
        <v>80326</v>
      </c>
      <c r="N42" s="20">
        <f>K42/M42</f>
        <v>0.00856509722879267</v>
      </c>
      <c r="O42" s="20">
        <v>0.012954709558548912</v>
      </c>
      <c r="P42" s="20">
        <v>0.013619500535318577</v>
      </c>
      <c r="Q42" s="20">
        <v>0.02634265368622862</v>
      </c>
      <c r="S42" s="78"/>
    </row>
    <row r="43" spans="1:20" ht="12.75">
      <c r="A43" s="3" t="s">
        <v>100</v>
      </c>
      <c r="B43" s="5">
        <f>TotalABS!O45</f>
        <v>318.2</v>
      </c>
      <c r="C43" s="5">
        <f>TotalABS!P45</f>
        <v>304.4</v>
      </c>
      <c r="D43" s="5">
        <f>TotalABS!Q45</f>
        <v>293.3</v>
      </c>
      <c r="E43" s="5">
        <f>TotalABS!R45</f>
        <v>899.1</v>
      </c>
      <c r="F43" s="5">
        <f>TotalABS!S45</f>
        <v>848.2</v>
      </c>
      <c r="G43" s="5">
        <f>TotalABS!T45</f>
        <v>985.5</v>
      </c>
      <c r="H43" s="5">
        <f>TotalABS!U45</f>
        <v>923.6</v>
      </c>
      <c r="I43" s="78">
        <f>TotalABS!V45</f>
        <v>907</v>
      </c>
      <c r="J43" s="78">
        <f>TotalABS!W45</f>
        <v>935.4</v>
      </c>
      <c r="K43" s="87">
        <v>935.4</v>
      </c>
      <c r="M43" s="17">
        <v>32092</v>
      </c>
      <c r="N43" s="20">
        <f>K43/M43</f>
        <v>0.029147451078150317</v>
      </c>
      <c r="O43" s="20">
        <v>0.028016328056836595</v>
      </c>
      <c r="P43" s="20">
        <v>0.00948522996385392</v>
      </c>
      <c r="Q43" s="20">
        <v>0.013828991649009099</v>
      </c>
      <c r="R43" s="3"/>
      <c r="S43" s="78"/>
      <c r="T43" s="13"/>
    </row>
    <row r="44" spans="1:22" ht="12.75">
      <c r="A44" s="3" t="s">
        <v>72</v>
      </c>
      <c r="B44" s="5">
        <f>TotalABS!O46</f>
        <v>38280.9</v>
      </c>
      <c r="C44" s="5">
        <f>TotalABS!P46</f>
        <v>37070.5</v>
      </c>
      <c r="D44" s="5">
        <f>TotalABS!Q46</f>
        <v>37496.4</v>
      </c>
      <c r="E44" s="5">
        <f>TotalABS!R46</f>
        <v>37520.7</v>
      </c>
      <c r="F44" s="5">
        <f>TotalABS!S46</f>
        <v>38512.2</v>
      </c>
      <c r="G44" s="5">
        <f>TotalABS!T46</f>
        <v>38158.2</v>
      </c>
      <c r="H44" s="5">
        <f>TotalABS!U46</f>
        <v>34958</v>
      </c>
      <c r="I44" s="78">
        <f>TotalABS!V46</f>
        <v>33760</v>
      </c>
      <c r="J44" s="78">
        <f>TotalABS!W46</f>
        <v>0</v>
      </c>
      <c r="K44" s="34">
        <v>33760</v>
      </c>
      <c r="L44">
        <v>2006</v>
      </c>
      <c r="M44" s="79">
        <v>111133</v>
      </c>
      <c r="N44" s="20">
        <f>K44/M44</f>
        <v>0.30378015530940405</v>
      </c>
      <c r="O44" s="20">
        <v>0.34335615883670917</v>
      </c>
      <c r="P44" s="20">
        <v>0.3349203206968227</v>
      </c>
      <c r="Q44" s="20">
        <v>0.3320345891859304</v>
      </c>
      <c r="R44" s="43" t="s">
        <v>159</v>
      </c>
      <c r="S44" s="93">
        <f>SUM(S9:S43)-S9-S13-S25-S28</f>
        <v>243896.50000000006</v>
      </c>
      <c r="T44" s="38">
        <f>SUM(T9:T43)-T9-T13-T25-T28</f>
        <v>257738.09999999998</v>
      </c>
      <c r="U44" s="39"/>
      <c r="V44" s="39">
        <f>SUM(V9:V43)-V32</f>
        <v>276308.6</v>
      </c>
    </row>
    <row r="45" spans="1:20" ht="12.75">
      <c r="A45" s="3" t="s">
        <v>105</v>
      </c>
      <c r="B45" s="5">
        <f>TotalABS!O47</f>
        <v>2711</v>
      </c>
      <c r="C45" s="5">
        <f>TotalABS!P47</f>
        <v>2688</v>
      </c>
      <c r="D45" s="5">
        <f>TotalABS!Q47</f>
        <v>2676</v>
      </c>
      <c r="E45" s="5">
        <f>TotalABS!R47</f>
        <v>2676</v>
      </c>
      <c r="F45" s="5">
        <f>TotalABS!S47</f>
        <v>2676</v>
      </c>
      <c r="G45" s="5">
        <f>TotalABS!T47</f>
        <v>2676</v>
      </c>
      <c r="H45" s="5">
        <f>TotalABS!U47</f>
        <v>2630</v>
      </c>
      <c r="I45" s="78">
        <f>TotalABS!V47</f>
        <v>2630</v>
      </c>
      <c r="J45" s="78">
        <f>TotalABS!W47</f>
        <v>2630</v>
      </c>
      <c r="K45" s="87">
        <v>2630</v>
      </c>
      <c r="M45" s="79">
        <v>183360</v>
      </c>
      <c r="N45" s="20">
        <f>K45/M45</f>
        <v>0.014343368237347295</v>
      </c>
      <c r="O45" s="20">
        <v>0.014949720670391062</v>
      </c>
      <c r="P45" s="20">
        <v>0.014949720670391062</v>
      </c>
      <c r="Q45" s="20">
        <v>0.01658100558659218</v>
      </c>
      <c r="R45" s="3"/>
      <c r="S45" s="3"/>
      <c r="T45" s="13"/>
    </row>
    <row r="46" spans="1:22" ht="12.75">
      <c r="A46" s="3" t="s">
        <v>122</v>
      </c>
      <c r="B46" s="5">
        <f>TotalABS!O48</f>
        <v>2560.2</v>
      </c>
      <c r="C46" s="5">
        <f>TotalABS!P48</f>
        <v>2564</v>
      </c>
      <c r="D46" s="5">
        <f>TotalABS!Q48</f>
        <v>2539</v>
      </c>
      <c r="E46" s="5">
        <f>TotalABS!R48</f>
        <v>2518</v>
      </c>
      <c r="F46" s="5">
        <f>TotalABS!S48</f>
        <v>2588</v>
      </c>
      <c r="G46" s="5">
        <f>TotalABS!T48</f>
        <v>2532</v>
      </c>
      <c r="H46" s="5">
        <f>TotalABS!U48</f>
        <v>2507</v>
      </c>
      <c r="I46" s="78">
        <f>TotalABS!V48</f>
        <v>2660</v>
      </c>
      <c r="J46" s="78">
        <f>TotalABS!W48</f>
        <v>0</v>
      </c>
      <c r="K46" s="34">
        <v>2660</v>
      </c>
      <c r="L46">
        <v>2006</v>
      </c>
      <c r="M46" s="79">
        <v>53512</v>
      </c>
      <c r="N46" s="20">
        <f>K46/M46</f>
        <v>0.04970847660337868</v>
      </c>
      <c r="O46" s="20">
        <v>0.04707981220657277</v>
      </c>
      <c r="P46" s="20">
        <v>0.04728638497652582</v>
      </c>
      <c r="Q46" s="20">
        <v>0.050046948356807515</v>
      </c>
      <c r="T46" s="75">
        <f>(V44-T44)/V44</f>
        <v>0.06720927253078623</v>
      </c>
      <c r="U46" s="51">
        <f>(V44-T44)/T44</f>
        <v>0.072051823149158</v>
      </c>
      <c r="V46" s="9">
        <f>V44-T44</f>
        <v>18570.5</v>
      </c>
    </row>
    <row r="47" spans="1:22" ht="12.75">
      <c r="A47" s="3" t="s">
        <v>148</v>
      </c>
      <c r="B47" s="5">
        <f>TotalABS!O49</f>
        <v>0</v>
      </c>
      <c r="C47" s="5">
        <f>TotalABS!P49</f>
        <v>0</v>
      </c>
      <c r="D47" s="5">
        <f>TotalABS!Q49</f>
        <v>0</v>
      </c>
      <c r="E47" s="5">
        <f>TotalABS!R49</f>
        <v>0</v>
      </c>
      <c r="F47" s="5">
        <f>TotalABS!S49</f>
        <v>0</v>
      </c>
      <c r="G47" s="5">
        <f>TotalABS!T49</f>
        <v>0</v>
      </c>
      <c r="H47" s="5">
        <f>TotalABS!U49</f>
        <v>0</v>
      </c>
      <c r="I47" s="78">
        <f>TotalABS!V49</f>
        <v>0</v>
      </c>
      <c r="J47" s="78">
        <f>TotalABS!W49</f>
        <v>0</v>
      </c>
      <c r="K47" s="87"/>
      <c r="N47" s="20"/>
      <c r="O47" s="20"/>
      <c r="P47" s="19"/>
      <c r="Q47" s="10"/>
      <c r="T47" s="75">
        <f>(V44-S44)/V44</f>
        <v>0.11730398547131693</v>
      </c>
      <c r="U47" s="51">
        <f>(V44-S44)/S44</f>
        <v>0.13289284594079828</v>
      </c>
      <c r="V47" s="9">
        <f>V44-S44</f>
        <v>32412.09999999992</v>
      </c>
    </row>
    <row r="48" spans="1:17" ht="12.75">
      <c r="A48" s="3" t="s">
        <v>118</v>
      </c>
      <c r="B48" s="5">
        <f>TotalABS!O50</f>
        <v>0</v>
      </c>
      <c r="C48" s="5">
        <f>TotalABS!P50</f>
        <v>43650</v>
      </c>
      <c r="D48" s="5">
        <f>TotalABS!Q50</f>
        <v>44450</v>
      </c>
      <c r="E48" s="5">
        <f>TotalABS!R50</f>
        <v>0</v>
      </c>
      <c r="F48" s="5">
        <f>TotalABS!S50</f>
        <v>0</v>
      </c>
      <c r="G48" s="5">
        <f>TotalABS!T50</f>
        <v>0</v>
      </c>
      <c r="H48" s="5">
        <f>TotalABS!U50</f>
        <v>0</v>
      </c>
      <c r="I48" s="78">
        <f>TotalABS!V50</f>
        <v>0</v>
      </c>
      <c r="J48" s="78">
        <f>TotalABS!W50</f>
        <v>0</v>
      </c>
      <c r="K48" s="34">
        <v>44450</v>
      </c>
      <c r="L48">
        <v>2001</v>
      </c>
      <c r="M48" s="17">
        <v>234300</v>
      </c>
      <c r="N48" s="20">
        <f>K48/M48</f>
        <v>0.1897140418267179</v>
      </c>
      <c r="O48" s="20">
        <v>0.1897140418267179</v>
      </c>
      <c r="P48" s="20">
        <v>0.16978233034571064</v>
      </c>
      <c r="Q48" s="20">
        <v>0.119816474605207</v>
      </c>
    </row>
    <row r="49" spans="1:17" ht="12.75">
      <c r="A49" s="3" t="s">
        <v>142</v>
      </c>
      <c r="B49" s="5">
        <f>TotalABS!O51</f>
        <v>0</v>
      </c>
      <c r="C49" s="5">
        <f>TotalABS!P51</f>
        <v>0</v>
      </c>
      <c r="D49" s="5">
        <f>TotalABS!Q51</f>
        <v>0</v>
      </c>
      <c r="E49" s="5">
        <f>TotalABS!R51</f>
        <v>0</v>
      </c>
      <c r="F49" s="5">
        <f>TotalABS!S51</f>
        <v>0</v>
      </c>
      <c r="G49" s="5">
        <f>TotalABS!T51</f>
        <v>0</v>
      </c>
      <c r="H49" s="5">
        <f>TotalABS!U51</f>
        <v>0</v>
      </c>
      <c r="I49" s="78">
        <f>TotalABS!V51</f>
        <v>0</v>
      </c>
      <c r="J49" s="78">
        <f>TotalABS!W51</f>
        <v>0</v>
      </c>
      <c r="K49" s="13"/>
      <c r="M49" s="6">
        <v>175342</v>
      </c>
      <c r="N49" s="20"/>
      <c r="O49" s="20"/>
      <c r="P49" s="19"/>
      <c r="Q49" s="19"/>
    </row>
    <row r="50" spans="8:13" ht="12.75">
      <c r="H50" s="73" t="s">
        <v>170</v>
      </c>
      <c r="I50" s="73"/>
      <c r="J50" s="73"/>
      <c r="K50" s="74">
        <f>SUM(K9:K49)</f>
        <v>317696.6</v>
      </c>
      <c r="L50" s="73">
        <f>K50/K51</f>
        <v>1.1414238165999362</v>
      </c>
      <c r="M50" s="45"/>
    </row>
    <row r="51" spans="8:13" ht="12.75">
      <c r="H51" s="73" t="s">
        <v>164</v>
      </c>
      <c r="I51" s="73"/>
      <c r="J51" s="73"/>
      <c r="K51" s="74">
        <v>278333.6</v>
      </c>
      <c r="L51" s="74">
        <f>K50-K51</f>
        <v>39363</v>
      </c>
      <c r="M51" s="37">
        <f>(L51)/K51</f>
        <v>0.1414238165999362</v>
      </c>
    </row>
    <row r="57" spans="14:15" ht="12.75">
      <c r="N57" s="101" t="s">
        <v>179</v>
      </c>
      <c r="O57" s="102">
        <v>2007</v>
      </c>
    </row>
    <row r="58" spans="14:15" ht="12.75">
      <c r="N58" s="103" t="s">
        <v>76</v>
      </c>
      <c r="O58" s="104">
        <v>757795</v>
      </c>
    </row>
    <row r="59" spans="14:15" ht="12.75">
      <c r="N59" s="103" t="s">
        <v>110</v>
      </c>
      <c r="O59" s="104"/>
    </row>
    <row r="60" spans="14:15" ht="12.75">
      <c r="N60" s="103" t="s">
        <v>72</v>
      </c>
      <c r="O60" s="104">
        <v>43398143</v>
      </c>
    </row>
    <row r="61" spans="14:15" ht="12.75">
      <c r="N61" s="103" t="s">
        <v>63</v>
      </c>
      <c r="O61" s="104">
        <v>10478617</v>
      </c>
    </row>
    <row r="62" spans="14:15" ht="12.75">
      <c r="N62" s="103" t="s">
        <v>152</v>
      </c>
      <c r="O62" s="104"/>
    </row>
    <row r="63" spans="14:15" ht="12.75">
      <c r="N63" s="103" t="s">
        <v>75</v>
      </c>
      <c r="O63" s="104">
        <v>58607043</v>
      </c>
    </row>
    <row r="64" spans="14:15" ht="12.75">
      <c r="N64" s="103" t="s">
        <v>87</v>
      </c>
      <c r="O64" s="104">
        <v>403507</v>
      </c>
    </row>
    <row r="65" spans="14:15" ht="12.75">
      <c r="N65" s="101" t="s">
        <v>180</v>
      </c>
      <c r="O65" s="105">
        <f>SUM(O58:O64)</f>
        <v>113645105</v>
      </c>
    </row>
    <row r="66" spans="14:15" ht="15.75">
      <c r="N66" s="101">
        <v>580948766</v>
      </c>
      <c r="O66" s="106">
        <f>O65/N66</f>
        <v>0.19561984059709664</v>
      </c>
    </row>
  </sheetData>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Papoutsoglou</dc:creator>
  <cp:keywords/>
  <dc:description/>
  <cp:lastModifiedBy>Helpdesk</cp:lastModifiedBy>
  <dcterms:created xsi:type="dcterms:W3CDTF">2007-06-19T10:13:09Z</dcterms:created>
  <dcterms:modified xsi:type="dcterms:W3CDTF">2010-08-25T08:40:39Z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-1361943868</vt:i4>
  </property>
  <property fmtid="{D5CDD505-2E9C-101B-9397-08002B2CF9AE}" pid="4" name="_NewReviewCycle">
    <vt:lpwstr/>
  </property>
  <property fmtid="{D5CDD505-2E9C-101B-9397-08002B2CF9AE}" pid="5" name="_EmailSubject">
    <vt:lpwstr>CSI18 og CSI24</vt:lpwstr>
  </property>
  <property fmtid="{D5CDD505-2E9C-101B-9397-08002B2CF9AE}" pid="6" name="_AuthorEmail">
    <vt:lpwstr>Peter.Kristensen@eea.europa.eu</vt:lpwstr>
  </property>
  <property fmtid="{D5CDD505-2E9C-101B-9397-08002B2CF9AE}" pid="7" name="_AuthorEmailDisplayName">
    <vt:lpwstr>Peter Kristensen</vt:lpwstr>
  </property>
  <property fmtid="{D5CDD505-2E9C-101B-9397-08002B2CF9AE}" pid="8" name="_ReviewingToolsShownOnce">
    <vt:lpwstr/>
  </property>
</Properties>
</file>