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11640" activeTab="2"/>
  </bookViews>
  <sheets>
    <sheet name="LTFWR" sheetId="1" r:id="rId1"/>
    <sheet name="TWABS" sheetId="2" r:id="rId2"/>
    <sheet name="Graph 5.3." sheetId="3" r:id="rId3"/>
    <sheet name="Data 5.3" sheetId="4" r:id="rId4"/>
    <sheet name="Water use by sectors" sheetId="5" r:id="rId5"/>
    <sheet name="Consumption Index" sheetId="6" r:id="rId6"/>
    <sheet name="Abstractions Trend" sheetId="7" r:id="rId7"/>
  </sheets>
  <externalReferences>
    <externalReference r:id="rId12"/>
    <externalReference r:id="rId13"/>
    <externalReference r:id="rId14"/>
  </externalReferences>
  <definedNames/>
  <calcPr fullCalcOnLoad="1"/>
  <pivotCaches>
    <pivotCache cacheId="5" r:id="rId8"/>
    <pivotCache cacheId="3" r:id="rId9"/>
  </pivotCaches>
</workbook>
</file>

<file path=xl/sharedStrings.xml><?xml version="1.0" encoding="utf-8"?>
<sst xmlns="http://schemas.openxmlformats.org/spreadsheetml/2006/main" count="585" uniqueCount="159">
  <si>
    <t>Austria</t>
  </si>
  <si>
    <t>wa_1 Total gross abstraction</t>
  </si>
  <si>
    <t>wa_1_1 Public water supply</t>
  </si>
  <si>
    <t>wa_1_2 Agriculture</t>
  </si>
  <si>
    <t>wa_1_4 Manufacturing industry</t>
  </si>
  <si>
    <t>wa_1_5 Production of electricity (cooling)</t>
  </si>
  <si>
    <t>Belgium</t>
  </si>
  <si>
    <t>wa_1_3 Mining and quarrying</t>
  </si>
  <si>
    <t>wa_1_7 Other activities</t>
  </si>
  <si>
    <t>wa_1_8 Domestic sector (private households)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</si>
  <si>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</si>
  <si>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</si>
  <si>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</si>
  <si>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</si>
  <si>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</si>
  <si>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</si>
  <si>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</si>
  <si>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</si>
  <si>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</si>
  <si>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</si>
  <si>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</si>
  <si>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</si>
  <si>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</si>
  <si>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</si>
  <si>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</si>
  <si>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</si>
  <si>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</si>
  <si>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</si>
  <si>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</si>
  <si>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</si>
  <si>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</si>
  <si>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</si>
  <si>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</si>
  <si>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</si>
  <si>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</si>
  <si>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</si>
  <si>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</si>
  <si>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</si>
  <si>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</si>
  <si>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The Netherlands</t>
  </si>
  <si>
    <t>England &amp; Wales</t>
  </si>
  <si>
    <t>Czech Rep.</t>
  </si>
  <si>
    <t>Population</t>
  </si>
  <si>
    <t>Sum of uses</t>
  </si>
  <si>
    <t>Per capita</t>
  </si>
  <si>
    <t>Total</t>
  </si>
  <si>
    <t>PWS</t>
  </si>
  <si>
    <t>Agriculture</t>
  </si>
  <si>
    <t>Energy</t>
  </si>
  <si>
    <t>Industry</t>
  </si>
  <si>
    <t>Other</t>
  </si>
  <si>
    <t>Water use in mio. m3</t>
  </si>
  <si>
    <t>Exploitation index</t>
  </si>
  <si>
    <t>TWABS</t>
  </si>
  <si>
    <t>LTFWR (P-E+I)</t>
  </si>
  <si>
    <t>ENERGY</t>
  </si>
  <si>
    <t>Tot-energy</t>
  </si>
  <si>
    <t>WEI</t>
  </si>
  <si>
    <t>WEI - energy</t>
  </si>
  <si>
    <t>COUNTRY</t>
  </si>
  <si>
    <t>WCI</t>
  </si>
  <si>
    <t>Water exploitation index</t>
  </si>
  <si>
    <t>Consumption index</t>
  </si>
  <si>
    <t>Total Population (000s) 1990-2000</t>
  </si>
  <si>
    <t xml:space="preserve">United Kingdom </t>
  </si>
  <si>
    <t>Source: EEA (from World Bank, World Development Indicators 2001)</t>
  </si>
  <si>
    <t>data for 2000 from UN Population Information network (POPIN)</t>
  </si>
  <si>
    <t>Western Southern</t>
  </si>
  <si>
    <t>Western Central</t>
  </si>
  <si>
    <t>wa_1 1. Total gross abstraction</t>
  </si>
  <si>
    <t>Central Accession</t>
  </si>
  <si>
    <t>MioInh</t>
  </si>
  <si>
    <t>Pop</t>
  </si>
  <si>
    <t>PercPop</t>
  </si>
  <si>
    <t>REGION1</t>
  </si>
  <si>
    <t>REGION2</t>
  </si>
  <si>
    <t>Precipitation (P)</t>
  </si>
  <si>
    <t>Evapotranspiration (E)</t>
  </si>
  <si>
    <t>Internal Inflow (P-E)</t>
  </si>
  <si>
    <t>External Inflow (I)</t>
  </si>
  <si>
    <t>Outflow (O)</t>
  </si>
  <si>
    <t>Albania</t>
  </si>
  <si>
    <t>Southern</t>
  </si>
  <si>
    <t>Balkan</t>
  </si>
  <si>
    <t/>
  </si>
  <si>
    <t>Andorra</t>
  </si>
  <si>
    <t>Western</t>
  </si>
  <si>
    <t>Central</t>
  </si>
  <si>
    <t>Bosnia and Herzegovina</t>
  </si>
  <si>
    <t>AC</t>
  </si>
  <si>
    <t>Croatia</t>
  </si>
  <si>
    <t>Nordic</t>
  </si>
  <si>
    <t>Liechtenstein</t>
  </si>
  <si>
    <t>Macedonia, The Former Yugoslav Republic of</t>
  </si>
  <si>
    <t>Monaco</t>
  </si>
  <si>
    <t>San Marino</t>
  </si>
  <si>
    <t>Yugoslavia</t>
  </si>
  <si>
    <t xml:space="preserve">LTFWR: Long Term Freshwater Resources </t>
  </si>
  <si>
    <t>All magnitudes in Mm3</t>
  </si>
  <si>
    <t>SOURCES:</t>
  </si>
  <si>
    <t>NIS:</t>
  </si>
  <si>
    <t xml:space="preserve"> GE, KZ, KG, TJ, TM, UZ, RU: Country questionnaires</t>
  </si>
  <si>
    <t>Estimated data.</t>
  </si>
  <si>
    <t>AM: Ministry of Nature Protection</t>
  </si>
  <si>
    <t>AZ, BY, GE, MD: OECD Statistics</t>
  </si>
  <si>
    <t>UA: UNECE EPR 1999</t>
  </si>
  <si>
    <t>BALKAN, WESTERN AND ACS:</t>
  </si>
  <si>
    <t>BA: Country questionnaire</t>
  </si>
  <si>
    <t>AQUASTAT, NEW CRONOS, SoEs</t>
  </si>
  <si>
    <t>WACNCDI2</t>
  </si>
  <si>
    <t>AL</t>
  </si>
  <si>
    <t>AD</t>
  </si>
  <si>
    <t>AT</t>
  </si>
  <si>
    <t>BE</t>
  </si>
  <si>
    <t>BA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</si>
  <si>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</si>
  <si>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</si>
  <si>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</si>
  <si>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</si>
  <si>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</si>
  <si>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</si>
  <si>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</si>
  <si>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</si>
  <si>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</si>
  <si>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</si>
  <si>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</si>
  <si>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IS</t>
  </si>
  <si>
    <t>IE</t>
  </si>
  <si>
    <t>IT</t>
  </si>
  <si>
    <t>LV</t>
  </si>
  <si>
    <t>LI</t>
  </si>
  <si>
    <t>LT</t>
  </si>
  <si>
    <t>LU</t>
  </si>
  <si>
    <t>Macedonia</t>
  </si>
  <si>
    <t>MK</t>
  </si>
  <si>
    <t>MT</t>
  </si>
  <si>
    <t>MC</t>
  </si>
  <si>
    <t>NL</t>
  </si>
  <si>
    <t>NO</t>
  </si>
  <si>
    <t>PL</t>
  </si>
  <si>
    <t>PT</t>
  </si>
  <si>
    <t>RO</t>
  </si>
  <si>
    <t>SM</t>
  </si>
  <si>
    <t>SK</t>
  </si>
  <si>
    <t>SI</t>
  </si>
  <si>
    <t>ES</t>
  </si>
  <si>
    <t>SE</t>
  </si>
  <si>
    <t>CH</t>
  </si>
  <si>
    <t>TR</t>
  </si>
  <si>
    <t>GB</t>
  </si>
  <si>
    <t>YU</t>
  </si>
  <si>
    <t>TWABS= TOTAL WATER ABSTRACTION (Mm3)</t>
  </si>
  <si>
    <t>See bottom for Total LTFWR</t>
  </si>
  <si>
    <t>See bottom for Total TWABS</t>
  </si>
  <si>
    <t>TOTPOP</t>
  </si>
  <si>
    <t>WatAvail</t>
  </si>
  <si>
    <t>Total general</t>
  </si>
  <si>
    <t>Suma de LTFWR (P-E+I)</t>
  </si>
  <si>
    <t>Suma de TWABS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</si>
</sst>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KK&quot;;\-#,##0\ &quot;DKK&quot;"/>
    <numFmt numFmtId="173" formatCode="#,##0\ &quot;DKK&quot;;[Red]\-#,##0\ &quot;DKK&quot;"/>
    <numFmt numFmtId="174" formatCode="#,##0.00\ &quot;DKK&quot;;\-#,##0.00\ &quot;DKK&quot;"/>
    <numFmt numFmtId="175" formatCode="#,##0.00\ &quot;DKK&quot;;[Red]\-#,##0.00\ &quot;DKK&quot;"/>
    <numFmt numFmtId="176" formatCode="_-* #,##0\ &quot;DKK&quot;_-;\-* #,##0\ &quot;DKK&quot;_-;_-* &quot;-&quot;\ &quot;DKK&quot;_-;_-@_-"/>
    <numFmt numFmtId="177" formatCode="_-* #,##0\ _D_K_K_-;\-* #,##0\ _D_K_K_-;_-* &quot;-&quot;\ _D_K_K_-;_-@_-"/>
    <numFmt numFmtId="178" formatCode="_-* #,##0.00\ &quot;DKK&quot;_-;\-* #,##0.00\ &quot;DKK&quot;_-;_-* &quot;-&quot;??\ &quot;DKK&quot;_-;_-@_-"/>
    <numFmt numFmtId="179" formatCode="_-* #,##0.00\ _D_K_K_-;\-* #,##0.00\ _D_K_K_-;_-* &quot;-&quot;??\ _D_K_K_-;_-@_-"/>
    <numFmt numFmtId="180" formatCode="0.0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0.00;[Red]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0.E+00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0.0000"/>
    <numFmt numFmtId="203" formatCode="0.00000"/>
    <numFmt numFmtId="204" formatCode="0.000000"/>
    <numFmt numFmtId="205" formatCode="0.000"/>
    <numFmt numFmtId="206" formatCode="0.0000000"/>
    <numFmt numFmtId="207" formatCode="0.00000000"/>
    <numFmt numFmtId="208" formatCode="0.000000000"/>
    <numFmt numFmtId="209" formatCode="_(* #,##0.0_);_(* \(#,##0.0\);_(* &quot;-&quot;??_);_(@_)"/>
    <numFmt numFmtId="210" formatCode="#\ ##0"/>
  </numFmts>
  <fonts count="16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.25"/>
      <name val="Arial"/>
      <family val="2"/>
    </font>
    <font>
      <sz val="8.5"/>
      <name val="Arial"/>
      <family val="2"/>
    </font>
    <font>
      <sz val="11"/>
      <name val="Arial"/>
      <family val="2"/>
    </font>
    <font>
      <sz val="8.75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color indexed="5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11" fillId="2" borderId="1" xfId="21" applyFont="1" applyFill="1" applyBorder="1" applyAlignment="1">
      <alignment horizontal="center"/>
      <protection/>
    </xf>
    <xf numFmtId="0" fontId="11" fillId="0" borderId="2" xfId="21" applyFont="1" applyFill="1" applyBorder="1" applyAlignment="1">
      <alignment horizontal="left" wrapText="1"/>
      <protection/>
    </xf>
    <xf numFmtId="0" fontId="11" fillId="0" borderId="2" xfId="21" applyFont="1" applyFill="1" applyBorder="1" applyAlignment="1">
      <alignment horizontal="right" wrapText="1"/>
      <protection/>
    </xf>
    <xf numFmtId="1" fontId="12" fillId="0" borderId="2" xfId="21" applyNumberFormat="1" applyFont="1" applyFill="1" applyBorder="1" applyAlignment="1">
      <alignment horizontal="right" wrapText="1"/>
      <protection/>
    </xf>
    <xf numFmtId="0" fontId="0" fillId="0" borderId="2" xfId="21" applyFont="1" applyFill="1" applyBorder="1" applyAlignment="1">
      <alignment horizontal="right" wrapText="1"/>
      <protection/>
    </xf>
    <xf numFmtId="0" fontId="11" fillId="0" borderId="0" xfId="21" applyFont="1" applyFill="1" applyBorder="1" applyAlignment="1">
      <alignment horizontal="left" wrapText="1"/>
      <protection/>
    </xf>
    <xf numFmtId="0" fontId="11" fillId="0" borderId="0" xfId="21" applyFont="1" applyFill="1" applyBorder="1" applyAlignment="1">
      <alignment horizontal="right" wrapText="1"/>
      <protection/>
    </xf>
    <xf numFmtId="1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11" fillId="2" borderId="3" xfId="21" applyFont="1" applyFill="1" applyBorder="1" applyAlignment="1">
      <alignment horizontal="center"/>
      <protection/>
    </xf>
    <xf numFmtId="0" fontId="11" fillId="2" borderId="0" xfId="21" applyFont="1" applyFill="1" applyBorder="1" applyAlignment="1">
      <alignment horizontal="center"/>
      <protection/>
    </xf>
    <xf numFmtId="0" fontId="4" fillId="3" borderId="0" xfId="0" applyFont="1" applyFill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5" xfId="0" applyNumberForma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3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1" xfId="0" applyNumberForma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5" xfId="0" applyNumberFormat="1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3" xfId="0" applyNumberFormat="1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1" xfId="0" applyNumberFormat="1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dxfs count="4">
    <dxf>
      <font>
        <b/>
      </font>
      <fill>
        <patternFill patternType="solid">
          <fgColor rgb="FFCCFFFF"/>
          <bgColor indexed="64"/>
        </patternFill>
      </fill>
      <border/>
    </dxf>
    <dxf>
      <font>
        <b/>
      </font>
      <border/>
    </dxf>
    <dxf>
      <fill>
        <patternFill>
          <bgColor rgb="FFCCFFFF"/>
        </patternFill>
      </fill>
      <border/>
    </dxf>
    <dxf>
      <fill>
        <patternFill patternType="solid"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25"/>
          <c:w val="0.99575"/>
          <c:h val="0.9075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'Data 5.3'!$G$3</c:f>
              <c:strCache>
                <c:ptCount val="1"/>
                <c:pt idx="0">
                  <c:v>WEI</c:v>
                </c:pt>
              </c:strCache>
            </c:strRef>
          </c:tx>
          <c:spPr>
            <a:solidFill>
              <a:srgbClr val="FFFFFF"/>
            </a:solidFill>
            <a:ln w="12700">
              <a:solid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5.3'!$A$4:$A$34</c:f>
              <c:strCache>
                <c:ptCount val="31"/>
                <c:pt idx="0">
                  <c:v>Iceland</c:v>
                </c:pt>
                <c:pt idx="1">
                  <c:v>Norway</c:v>
                </c:pt>
                <c:pt idx="2">
                  <c:v>Latvia</c:v>
                </c:pt>
                <c:pt idx="3">
                  <c:v>Hungary</c:v>
                </c:pt>
                <c:pt idx="4">
                  <c:v>Lithuania</c:v>
                </c:pt>
                <c:pt idx="5">
                  <c:v>Slovakia</c:v>
                </c:pt>
                <c:pt idx="6">
                  <c:v>Sweden</c:v>
                </c:pt>
                <c:pt idx="7">
                  <c:v>Bulgaria</c:v>
                </c:pt>
                <c:pt idx="8">
                  <c:v>Slovenia</c:v>
                </c:pt>
                <c:pt idx="9">
                  <c:v>Ireland</c:v>
                </c:pt>
                <c:pt idx="10">
                  <c:v>Finland</c:v>
                </c:pt>
                <c:pt idx="11">
                  <c:v>Switzerland</c:v>
                </c:pt>
                <c:pt idx="12">
                  <c:v>Austria</c:v>
                </c:pt>
                <c:pt idx="13">
                  <c:v>Netherlands</c:v>
                </c:pt>
                <c:pt idx="14">
                  <c:v>Estonia</c:v>
                </c:pt>
                <c:pt idx="15">
                  <c:v>Luxembourg</c:v>
                </c:pt>
                <c:pt idx="16">
                  <c:v>France</c:v>
                </c:pt>
                <c:pt idx="17">
                  <c:v>Poland</c:v>
                </c:pt>
                <c:pt idx="18">
                  <c:v>Germany</c:v>
                </c:pt>
                <c:pt idx="19">
                  <c:v>Czech Republic</c:v>
                </c:pt>
                <c:pt idx="20">
                  <c:v>United Kingdom</c:v>
                </c:pt>
                <c:pt idx="21">
                  <c:v>Romania</c:v>
                </c:pt>
                <c:pt idx="22">
                  <c:v>Greece</c:v>
                </c:pt>
                <c:pt idx="23">
                  <c:v>Portugal</c:v>
                </c:pt>
                <c:pt idx="24">
                  <c:v>Denmark</c:v>
                </c:pt>
                <c:pt idx="25">
                  <c:v>Turkey</c:v>
                </c:pt>
                <c:pt idx="26">
                  <c:v>Belgium</c:v>
                </c:pt>
                <c:pt idx="27">
                  <c:v>Italy</c:v>
                </c:pt>
                <c:pt idx="28">
                  <c:v>Spain</c:v>
                </c:pt>
                <c:pt idx="29">
                  <c:v>Malta</c:v>
                </c:pt>
                <c:pt idx="30">
                  <c:v>Cyprus</c:v>
                </c:pt>
              </c:strCache>
            </c:strRef>
          </c:cat>
          <c:val>
            <c:numRef>
              <c:f>'Data 5.3'!$G$4:$G$34</c:f>
              <c:numCache>
                <c:ptCount val="31"/>
                <c:pt idx="0">
                  <c:v>0.09176470588235294</c:v>
                </c:pt>
                <c:pt idx="1">
                  <c:v>0.5089058524173028</c:v>
                </c:pt>
                <c:pt idx="2">
                  <c:v>0.8970313230481534</c:v>
                </c:pt>
                <c:pt idx="3">
                  <c:v>4.710833333333333</c:v>
                </c:pt>
                <c:pt idx="4">
                  <c:v>18.955102040816328</c:v>
                </c:pt>
                <c:pt idx="5">
                  <c:v>1.4304210342852874</c:v>
                </c:pt>
                <c:pt idx="6">
                  <c:v>1.5217877094972068</c:v>
                </c:pt>
                <c:pt idx="7">
                  <c:v>1.8192752183234848</c:v>
                </c:pt>
                <c:pt idx="8">
                  <c:v>1.576089568016914</c:v>
                </c:pt>
                <c:pt idx="9">
                  <c:v>2.2529598835204414</c:v>
                </c:pt>
                <c:pt idx="10">
                  <c:v>2.1125226860254083</c:v>
                </c:pt>
                <c:pt idx="11">
                  <c:v>4.818779342723005</c:v>
                </c:pt>
                <c:pt idx="12">
                  <c:v>4.239285714285714</c:v>
                </c:pt>
                <c:pt idx="13">
                  <c:v>5.115384615384615</c:v>
                </c:pt>
                <c:pt idx="14">
                  <c:v>12.474629195940672</c:v>
                </c:pt>
                <c:pt idx="15">
                  <c:v>3.7102366036129193</c:v>
                </c:pt>
                <c:pt idx="16">
                  <c:v>15.885340314136126</c:v>
                </c:pt>
                <c:pt idx="17">
                  <c:v>17.868462757527734</c:v>
                </c:pt>
                <c:pt idx="18">
                  <c:v>23.83186813186813</c:v>
                </c:pt>
                <c:pt idx="19">
                  <c:v>12.367778681855167</c:v>
                </c:pt>
                <c:pt idx="20">
                  <c:v>10.355055691683239</c:v>
                </c:pt>
                <c:pt idx="21">
                  <c:v>20.26340056274088</c:v>
                </c:pt>
                <c:pt idx="22">
                  <c:v>12.07638888888889</c:v>
                </c:pt>
                <c:pt idx="23">
                  <c:v>15.278863963778555</c:v>
                </c:pt>
                <c:pt idx="24">
                  <c:v>15.71545380212592</c:v>
                </c:pt>
                <c:pt idx="25">
                  <c:v>16.794871794871796</c:v>
                </c:pt>
                <c:pt idx="26">
                  <c:v>45.1030303030303</c:v>
                </c:pt>
                <c:pt idx="27">
                  <c:v>32.114285714285714</c:v>
                </c:pt>
                <c:pt idx="28">
                  <c:v>36.806306306306304</c:v>
                </c:pt>
                <c:pt idx="29">
                  <c:v>38</c:v>
                </c:pt>
                <c:pt idx="30">
                  <c:v>43.91752577319588</c:v>
                </c:pt>
              </c:numCache>
            </c:numRef>
          </c:val>
        </c:ser>
        <c:overlap val="100"/>
        <c:gapWidth val="100"/>
        <c:axId val="31804845"/>
        <c:axId val="17808150"/>
      </c:barChart>
      <c:barChart>
        <c:barDir val="bar"/>
        <c:grouping val="clustered"/>
        <c:varyColors val="0"/>
        <c:ser>
          <c:idx val="0"/>
          <c:order val="0"/>
          <c:tx>
            <c:strRef>
              <c:f>'Data 5.3'!$H$3</c:f>
              <c:strCache>
                <c:ptCount val="1"/>
                <c:pt idx="0">
                  <c:v>WEI - energy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5.3'!$A$4:$A$34</c:f>
              <c:strCache>
                <c:ptCount val="31"/>
                <c:pt idx="0">
                  <c:v>Iceland</c:v>
                </c:pt>
                <c:pt idx="1">
                  <c:v>Norway</c:v>
                </c:pt>
                <c:pt idx="2">
                  <c:v>Latvia</c:v>
                </c:pt>
                <c:pt idx="3">
                  <c:v>Hungary</c:v>
                </c:pt>
                <c:pt idx="4">
                  <c:v>Lithuania</c:v>
                </c:pt>
                <c:pt idx="5">
                  <c:v>Slovakia</c:v>
                </c:pt>
                <c:pt idx="6">
                  <c:v>Sweden</c:v>
                </c:pt>
                <c:pt idx="7">
                  <c:v>Bulgaria</c:v>
                </c:pt>
                <c:pt idx="8">
                  <c:v>Slovenia</c:v>
                </c:pt>
                <c:pt idx="9">
                  <c:v>Ireland</c:v>
                </c:pt>
                <c:pt idx="10">
                  <c:v>Finland</c:v>
                </c:pt>
                <c:pt idx="11">
                  <c:v>Switzerland</c:v>
                </c:pt>
                <c:pt idx="12">
                  <c:v>Austria</c:v>
                </c:pt>
                <c:pt idx="13">
                  <c:v>Netherlands</c:v>
                </c:pt>
                <c:pt idx="14">
                  <c:v>Estonia</c:v>
                </c:pt>
                <c:pt idx="15">
                  <c:v>Luxembourg</c:v>
                </c:pt>
                <c:pt idx="16">
                  <c:v>France</c:v>
                </c:pt>
                <c:pt idx="17">
                  <c:v>Poland</c:v>
                </c:pt>
                <c:pt idx="18">
                  <c:v>Germany</c:v>
                </c:pt>
                <c:pt idx="19">
                  <c:v>Czech Republic</c:v>
                </c:pt>
                <c:pt idx="20">
                  <c:v>United Kingdom</c:v>
                </c:pt>
                <c:pt idx="21">
                  <c:v>Romania</c:v>
                </c:pt>
                <c:pt idx="22">
                  <c:v>Greece</c:v>
                </c:pt>
                <c:pt idx="23">
                  <c:v>Portugal</c:v>
                </c:pt>
                <c:pt idx="24">
                  <c:v>Denmark</c:v>
                </c:pt>
                <c:pt idx="25">
                  <c:v>Turkey</c:v>
                </c:pt>
                <c:pt idx="26">
                  <c:v>Belgium</c:v>
                </c:pt>
                <c:pt idx="27">
                  <c:v>Italy</c:v>
                </c:pt>
                <c:pt idx="28">
                  <c:v>Spain</c:v>
                </c:pt>
                <c:pt idx="29">
                  <c:v>Malta</c:v>
                </c:pt>
                <c:pt idx="30">
                  <c:v>Cyprus</c:v>
                </c:pt>
              </c:strCache>
            </c:strRef>
          </c:cat>
          <c:val>
            <c:numRef>
              <c:f>'Data 5.3'!$H$4:$H$34</c:f>
              <c:numCache>
                <c:ptCount val="31"/>
                <c:pt idx="0">
                  <c:v>0.09176470588235294</c:v>
                </c:pt>
                <c:pt idx="1">
                  <c:v>0.5089058524173028</c:v>
                </c:pt>
                <c:pt idx="2">
                  <c:v>0.8385928003740065</c:v>
                </c:pt>
                <c:pt idx="3">
                  <c:v>1.1583333333333334</c:v>
                </c:pt>
                <c:pt idx="4">
                  <c:v>1.2857142857142858</c:v>
                </c:pt>
                <c:pt idx="5">
                  <c:v>1.4304210342852874</c:v>
                </c:pt>
                <c:pt idx="6">
                  <c:v>1.4832402234636872</c:v>
                </c:pt>
                <c:pt idx="7">
                  <c:v>1.537415677456466</c:v>
                </c:pt>
                <c:pt idx="8">
                  <c:v>1.576089568016914</c:v>
                </c:pt>
                <c:pt idx="9">
                  <c:v>1.7222882102762558</c:v>
                </c:pt>
                <c:pt idx="10">
                  <c:v>1.8802177858439202</c:v>
                </c:pt>
                <c:pt idx="11">
                  <c:v>1.9962441314553991</c:v>
                </c:pt>
                <c:pt idx="12">
                  <c:v>2.369047619047619</c:v>
                </c:pt>
                <c:pt idx="13">
                  <c:v>2.465934065934066</c:v>
                </c:pt>
                <c:pt idx="14">
                  <c:v>3.2943013270882124</c:v>
                </c:pt>
                <c:pt idx="15">
                  <c:v>3.7102366036129193</c:v>
                </c:pt>
                <c:pt idx="16">
                  <c:v>6.87434554973822</c:v>
                </c:pt>
                <c:pt idx="17">
                  <c:v>7.12202852614897</c:v>
                </c:pt>
                <c:pt idx="18">
                  <c:v>8.56978021978022</c:v>
                </c:pt>
                <c:pt idx="19">
                  <c:v>8.962884145959817</c:v>
                </c:pt>
                <c:pt idx="20">
                  <c:v>10.197584996843798</c:v>
                </c:pt>
                <c:pt idx="21">
                  <c:v>11.656775352895279</c:v>
                </c:pt>
                <c:pt idx="22">
                  <c:v>11.904166666666667</c:v>
                </c:pt>
                <c:pt idx="23">
                  <c:v>13.581669753721616</c:v>
                </c:pt>
                <c:pt idx="24">
                  <c:v>15.71545380212592</c:v>
                </c:pt>
                <c:pt idx="25">
                  <c:v>16.794871794871796</c:v>
                </c:pt>
                <c:pt idx="26">
                  <c:v>19.381818181818183</c:v>
                </c:pt>
                <c:pt idx="27">
                  <c:v>26.01257142857143</c:v>
                </c:pt>
                <c:pt idx="28">
                  <c:v>31.69009009009009</c:v>
                </c:pt>
                <c:pt idx="29">
                  <c:v>38</c:v>
                </c:pt>
                <c:pt idx="30">
                  <c:v>43.91752577319588</c:v>
                </c:pt>
              </c:numCache>
            </c:numRef>
          </c:val>
        </c:ser>
        <c:gapWidth val="100"/>
        <c:axId val="26055623"/>
        <c:axId val="33174016"/>
      </c:barChart>
      <c:catAx>
        <c:axId val="318048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7808150"/>
        <c:crosses val="autoZero"/>
        <c:auto val="1"/>
        <c:lblOffset val="100"/>
        <c:noMultiLvlLbl val="0"/>
      </c:catAx>
      <c:valAx>
        <c:axId val="17808150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WEI (%)</a:t>
                </a:r>
              </a:p>
            </c:rich>
          </c:tx>
          <c:layout>
            <c:manualLayout>
              <c:xMode val="factor"/>
              <c:yMode val="factor"/>
              <c:x val="0.26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one"/>
        <c:spPr>
          <a:ln w="3175">
            <a:noFill/>
          </a:ln>
        </c:spPr>
        <c:crossAx val="31804845"/>
        <c:crossesAt val="1"/>
        <c:crossBetween val="between"/>
        <c:dispUnits/>
        <c:majorUnit val="10"/>
        <c:minorUnit val="5"/>
      </c:valAx>
      <c:catAx>
        <c:axId val="26055623"/>
        <c:scaling>
          <c:orientation val="maxMin"/>
        </c:scaling>
        <c:axPos val="l"/>
        <c:delete val="1"/>
        <c:majorTickMark val="in"/>
        <c:minorTickMark val="none"/>
        <c:tickLblPos val="nextTo"/>
        <c:crossAx val="33174016"/>
        <c:crosses val="autoZero"/>
        <c:auto val="1"/>
        <c:lblOffset val="100"/>
        <c:noMultiLvlLbl val="0"/>
      </c:catAx>
      <c:valAx>
        <c:axId val="3317401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0556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25"/>
          <c:y val="0.356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'[2]Sheet1'!$B$211</c:f>
              <c:strCache>
                <c:ptCount val="1"/>
                <c:pt idx="0">
                  <c:v>Exploitation 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5"/>
            <c:invertIfNegative val="0"/>
            <c:spPr>
              <a:solidFill>
                <a:srgbClr val="FFFF00"/>
              </a:solidFill>
            </c:spPr>
          </c:dPt>
          <c:dPt>
            <c:idx val="6"/>
            <c:invertIfNegative val="0"/>
            <c:spPr>
              <a:solidFill>
                <a:srgbClr val="FFFF00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Pt>
            <c:idx val="9"/>
            <c:invertIfNegative val="0"/>
            <c:spPr>
              <a:solidFill>
                <a:srgbClr val="00FF00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00FF00"/>
              </a:solidFill>
            </c:spPr>
          </c:dPt>
          <c:dPt>
            <c:idx val="12"/>
            <c:invertIfNegative val="0"/>
            <c:spPr>
              <a:solidFill>
                <a:srgbClr val="00FF00"/>
              </a:solidFill>
            </c:spPr>
          </c:dPt>
          <c:dPt>
            <c:idx val="13"/>
            <c:invertIfNegative val="0"/>
            <c:spPr>
              <a:solidFill>
                <a:srgbClr val="00FF00"/>
              </a:solidFill>
            </c:spPr>
          </c:dPt>
          <c:dPt>
            <c:idx val="14"/>
            <c:invertIfNegative val="0"/>
            <c:spPr>
              <a:solidFill>
                <a:srgbClr val="00FF00"/>
              </a:solidFill>
            </c:spPr>
          </c:dPt>
          <c:dPt>
            <c:idx val="15"/>
            <c:invertIfNegative val="0"/>
            <c:spPr>
              <a:solidFill>
                <a:srgbClr val="00FF00"/>
              </a:solidFill>
            </c:spPr>
          </c:dPt>
          <c:dPt>
            <c:idx val="16"/>
            <c:invertIfNegative val="0"/>
            <c:spPr>
              <a:solidFill>
                <a:srgbClr val="0000FF"/>
              </a:solidFill>
            </c:spPr>
          </c:dPt>
          <c:dPt>
            <c:idx val="17"/>
            <c:invertIfNegative val="0"/>
            <c:spPr>
              <a:solidFill>
                <a:srgbClr val="0000FF"/>
              </a:solidFill>
            </c:spPr>
          </c:dPt>
          <c:dPt>
            <c:idx val="18"/>
            <c:invertIfNegative val="0"/>
            <c:spPr>
              <a:solidFill>
                <a:srgbClr val="0000FF"/>
              </a:solidFill>
            </c:spPr>
          </c:dPt>
          <c:dPt>
            <c:idx val="19"/>
            <c:invertIfNegative val="0"/>
            <c:spPr>
              <a:solidFill>
                <a:srgbClr val="0000FF"/>
              </a:solidFill>
            </c:spPr>
          </c:dPt>
          <c:dPt>
            <c:idx val="20"/>
            <c:invertIfNegative val="0"/>
            <c:spPr>
              <a:solidFill>
                <a:srgbClr val="0000FF"/>
              </a:solidFill>
            </c:spPr>
          </c:dPt>
          <c:dPt>
            <c:idx val="21"/>
            <c:invertIfNegative val="0"/>
            <c:spPr>
              <a:solidFill>
                <a:srgbClr val="0000FF"/>
              </a:solidFill>
            </c:spPr>
          </c:dPt>
          <c:dPt>
            <c:idx val="22"/>
            <c:invertIfNegative val="0"/>
            <c:spPr>
              <a:solidFill>
                <a:srgbClr val="0000FF"/>
              </a:solidFill>
            </c:spPr>
          </c:dPt>
          <c:dPt>
            <c:idx val="23"/>
            <c:invertIfNegative val="0"/>
            <c:spPr>
              <a:solidFill>
                <a:srgbClr val="0000FF"/>
              </a:solidFill>
            </c:spPr>
          </c:dPt>
          <c:dPt>
            <c:idx val="24"/>
            <c:invertIfNegative val="0"/>
            <c:spPr>
              <a:solidFill>
                <a:srgbClr val="0000FF"/>
              </a:solidFill>
            </c:spPr>
          </c:dPt>
          <c:dPt>
            <c:idx val="25"/>
            <c:invertIfNegative val="0"/>
            <c:spPr>
              <a:solidFill>
                <a:srgbClr val="0000FF"/>
              </a:solidFill>
            </c:spPr>
          </c:dPt>
          <c:dPt>
            <c:idx val="26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'[2]Sheet1'!$A$212:$A$239</c:f>
              <c:strCache>
                <c:ptCount val="28"/>
                <c:pt idx="0">
                  <c:v>Malta</c:v>
                </c:pt>
                <c:pt idx="1">
                  <c:v>Belgium</c:v>
                </c:pt>
                <c:pt idx="2">
                  <c:v>Cyprus</c:v>
                </c:pt>
                <c:pt idx="3">
                  <c:v>Spain</c:v>
                </c:pt>
                <c:pt idx="4">
                  <c:v>Italy</c:v>
                </c:pt>
                <c:pt idx="5">
                  <c:v>Germany</c:v>
                </c:pt>
                <c:pt idx="6">
                  <c:v>Romania</c:v>
                </c:pt>
                <c:pt idx="7">
                  <c:v>Lithuania</c:v>
                </c:pt>
                <c:pt idx="8">
                  <c:v>Poland</c:v>
                </c:pt>
                <c:pt idx="9">
                  <c:v>France</c:v>
                </c:pt>
                <c:pt idx="10">
                  <c:v>Portugal</c:v>
                </c:pt>
                <c:pt idx="11">
                  <c:v>Turkey</c:v>
                </c:pt>
                <c:pt idx="12">
                  <c:v>Czech Republic</c:v>
                </c:pt>
                <c:pt idx="13">
                  <c:v>Denmark</c:v>
                </c:pt>
                <c:pt idx="14">
                  <c:v>Greece</c:v>
                </c:pt>
                <c:pt idx="15">
                  <c:v>United Kingdom</c:v>
                </c:pt>
                <c:pt idx="16">
                  <c:v>Netherlands</c:v>
                </c:pt>
                <c:pt idx="17">
                  <c:v>Hungary</c:v>
                </c:pt>
                <c:pt idx="18">
                  <c:v>Austria</c:v>
                </c:pt>
                <c:pt idx="19">
                  <c:v>Luxembourg</c:v>
                </c:pt>
                <c:pt idx="20">
                  <c:v>Ireland</c:v>
                </c:pt>
                <c:pt idx="21">
                  <c:v>Finland</c:v>
                </c:pt>
                <c:pt idx="22">
                  <c:v>Slovenia</c:v>
                </c:pt>
                <c:pt idx="23">
                  <c:v>Sweden</c:v>
                </c:pt>
                <c:pt idx="24">
                  <c:v>Slovakia</c:v>
                </c:pt>
                <c:pt idx="25">
                  <c:v>Latvia</c:v>
                </c:pt>
                <c:pt idx="26">
                  <c:v>Norway</c:v>
                </c:pt>
                <c:pt idx="27">
                  <c:v>Iceland</c:v>
                </c:pt>
              </c:strCache>
            </c:strRef>
          </c:cat>
          <c:val>
            <c:numRef>
              <c:f>'[2]Sheet1'!$B$212:$B$239</c:f>
              <c:numCache>
                <c:ptCount val="28"/>
                <c:pt idx="0">
                  <c:v>111.4</c:v>
                </c:pt>
                <c:pt idx="1">
                  <c:v>45.1030303030303</c:v>
                </c:pt>
                <c:pt idx="2">
                  <c:v>43.91752577319588</c:v>
                </c:pt>
                <c:pt idx="3">
                  <c:v>36.80630630630631</c:v>
                </c:pt>
                <c:pt idx="4">
                  <c:v>32.114285714285714</c:v>
                </c:pt>
                <c:pt idx="5">
                  <c:v>23.83186813186813</c:v>
                </c:pt>
                <c:pt idx="6">
                  <c:v>20.26340056274088</c:v>
                </c:pt>
                <c:pt idx="7">
                  <c:v>18.955102040816328</c:v>
                </c:pt>
                <c:pt idx="8">
                  <c:v>17.868462757527734</c:v>
                </c:pt>
                <c:pt idx="9">
                  <c:v>15.885340314136126</c:v>
                </c:pt>
                <c:pt idx="10">
                  <c:v>15.278863963778555</c:v>
                </c:pt>
                <c:pt idx="11">
                  <c:v>15.193162393162392</c:v>
                </c:pt>
                <c:pt idx="12">
                  <c:v>12.367778681855167</c:v>
                </c:pt>
                <c:pt idx="13">
                  <c:v>12.330335241210138</c:v>
                </c:pt>
                <c:pt idx="14">
                  <c:v>12.07638888888889</c:v>
                </c:pt>
                <c:pt idx="15">
                  <c:v>10.355055691683239</c:v>
                </c:pt>
                <c:pt idx="16">
                  <c:v>5.115384615384615</c:v>
                </c:pt>
                <c:pt idx="17">
                  <c:v>4.710833333333333</c:v>
                </c:pt>
                <c:pt idx="18">
                  <c:v>4.239285714285714</c:v>
                </c:pt>
                <c:pt idx="19">
                  <c:v>3.7104622871046233</c:v>
                </c:pt>
                <c:pt idx="20">
                  <c:v>2.2529598835204414</c:v>
                </c:pt>
                <c:pt idx="21">
                  <c:v>2.1125226860254083</c:v>
                </c:pt>
                <c:pt idx="22">
                  <c:v>1.576089568016914</c:v>
                </c:pt>
                <c:pt idx="23">
                  <c:v>1.5145251396648045</c:v>
                </c:pt>
                <c:pt idx="24">
                  <c:v>1.4304210342852874</c:v>
                </c:pt>
                <c:pt idx="25">
                  <c:v>0.8970313230481534</c:v>
                </c:pt>
                <c:pt idx="26">
                  <c:v>0.5152671755725191</c:v>
                </c:pt>
                <c:pt idx="27">
                  <c:v>0.09176470588235294</c:v>
                </c:pt>
              </c:numCache>
            </c:numRef>
          </c:val>
        </c:ser>
        <c:ser>
          <c:idx val="1"/>
          <c:order val="1"/>
          <c:tx>
            <c:strRef>
              <c:f>'[2]Sheet1'!$C$211</c:f>
              <c:strCache>
                <c:ptCount val="1"/>
                <c:pt idx="0">
                  <c:v>Consumption 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'[2]Sheet1'!$A$212:$A$239</c:f>
              <c:strCache>
                <c:ptCount val="28"/>
                <c:pt idx="0">
                  <c:v>Malta</c:v>
                </c:pt>
                <c:pt idx="1">
                  <c:v>Belgium</c:v>
                </c:pt>
                <c:pt idx="2">
                  <c:v>Cyprus</c:v>
                </c:pt>
                <c:pt idx="3">
                  <c:v>Spain</c:v>
                </c:pt>
                <c:pt idx="4">
                  <c:v>Italy</c:v>
                </c:pt>
                <c:pt idx="5">
                  <c:v>Germany</c:v>
                </c:pt>
                <c:pt idx="6">
                  <c:v>Romania</c:v>
                </c:pt>
                <c:pt idx="7">
                  <c:v>Lithuania</c:v>
                </c:pt>
                <c:pt idx="8">
                  <c:v>Poland</c:v>
                </c:pt>
                <c:pt idx="9">
                  <c:v>France</c:v>
                </c:pt>
                <c:pt idx="10">
                  <c:v>Portugal</c:v>
                </c:pt>
                <c:pt idx="11">
                  <c:v>Turkey</c:v>
                </c:pt>
                <c:pt idx="12">
                  <c:v>Czech Republic</c:v>
                </c:pt>
                <c:pt idx="13">
                  <c:v>Denmark</c:v>
                </c:pt>
                <c:pt idx="14">
                  <c:v>Greece</c:v>
                </c:pt>
                <c:pt idx="15">
                  <c:v>United Kingdom</c:v>
                </c:pt>
                <c:pt idx="16">
                  <c:v>Netherlands</c:v>
                </c:pt>
                <c:pt idx="17">
                  <c:v>Hungary</c:v>
                </c:pt>
                <c:pt idx="18">
                  <c:v>Austria</c:v>
                </c:pt>
                <c:pt idx="19">
                  <c:v>Luxembourg</c:v>
                </c:pt>
                <c:pt idx="20">
                  <c:v>Ireland</c:v>
                </c:pt>
                <c:pt idx="21">
                  <c:v>Finland</c:v>
                </c:pt>
                <c:pt idx="22">
                  <c:v>Slovenia</c:v>
                </c:pt>
                <c:pt idx="23">
                  <c:v>Sweden</c:v>
                </c:pt>
                <c:pt idx="24">
                  <c:v>Slovakia</c:v>
                </c:pt>
                <c:pt idx="25">
                  <c:v>Latvia</c:v>
                </c:pt>
                <c:pt idx="26">
                  <c:v>Norway</c:v>
                </c:pt>
                <c:pt idx="27">
                  <c:v>Iceland</c:v>
                </c:pt>
              </c:strCache>
            </c:strRef>
          </c:cat>
          <c:val>
            <c:numRef>
              <c:f>'[2]Sheet1'!$C$212:$C$239</c:f>
              <c:numCache>
                <c:ptCount val="28"/>
                <c:pt idx="1">
                  <c:v>-4</c:v>
                </c:pt>
                <c:pt idx="2">
                  <c:v>-27.4</c:v>
                </c:pt>
                <c:pt idx="3">
                  <c:v>-21.654954954955</c:v>
                </c:pt>
                <c:pt idx="4">
                  <c:v>-14.3714285714286</c:v>
                </c:pt>
                <c:pt idx="5">
                  <c:v>-2</c:v>
                </c:pt>
                <c:pt idx="6">
                  <c:v>-2.2</c:v>
                </c:pt>
                <c:pt idx="8">
                  <c:v>-2.9</c:v>
                </c:pt>
                <c:pt idx="9">
                  <c:v>-2.87801047120419</c:v>
                </c:pt>
                <c:pt idx="10">
                  <c:v>-10.0185223296975</c:v>
                </c:pt>
                <c:pt idx="11">
                  <c:v>-10</c:v>
                </c:pt>
                <c:pt idx="12">
                  <c:v>-1.8</c:v>
                </c:pt>
                <c:pt idx="13">
                  <c:v>-6.6</c:v>
                </c:pt>
                <c:pt idx="14">
                  <c:v>-8.83333333333333</c:v>
                </c:pt>
                <c:pt idx="15">
                  <c:v>-2.1</c:v>
                </c:pt>
                <c:pt idx="16">
                  <c:v>-0.6</c:v>
                </c:pt>
                <c:pt idx="17">
                  <c:v>-0.6</c:v>
                </c:pt>
                <c:pt idx="18">
                  <c:v>-0.6</c:v>
                </c:pt>
                <c:pt idx="19">
                  <c:v>-0.6</c:v>
                </c:pt>
                <c:pt idx="20">
                  <c:v>-0.6</c:v>
                </c:pt>
                <c:pt idx="21">
                  <c:v>-0.40562613430127</c:v>
                </c:pt>
                <c:pt idx="22">
                  <c:v>-0.3</c:v>
                </c:pt>
                <c:pt idx="23">
                  <c:v>-0.328491620111732</c:v>
                </c:pt>
                <c:pt idx="24">
                  <c:v>-0.3</c:v>
                </c:pt>
                <c:pt idx="25">
                  <c:v>-0.2</c:v>
                </c:pt>
                <c:pt idx="26">
                  <c:v>-0.103307888040712</c:v>
                </c:pt>
                <c:pt idx="27">
                  <c:v>-0.0429411764705882</c:v>
                </c:pt>
              </c:numCache>
            </c:numRef>
          </c:val>
        </c:ser>
        <c:overlap val="100"/>
        <c:axId val="30130689"/>
        <c:axId val="2740746"/>
      </c:barChart>
      <c:catAx>
        <c:axId val="301306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740746"/>
        <c:crosses val="autoZero"/>
        <c:auto val="1"/>
        <c:lblOffset val="100"/>
        <c:noMultiLvlLbl val="0"/>
      </c:catAx>
      <c:valAx>
        <c:axId val="2740746"/>
        <c:scaling>
          <c:orientation val="minMax"/>
          <c:max val="5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Index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013068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'[1]Fig 5.4'!$A$4</c:f>
              <c:strCache>
                <c:ptCount val="1"/>
                <c:pt idx="0">
                  <c:v>Western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'[1]Fig 5.4'!$B$3:$J$3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'[1]Fig 5.4'!$B$4:$J$4</c:f>
              <c:numCache>
                <c:ptCount val="9"/>
                <c:pt idx="0">
                  <c:v>100</c:v>
                </c:pt>
                <c:pt idx="1">
                  <c:v>101.75354208560954</c:v>
                </c:pt>
                <c:pt idx="2">
                  <c:v>102.42062534158171</c:v>
                </c:pt>
                <c:pt idx="3">
                  <c:v>97.57490818613184</c:v>
                </c:pt>
                <c:pt idx="4">
                  <c:v>96.83841308012742</c:v>
                </c:pt>
                <c:pt idx="5">
                  <c:v>93.25814293201026</c:v>
                </c:pt>
                <c:pt idx="6">
                  <c:v>89.46599186629223</c:v>
                </c:pt>
                <c:pt idx="7">
                  <c:v>85.70490346889542</c:v>
                </c:pt>
                <c:pt idx="8">
                  <c:v>86.25795447896407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'[1]Fig 5.4'!$A$5</c:f>
              <c:strCache>
                <c:ptCount val="1"/>
                <c:pt idx="0">
                  <c:v>Western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'[1]Fig 5.4'!$B$3:$J$3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'[1]Fig 5.4'!$B$5:$J$5</c:f>
              <c:numCache>
                <c:ptCount val="9"/>
                <c:pt idx="0">
                  <c:v>100</c:v>
                </c:pt>
                <c:pt idx="1">
                  <c:v>101.88159247390406</c:v>
                </c:pt>
                <c:pt idx="2">
                  <c:v>100.16025397990794</c:v>
                </c:pt>
                <c:pt idx="3">
                  <c:v>98.20495778595709</c:v>
                </c:pt>
                <c:pt idx="4">
                  <c:v>100.20516305663898</c:v>
                </c:pt>
                <c:pt idx="5">
                  <c:v>98.96393096682395</c:v>
                </c:pt>
                <c:pt idx="6">
                  <c:v>99.43765812960447</c:v>
                </c:pt>
                <c:pt idx="7">
                  <c:v>100.58613683218418</c:v>
                </c:pt>
                <c:pt idx="8">
                  <c:v>101.36785807479387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'[1]Fig 5.4'!$A$6</c:f>
              <c:strCache>
                <c:ptCount val="1"/>
                <c:pt idx="0">
                  <c:v>Central Accession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'[1]Fig 5.4'!$B$3:$J$3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'[1]Fig 5.4'!$B$6:$J$6</c:f>
              <c:numCache>
                <c:ptCount val="9"/>
                <c:pt idx="0">
                  <c:v>100</c:v>
                </c:pt>
                <c:pt idx="1">
                  <c:v>85.39906446614604</c:v>
                </c:pt>
                <c:pt idx="2">
                  <c:v>83.12263890406433</c:v>
                </c:pt>
                <c:pt idx="3">
                  <c:v>77.11125316282539</c:v>
                </c:pt>
                <c:pt idx="4">
                  <c:v>73.80646304710103</c:v>
                </c:pt>
                <c:pt idx="5">
                  <c:v>73.32329603185322</c:v>
                </c:pt>
                <c:pt idx="6">
                  <c:v>75.57103785410524</c:v>
                </c:pt>
                <c:pt idx="7">
                  <c:v>70.24343323889666</c:v>
                </c:pt>
                <c:pt idx="8">
                  <c:v>69.5003058509151</c:v>
                </c:pt>
              </c:numCache>
            </c:numRef>
          </c:val>
          <c:smooth val="0"/>
        </c:ser>
        <c:marker val="1"/>
        <c:axId val="24666715"/>
        <c:axId val="20673844"/>
      </c:lineChart>
      <c:catAx>
        <c:axId val="2466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73844"/>
        <c:crosses val="autoZero"/>
        <c:auto val="1"/>
        <c:lblOffset val="100"/>
        <c:noMultiLvlLbl val="0"/>
      </c:catAx>
      <c:valAx>
        <c:axId val="20673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 1990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667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480314960629921" right="0.7480314960629921" top="1.5748031496062993" bottom="1.5748031496062993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14</xdr:col>
      <xdr:colOff>9525</xdr:colOff>
      <xdr:row>46</xdr:row>
      <xdr:rowOff>0</xdr:rowOff>
    </xdr:to>
    <xdr:graphicFrame>
      <xdr:nvGraphicFramePr>
        <xdr:cNvPr id="1" name="Chart 2"/>
        <xdr:cNvGraphicFramePr/>
      </xdr:nvGraphicFramePr>
      <xdr:xfrm>
        <a:off x="3076575" y="485775"/>
        <a:ext cx="549592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8</xdr:col>
      <xdr:colOff>495300</xdr:colOff>
      <xdr:row>31</xdr:row>
      <xdr:rowOff>66675</xdr:rowOff>
    </xdr:to>
    <xdr:graphicFrame>
      <xdr:nvGraphicFramePr>
        <xdr:cNvPr id="1" name="Chart 2"/>
        <xdr:cNvGraphicFramePr/>
      </xdr:nvGraphicFramePr>
      <xdr:xfrm>
        <a:off x="609600" y="1619250"/>
        <a:ext cx="47625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C_WATER\WIR\List_figu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WE1_WCI_16De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_D\KievReport\FactSheets\ExploiCons\WEIv3\FS13av3W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_list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Fig 2.12"/>
      <sheetName val="Fig 2.13"/>
      <sheetName val="Fig 2.14"/>
      <sheetName val="Fig 2.15"/>
      <sheetName val="Fig 2.16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4.2"/>
      <sheetName val="Fig 4.3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7"/>
      <sheetName val="Fig 5.18"/>
      <sheetName val="Fig 5.19"/>
      <sheetName val="Fig 5.20"/>
      <sheetName val="Fig 5.21"/>
      <sheetName val="Fig 5.22"/>
    </sheetNames>
    <sheetDataSet>
      <sheetData sheetId="64">
        <row r="3">
          <cell r="B3">
            <v>1990</v>
          </cell>
          <cell r="C3">
            <v>1991</v>
          </cell>
          <cell r="D3">
            <v>1992</v>
          </cell>
          <cell r="E3">
            <v>1993</v>
          </cell>
          <cell r="F3">
            <v>1994</v>
          </cell>
          <cell r="G3">
            <v>1995</v>
          </cell>
          <cell r="H3">
            <v>1996</v>
          </cell>
          <cell r="I3">
            <v>1997</v>
          </cell>
          <cell r="J3">
            <v>1998</v>
          </cell>
        </row>
        <row r="4">
          <cell r="A4" t="str">
            <v>Western Central</v>
          </cell>
          <cell r="B4">
            <v>100</v>
          </cell>
          <cell r="C4">
            <v>101.75354208560954</v>
          </cell>
          <cell r="D4">
            <v>102.42062534158171</v>
          </cell>
          <cell r="E4">
            <v>97.57490818613184</v>
          </cell>
          <cell r="F4">
            <v>96.83841308012742</v>
          </cell>
          <cell r="G4">
            <v>93.25814293201026</v>
          </cell>
          <cell r="H4">
            <v>89.46599186629223</v>
          </cell>
          <cell r="I4">
            <v>85.70490346889542</v>
          </cell>
          <cell r="J4">
            <v>86.25795447896407</v>
          </cell>
        </row>
        <row r="5">
          <cell r="A5" t="str">
            <v>Western Southern</v>
          </cell>
          <cell r="B5">
            <v>100</v>
          </cell>
          <cell r="C5">
            <v>101.88159247390406</v>
          </cell>
          <cell r="D5">
            <v>100.16025397990794</v>
          </cell>
          <cell r="E5">
            <v>98.20495778595709</v>
          </cell>
          <cell r="F5">
            <v>100.20516305663898</v>
          </cell>
          <cell r="G5">
            <v>98.96393096682395</v>
          </cell>
          <cell r="H5">
            <v>99.43765812960447</v>
          </cell>
          <cell r="I5">
            <v>100.58613683218418</v>
          </cell>
          <cell r="J5">
            <v>101.36785807479387</v>
          </cell>
        </row>
        <row r="6">
          <cell r="A6" t="str">
            <v>Central Accession</v>
          </cell>
          <cell r="B6">
            <v>100</v>
          </cell>
          <cell r="C6">
            <v>85.39906446614604</v>
          </cell>
          <cell r="D6">
            <v>83.12263890406433</v>
          </cell>
          <cell r="E6">
            <v>77.11125316282539</v>
          </cell>
          <cell r="F6">
            <v>73.80646304710103</v>
          </cell>
          <cell r="G6">
            <v>73.32329603185322</v>
          </cell>
          <cell r="H6">
            <v>75.57103785410524</v>
          </cell>
          <cell r="I6">
            <v>70.24343323889666</v>
          </cell>
          <cell r="J6">
            <v>69.5003058509151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11">
          <cell r="B211" t="str">
            <v>Exploitation index</v>
          </cell>
          <cell r="C211" t="str">
            <v>Consumption index</v>
          </cell>
        </row>
        <row r="212">
          <cell r="A212" t="str">
            <v>Malta</v>
          </cell>
          <cell r="B212">
            <v>111.4</v>
          </cell>
        </row>
        <row r="213">
          <cell r="A213" t="str">
            <v>Belgium</v>
          </cell>
          <cell r="B213">
            <v>45.1030303030303</v>
          </cell>
          <cell r="C213">
            <v>-4</v>
          </cell>
        </row>
        <row r="214">
          <cell r="A214" t="str">
            <v>Cyprus</v>
          </cell>
          <cell r="B214">
            <v>43.91752577319588</v>
          </cell>
          <cell r="C214">
            <v>-27.4</v>
          </cell>
        </row>
        <row r="215">
          <cell r="A215" t="str">
            <v>Spain</v>
          </cell>
          <cell r="B215">
            <v>36.80630630630631</v>
          </cell>
          <cell r="C215">
            <v>-21.654954954955</v>
          </cell>
        </row>
        <row r="216">
          <cell r="A216" t="str">
            <v>Italy</v>
          </cell>
          <cell r="B216">
            <v>32.114285714285714</v>
          </cell>
          <cell r="C216">
            <v>-14.3714285714286</v>
          </cell>
        </row>
        <row r="217">
          <cell r="A217" t="str">
            <v>Germany</v>
          </cell>
          <cell r="B217">
            <v>23.83186813186813</v>
          </cell>
          <cell r="C217">
            <v>-2</v>
          </cell>
        </row>
        <row r="218">
          <cell r="A218" t="str">
            <v>Romania</v>
          </cell>
          <cell r="B218">
            <v>20.26340056274088</v>
          </cell>
          <cell r="C218">
            <v>-2.2</v>
          </cell>
        </row>
        <row r="219">
          <cell r="A219" t="str">
            <v>Lithuania</v>
          </cell>
          <cell r="B219">
            <v>18.955102040816328</v>
          </cell>
        </row>
        <row r="220">
          <cell r="A220" t="str">
            <v>Poland</v>
          </cell>
          <cell r="B220">
            <v>17.868462757527734</v>
          </cell>
          <cell r="C220">
            <v>-2.9</v>
          </cell>
        </row>
        <row r="221">
          <cell r="A221" t="str">
            <v>France</v>
          </cell>
          <cell r="B221">
            <v>15.885340314136126</v>
          </cell>
          <cell r="C221">
            <v>-2.87801047120419</v>
          </cell>
        </row>
        <row r="222">
          <cell r="A222" t="str">
            <v>Portugal</v>
          </cell>
          <cell r="B222">
            <v>15.278863963778555</v>
          </cell>
          <cell r="C222">
            <v>-10.0185223296975</v>
          </cell>
        </row>
        <row r="223">
          <cell r="A223" t="str">
            <v>Turkey</v>
          </cell>
          <cell r="B223">
            <v>15.193162393162392</v>
          </cell>
          <cell r="C223">
            <v>-10</v>
          </cell>
        </row>
        <row r="224">
          <cell r="A224" t="str">
            <v>Czech Republic</v>
          </cell>
          <cell r="B224">
            <v>12.367778681855167</v>
          </cell>
          <cell r="C224">
            <v>-1.8</v>
          </cell>
        </row>
        <row r="225">
          <cell r="A225" t="str">
            <v>Denmark</v>
          </cell>
          <cell r="B225">
            <v>12.330335241210138</v>
          </cell>
          <cell r="C225">
            <v>-6.6</v>
          </cell>
        </row>
        <row r="226">
          <cell r="A226" t="str">
            <v>Greece</v>
          </cell>
          <cell r="B226">
            <v>12.07638888888889</v>
          </cell>
          <cell r="C226">
            <v>-8.83333333333333</v>
          </cell>
        </row>
        <row r="227">
          <cell r="A227" t="str">
            <v>United Kingdom</v>
          </cell>
          <cell r="B227">
            <v>10.355055691683239</v>
          </cell>
          <cell r="C227">
            <v>-2.1</v>
          </cell>
        </row>
        <row r="228">
          <cell r="A228" t="str">
            <v>Netherlands</v>
          </cell>
          <cell r="B228">
            <v>5.115384615384615</v>
          </cell>
          <cell r="C228">
            <v>-0.6</v>
          </cell>
        </row>
        <row r="229">
          <cell r="A229" t="str">
            <v>Hungary</v>
          </cell>
          <cell r="B229">
            <v>4.710833333333333</v>
          </cell>
          <cell r="C229">
            <v>-0.6</v>
          </cell>
        </row>
        <row r="230">
          <cell r="A230" t="str">
            <v>Austria</v>
          </cell>
          <cell r="B230">
            <v>4.239285714285714</v>
          </cell>
          <cell r="C230">
            <v>-0.6</v>
          </cell>
        </row>
        <row r="231">
          <cell r="A231" t="str">
            <v>Luxembourg</v>
          </cell>
          <cell r="B231">
            <v>3.7104622871046233</v>
          </cell>
          <cell r="C231">
            <v>-0.6</v>
          </cell>
        </row>
        <row r="232">
          <cell r="A232" t="str">
            <v>Ireland</v>
          </cell>
          <cell r="B232">
            <v>2.2529598835204414</v>
          </cell>
          <cell r="C232">
            <v>-0.6</v>
          </cell>
        </row>
        <row r="233">
          <cell r="A233" t="str">
            <v>Finland</v>
          </cell>
          <cell r="B233">
            <v>2.1125226860254083</v>
          </cell>
          <cell r="C233">
            <v>-0.40562613430127</v>
          </cell>
        </row>
        <row r="234">
          <cell r="A234" t="str">
            <v>Slovenia</v>
          </cell>
          <cell r="B234">
            <v>1.576089568016914</v>
          </cell>
          <cell r="C234">
            <v>-0.3</v>
          </cell>
        </row>
        <row r="235">
          <cell r="A235" t="str">
            <v>Sweden</v>
          </cell>
          <cell r="B235">
            <v>1.5145251396648045</v>
          </cell>
          <cell r="C235">
            <v>-0.328491620111732</v>
          </cell>
        </row>
        <row r="236">
          <cell r="A236" t="str">
            <v>Slovakia</v>
          </cell>
          <cell r="B236">
            <v>1.4304210342852874</v>
          </cell>
          <cell r="C236">
            <v>-0.3</v>
          </cell>
        </row>
        <row r="237">
          <cell r="A237" t="str">
            <v>Latvia</v>
          </cell>
          <cell r="B237">
            <v>0.8970313230481534</v>
          </cell>
          <cell r="C237">
            <v>-0.2</v>
          </cell>
        </row>
        <row r="238">
          <cell r="A238" t="str">
            <v>Norway</v>
          </cell>
          <cell r="B238">
            <v>0.5152671755725191</v>
          </cell>
          <cell r="C238">
            <v>-0.103307888040712</v>
          </cell>
        </row>
        <row r="239">
          <cell r="A239" t="str">
            <v>Iceland</v>
          </cell>
          <cell r="B239">
            <v>0.09176470588235294</v>
          </cell>
          <cell r="C239">
            <v>-0.0429411764705882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TFWR"/>
      <sheetName val="TWABS"/>
      <sheetName val="CountryInfo"/>
      <sheetName val="UnitResources"/>
      <sheetName val="IndicatorDataWEI"/>
      <sheetName val="Subindicator"/>
    </sheetNames>
    <sheetDataSet>
      <sheetData sheetId="2">
        <row r="2">
          <cell r="A2" t="str">
            <v>Albania</v>
          </cell>
          <cell r="B2" t="str">
            <v>AL</v>
          </cell>
          <cell r="C2">
            <v>28750</v>
          </cell>
          <cell r="D2">
            <v>3411</v>
          </cell>
        </row>
        <row r="3">
          <cell r="A3" t="str">
            <v>Andorra</v>
          </cell>
          <cell r="B3" t="str">
            <v>AD</v>
          </cell>
          <cell r="C3">
            <v>450</v>
          </cell>
          <cell r="D3">
            <v>67</v>
          </cell>
        </row>
        <row r="4">
          <cell r="A4" t="str">
            <v>Armenia</v>
          </cell>
          <cell r="B4" t="str">
            <v>AM</v>
          </cell>
          <cell r="C4">
            <v>29800</v>
          </cell>
          <cell r="D4">
            <v>3803</v>
          </cell>
        </row>
        <row r="5">
          <cell r="A5" t="str">
            <v>Austria</v>
          </cell>
          <cell r="B5" t="str">
            <v>AT</v>
          </cell>
          <cell r="C5">
            <v>83860</v>
          </cell>
          <cell r="D5">
            <v>8110.24</v>
          </cell>
        </row>
        <row r="6">
          <cell r="A6" t="str">
            <v>Azerbaijan</v>
          </cell>
          <cell r="B6" t="str">
            <v>AZ</v>
          </cell>
          <cell r="C6">
            <v>86600</v>
          </cell>
          <cell r="D6">
            <v>8049</v>
          </cell>
        </row>
        <row r="7">
          <cell r="A7" t="str">
            <v>Belarus</v>
          </cell>
          <cell r="B7" t="str">
            <v>BY</v>
          </cell>
          <cell r="C7">
            <v>207600</v>
          </cell>
          <cell r="D7">
            <v>10005</v>
          </cell>
        </row>
        <row r="8">
          <cell r="A8" t="str">
            <v>Belgium</v>
          </cell>
          <cell r="B8" t="str">
            <v>BE</v>
          </cell>
          <cell r="C8">
            <v>33100</v>
          </cell>
          <cell r="D8">
            <v>10252</v>
          </cell>
        </row>
        <row r="9">
          <cell r="A9" t="str">
            <v>Bosnia and Herzegovina</v>
          </cell>
          <cell r="B9" t="str">
            <v>BA</v>
          </cell>
          <cell r="C9">
            <v>51130</v>
          </cell>
          <cell r="D9">
            <v>3977</v>
          </cell>
        </row>
        <row r="10">
          <cell r="A10" t="str">
            <v>Bulgaria</v>
          </cell>
          <cell r="B10" t="str">
            <v>BG</v>
          </cell>
          <cell r="C10">
            <v>110910</v>
          </cell>
          <cell r="D10">
            <v>8166.96</v>
          </cell>
        </row>
        <row r="11">
          <cell r="A11" t="str">
            <v>Croatia</v>
          </cell>
          <cell r="B11" t="str">
            <v>HR</v>
          </cell>
          <cell r="C11">
            <v>56540</v>
          </cell>
          <cell r="D11">
            <v>4380</v>
          </cell>
        </row>
        <row r="12">
          <cell r="A12" t="str">
            <v>Cyprus</v>
          </cell>
          <cell r="B12" t="str">
            <v>CY</v>
          </cell>
          <cell r="C12">
            <v>9250</v>
          </cell>
          <cell r="D12">
            <v>757</v>
          </cell>
        </row>
        <row r="13">
          <cell r="A13" t="str">
            <v>Czech Republic</v>
          </cell>
          <cell r="B13" t="str">
            <v>CZ</v>
          </cell>
          <cell r="C13">
            <v>78870</v>
          </cell>
          <cell r="D13">
            <v>10273.3</v>
          </cell>
        </row>
        <row r="14">
          <cell r="A14" t="str">
            <v>Denmark</v>
          </cell>
          <cell r="B14" t="str">
            <v>DK</v>
          </cell>
          <cell r="C14">
            <v>43090</v>
          </cell>
          <cell r="D14">
            <v>5336</v>
          </cell>
        </row>
        <row r="15">
          <cell r="A15" t="str">
            <v>Estonia</v>
          </cell>
          <cell r="B15" t="str">
            <v>EE</v>
          </cell>
          <cell r="C15">
            <v>45100</v>
          </cell>
          <cell r="D15">
            <v>1369</v>
          </cell>
        </row>
        <row r="16">
          <cell r="A16" t="str">
            <v>Finland</v>
          </cell>
          <cell r="B16" t="str">
            <v>FI</v>
          </cell>
          <cell r="C16">
            <v>338150</v>
          </cell>
          <cell r="D16">
            <v>5177</v>
          </cell>
        </row>
        <row r="17">
          <cell r="A17" t="str">
            <v>France</v>
          </cell>
          <cell r="B17" t="str">
            <v>FR</v>
          </cell>
          <cell r="C17">
            <v>551500</v>
          </cell>
          <cell r="D17">
            <v>58892</v>
          </cell>
        </row>
        <row r="18">
          <cell r="A18" t="str">
            <v>Georgia</v>
          </cell>
          <cell r="B18" t="str">
            <v>GE</v>
          </cell>
          <cell r="C18">
            <v>69700</v>
          </cell>
          <cell r="D18">
            <v>5024</v>
          </cell>
        </row>
        <row r="19">
          <cell r="A19" t="str">
            <v>Germany</v>
          </cell>
          <cell r="B19" t="str">
            <v>DE</v>
          </cell>
          <cell r="C19">
            <v>357030</v>
          </cell>
          <cell r="D19">
            <v>82150</v>
          </cell>
        </row>
        <row r="20">
          <cell r="A20" t="str">
            <v>Greece</v>
          </cell>
          <cell r="B20" t="str">
            <v>GR</v>
          </cell>
          <cell r="C20">
            <v>131960</v>
          </cell>
          <cell r="D20">
            <v>10560</v>
          </cell>
        </row>
        <row r="21">
          <cell r="A21" t="str">
            <v>Hungary</v>
          </cell>
          <cell r="B21" t="str">
            <v>HU</v>
          </cell>
          <cell r="C21">
            <v>93030</v>
          </cell>
          <cell r="D21">
            <v>10208.96</v>
          </cell>
        </row>
        <row r="22">
          <cell r="A22" t="str">
            <v>Iceland</v>
          </cell>
          <cell r="B22" t="str">
            <v>IS</v>
          </cell>
          <cell r="C22">
            <v>103000</v>
          </cell>
          <cell r="D22">
            <v>281</v>
          </cell>
        </row>
        <row r="23">
          <cell r="A23" t="str">
            <v>Ireland</v>
          </cell>
          <cell r="B23" t="str">
            <v>IE</v>
          </cell>
          <cell r="C23">
            <v>70270</v>
          </cell>
          <cell r="D23">
            <v>3794</v>
          </cell>
        </row>
        <row r="24">
          <cell r="A24" t="str">
            <v>Italy</v>
          </cell>
          <cell r="B24" t="str">
            <v>IT</v>
          </cell>
          <cell r="C24">
            <v>301340</v>
          </cell>
          <cell r="D24">
            <v>57690</v>
          </cell>
        </row>
        <row r="25">
          <cell r="A25" t="str">
            <v>Kazakstan</v>
          </cell>
          <cell r="B25" t="str">
            <v>KZ</v>
          </cell>
          <cell r="C25">
            <v>2724900</v>
          </cell>
          <cell r="D25">
            <v>14869</v>
          </cell>
        </row>
        <row r="26">
          <cell r="A26" t="str">
            <v>Kyrgyzstan</v>
          </cell>
          <cell r="B26" t="str">
            <v>KG</v>
          </cell>
          <cell r="C26">
            <v>199900</v>
          </cell>
          <cell r="D26">
            <v>4915</v>
          </cell>
        </row>
        <row r="27">
          <cell r="A27" t="str">
            <v>Latvia</v>
          </cell>
          <cell r="B27" t="str">
            <v>LV</v>
          </cell>
          <cell r="C27">
            <v>64600</v>
          </cell>
          <cell r="D27">
            <v>2372</v>
          </cell>
        </row>
        <row r="28">
          <cell r="A28" t="str">
            <v>LIECHTENSTEIN</v>
          </cell>
          <cell r="B28" t="str">
            <v>LI</v>
          </cell>
          <cell r="C28">
            <v>160</v>
          </cell>
          <cell r="D28">
            <v>32</v>
          </cell>
        </row>
        <row r="29">
          <cell r="A29" t="str">
            <v>Lithuania</v>
          </cell>
          <cell r="B29" t="str">
            <v>LT</v>
          </cell>
          <cell r="C29">
            <v>65200</v>
          </cell>
          <cell r="D29">
            <v>3506.2</v>
          </cell>
        </row>
        <row r="30">
          <cell r="A30" t="str">
            <v>Luxembourg</v>
          </cell>
          <cell r="B30" t="str">
            <v>LU</v>
          </cell>
          <cell r="C30" t="str">
            <v/>
          </cell>
          <cell r="D30">
            <v>438.4</v>
          </cell>
        </row>
        <row r="31">
          <cell r="A31" t="str">
            <v>MACEDONIA, THE FORMER YUGOSLAV REPUBLIC OF</v>
          </cell>
          <cell r="B31" t="str">
            <v>MK</v>
          </cell>
          <cell r="C31">
            <v>25710</v>
          </cell>
          <cell r="D31">
            <v>2031</v>
          </cell>
        </row>
        <row r="32">
          <cell r="A32" t="str">
            <v>Malta</v>
          </cell>
          <cell r="B32" t="str">
            <v>MT</v>
          </cell>
          <cell r="C32">
            <v>320</v>
          </cell>
          <cell r="D32">
            <v>390</v>
          </cell>
        </row>
        <row r="33">
          <cell r="A33" t="str">
            <v>MOLDOVA, REPUBLIC OF</v>
          </cell>
          <cell r="B33" t="str">
            <v>MD</v>
          </cell>
          <cell r="C33">
            <v>33850</v>
          </cell>
          <cell r="D33">
            <v>4282</v>
          </cell>
        </row>
        <row r="34">
          <cell r="A34" t="str">
            <v>MONACO</v>
          </cell>
          <cell r="B34" t="str">
            <v>MC</v>
          </cell>
          <cell r="C34" t="str">
            <v/>
          </cell>
          <cell r="D34">
            <v>32</v>
          </cell>
        </row>
        <row r="35">
          <cell r="A35" t="str">
            <v>Netherlands</v>
          </cell>
          <cell r="B35" t="str">
            <v>NL</v>
          </cell>
          <cell r="C35">
            <v>41530</v>
          </cell>
          <cell r="D35">
            <v>15919</v>
          </cell>
        </row>
        <row r="36">
          <cell r="A36" t="str">
            <v>Norway</v>
          </cell>
          <cell r="B36" t="str">
            <v>NO</v>
          </cell>
          <cell r="C36">
            <v>323880</v>
          </cell>
          <cell r="D36">
            <v>4491</v>
          </cell>
        </row>
        <row r="37">
          <cell r="A37" t="str">
            <v>Poland</v>
          </cell>
          <cell r="B37" t="str">
            <v>PL</v>
          </cell>
          <cell r="C37">
            <v>323250</v>
          </cell>
          <cell r="D37">
            <v>38650</v>
          </cell>
        </row>
        <row r="38">
          <cell r="A38" t="str">
            <v>Portugal</v>
          </cell>
          <cell r="B38" t="str">
            <v>PT</v>
          </cell>
          <cell r="C38">
            <v>91980</v>
          </cell>
          <cell r="D38">
            <v>10008</v>
          </cell>
        </row>
        <row r="39">
          <cell r="A39" t="str">
            <v>Romania</v>
          </cell>
          <cell r="B39" t="str">
            <v>RO</v>
          </cell>
          <cell r="C39">
            <v>238390</v>
          </cell>
          <cell r="D39">
            <v>22435</v>
          </cell>
        </row>
        <row r="40">
          <cell r="A40" t="str">
            <v>Russian Federation</v>
          </cell>
          <cell r="B40" t="str">
            <v>RU</v>
          </cell>
          <cell r="C40">
            <v>17100000</v>
          </cell>
          <cell r="D40">
            <v>145555</v>
          </cell>
        </row>
        <row r="41">
          <cell r="A41" t="str">
            <v>SAN MARINO</v>
          </cell>
          <cell r="B41" t="str">
            <v>SM</v>
          </cell>
          <cell r="C41">
            <v>60</v>
          </cell>
          <cell r="D41">
            <v>27</v>
          </cell>
        </row>
        <row r="42">
          <cell r="A42" t="str">
            <v>Slovakia</v>
          </cell>
          <cell r="B42" t="str">
            <v>SK</v>
          </cell>
          <cell r="C42">
            <v>49010</v>
          </cell>
          <cell r="D42">
            <v>5401.79</v>
          </cell>
        </row>
        <row r="43">
          <cell r="A43" t="str">
            <v>Slovenia</v>
          </cell>
          <cell r="B43" t="str">
            <v>SI</v>
          </cell>
          <cell r="C43">
            <v>20250</v>
          </cell>
          <cell r="D43">
            <v>1988</v>
          </cell>
        </row>
        <row r="44">
          <cell r="A44" t="str">
            <v>Spain</v>
          </cell>
          <cell r="B44" t="str">
            <v>ES</v>
          </cell>
          <cell r="C44">
            <v>505990</v>
          </cell>
          <cell r="D44">
            <v>39465</v>
          </cell>
        </row>
        <row r="45">
          <cell r="A45" t="str">
            <v>Sweden</v>
          </cell>
          <cell r="B45" t="str">
            <v>SE</v>
          </cell>
          <cell r="C45">
            <v>449960</v>
          </cell>
          <cell r="D45">
            <v>8869</v>
          </cell>
        </row>
        <row r="46">
          <cell r="A46" t="str">
            <v>Switzerland</v>
          </cell>
          <cell r="B46" t="str">
            <v>CH</v>
          </cell>
          <cell r="C46">
            <v>41290</v>
          </cell>
          <cell r="D46">
            <v>7180</v>
          </cell>
        </row>
        <row r="47">
          <cell r="A47" t="str">
            <v>Tajikistan</v>
          </cell>
          <cell r="B47" t="str">
            <v>TJ</v>
          </cell>
          <cell r="C47">
            <v>143100</v>
          </cell>
          <cell r="D47">
            <v>6170</v>
          </cell>
        </row>
        <row r="48">
          <cell r="A48" t="str">
            <v>Turkey</v>
          </cell>
          <cell r="B48" t="str">
            <v>TR</v>
          </cell>
          <cell r="C48">
            <v>774820</v>
          </cell>
          <cell r="D48">
            <v>65293</v>
          </cell>
        </row>
        <row r="49">
          <cell r="A49" t="str">
            <v>Turkmenistan</v>
          </cell>
          <cell r="B49" t="str">
            <v>TM</v>
          </cell>
          <cell r="C49">
            <v>488100</v>
          </cell>
          <cell r="D49">
            <v>5198.94</v>
          </cell>
        </row>
        <row r="50">
          <cell r="A50" t="str">
            <v>Ukraine</v>
          </cell>
          <cell r="B50" t="str">
            <v>UA</v>
          </cell>
          <cell r="C50">
            <v>603700</v>
          </cell>
          <cell r="D50">
            <v>49501</v>
          </cell>
        </row>
        <row r="51">
          <cell r="A51" t="str">
            <v>United Kingdom</v>
          </cell>
          <cell r="B51" t="str">
            <v>GB</v>
          </cell>
          <cell r="C51">
            <v>242910</v>
          </cell>
          <cell r="D51">
            <v>59738.9</v>
          </cell>
        </row>
        <row r="52">
          <cell r="A52" t="str">
            <v>Uzbekistan</v>
          </cell>
          <cell r="B52" t="str">
            <v>UZ</v>
          </cell>
          <cell r="C52">
            <v>447400</v>
          </cell>
          <cell r="D52">
            <v>24752</v>
          </cell>
        </row>
        <row r="53">
          <cell r="A53" t="str">
            <v>Yugoslavia</v>
          </cell>
          <cell r="B53" t="str">
            <v>YU</v>
          </cell>
          <cell r="C53">
            <v>102000</v>
          </cell>
          <cell r="D53">
            <v>10637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41" sheet="LTFWR"/>
  </cacheSource>
  <cacheFields count="11">
    <cacheField name="COUNTRY">
      <sharedItems containsMixedTypes="0"/>
    </cacheField>
    <cacheField name="REGION1">
      <sharedItems containsMixedTypes="0" count="3">
        <s v="Southern"/>
        <s v="Central"/>
        <s v="Nordic"/>
      </sharedItems>
    </cacheField>
    <cacheField name="REGION2">
      <sharedItems containsMixedTypes="0" count="3">
        <s v="AC"/>
        <s v="Balkan"/>
        <s v="Western"/>
      </sharedItems>
    </cacheField>
    <cacheField name="Precipitation (P)">
      <sharedItems containsMixedTypes="1" containsNumber="1" containsInteger="1"/>
    </cacheField>
    <cacheField name="Evapotranspiration (E)">
      <sharedItems containsMixedTypes="1" containsNumber="1" containsInteger="1"/>
    </cacheField>
    <cacheField name="Internal Inflow (P-E)">
      <sharedItems containsMixedTypes="1" containsNumber="1" containsInteger="1"/>
    </cacheField>
    <cacheField name="External Inflow (I)">
      <sharedItems containsMixedTypes="1" containsNumber="1" containsInteger="1"/>
    </cacheField>
    <cacheField name="Outflow (O)">
      <sharedItems containsMixedTypes="1" containsNumber="1" containsInteger="1" count="25">
        <s v=""/>
        <n v="15977"/>
        <n v="98568"/>
        <n v="34224"/>
        <n v="25897"/>
        <n v="63100"/>
        <n v="17930"/>
        <n v="18270"/>
        <n v="226000"/>
        <n v="84000"/>
        <n v="8400"/>
        <n v="110000"/>
        <n v="168000"/>
        <n v="178000"/>
        <n v="170000"/>
        <n v="40000"/>
        <n v="155000"/>
        <n v="3100"/>
        <n v="86000"/>
        <n v="393000"/>
        <n v="34000"/>
        <n v="80825"/>
        <n v="179000"/>
        <n v="53500"/>
        <n v="158297"/>
      </sharedItems>
    </cacheField>
    <cacheField name="LTFWR (P-E+I)">
      <sharedItems containsMixedTypes="1" containsNumber="1" containsInteger="1"/>
    </cacheField>
    <cacheField name="TOTPOP">
      <sharedItems containsSemiMixedTypes="0" containsString="0" containsMixedTypes="0" containsNumber="1"/>
    </cacheField>
    <cacheField name="WatAvail">
      <sharedItems containsMixedTypes="1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41" sheet="TWABS"/>
  </cacheSource>
  <cacheFields count="5">
    <cacheField name="COUNTRY">
      <sharedItems containsMixedTypes="0"/>
    </cacheField>
    <cacheField name="WACNCDI2">
      <sharedItems containsMixedTypes="0"/>
    </cacheField>
    <cacheField name="REGION1">
      <sharedItems containsMixedTypes="0" count="3">
        <s v="Southern"/>
        <s v="Central"/>
        <s v="Nordic"/>
      </sharedItems>
    </cacheField>
    <cacheField name="REGION2">
      <sharedItems containsMixedTypes="0" count="3">
        <s v="Balkan"/>
        <s v="Western"/>
        <s v="AC"/>
      </sharedItems>
    </cacheField>
    <cacheField name="TWAB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 dinámica4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J44:K49" firstHeaderRow="2" firstDataRow="2" firstDataCol="1"/>
  <pivotFields count="11"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a de LTFWR (P-E+I)" fld="8" baseField="0" baseItem="0"/>
  </dataFields>
  <formats count="11">
    <format dxfId="0">
      <pivotArea outline="0" fieldPosition="0" dataOnly="0" type="all"/>
    </format>
    <format dxfId="1">
      <pivotArea outline="0" fieldPosition="0" axis="axisCol" dataOnly="0" grandCol="1" labelOnly="1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2">
      <pivotArea outline="0" fieldPosition="0" axis="axisRow" dataOnly="0" field="2" labelOnly="1" type="button"/>
    </format>
    <format dxfId="2">
      <pivotArea outline="0" fieldPosition="0" axis="axisCol" dataOnly="0" grandCol="1" labelOnly="1"/>
    </format>
    <format dxfId="2">
      <pivotArea outline="0" fieldPosition="0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6" cacheId="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F44:G49" firstHeaderRow="2" firstDataRow="2" firstDataCol="1"/>
  <pivotFields count="5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dataField="1"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a de TWABS" fld="4" baseField="0" baseItem="0"/>
  </dataFields>
  <formats count="9">
    <format dxfId="3">
      <pivotArea outline="0" fieldPosition="0" dataOnly="0" labelOnly="1" type="origin"/>
    </format>
    <format dxfId="3">
      <pivotArea outline="0" fieldPosition="0" dataOnly="0" labelOnly="1" type="topRight"/>
    </format>
    <format dxfId="3">
      <pivotArea outline="0" fieldPosition="0" axis="axisRow" dataOnly="0" field="3" labelOnly="1" type="button"/>
    </format>
    <format dxfId="3">
      <pivotArea outline="0" fieldPosition="0" axis="axisCol" dataOnly="0" grandCol="1" labelOnly="1"/>
    </format>
    <format dxfId="3">
      <pivotArea outline="0" fieldPosition="0"/>
    </format>
    <format dxfId="3">
      <pivotArea outline="0" fieldPosition="0" dataOnly="0" labelOnly="1">
        <references count="1">
          <reference field="3" count="1">
            <x v="0"/>
          </reference>
        </references>
      </pivotArea>
    </format>
    <format dxfId="3">
      <pivotArea outline="0" fieldPosition="0" dataOnly="0" labelOnly="1">
        <references count="1">
          <reference field="3" count="1">
            <x v="1"/>
          </reference>
        </references>
      </pivotArea>
    </format>
    <format dxfId="3">
      <pivotArea outline="0" fieldPosition="0" dataOnly="0" labelOnly="1">
        <references count="1">
          <reference field="3" count="1">
            <x v="2"/>
          </reference>
        </references>
      </pivotArea>
    </format>
    <format dxfId="3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zoomScale="75" zoomScaleNormal="75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21" sqref="L21"/>
    </sheetView>
  </sheetViews>
  <sheetFormatPr defaultColWidth="11.421875" defaultRowHeight="12.75"/>
  <cols>
    <col min="4" max="4" width="16.00390625" style="0" customWidth="1"/>
    <col min="5" max="5" width="18.8515625" style="0" customWidth="1"/>
    <col min="6" max="6" width="16.421875" style="0" customWidth="1"/>
    <col min="7" max="7" width="14.57421875" style="0" customWidth="1"/>
    <col min="9" max="9" width="15.8515625" style="0" customWidth="1"/>
    <col min="10" max="10" width="12.57421875" style="0" customWidth="1"/>
    <col min="11" max="11" width="18.421875" style="0" customWidth="1"/>
    <col min="12" max="12" width="16.00390625" style="0" customWidth="1"/>
    <col min="13" max="13" width="22.00390625" style="0" customWidth="1"/>
    <col min="14" max="14" width="8.00390625" style="0" customWidth="1"/>
    <col min="15" max="15" width="16.28125" style="0" bestFit="1" customWidth="1"/>
    <col min="16" max="16" width="12.140625" style="0" customWidth="1"/>
    <col min="17" max="17" width="4.140625" style="0" customWidth="1"/>
    <col min="18" max="18" width="8.7109375" style="0" customWidth="1"/>
    <col min="19" max="19" width="6.00390625" style="0" customWidth="1"/>
    <col min="20" max="20" width="9.57421875" style="0" customWidth="1"/>
    <col min="21" max="21" width="5.140625" style="0" customWidth="1"/>
    <col min="22" max="22" width="9.7109375" style="0" customWidth="1"/>
    <col min="23" max="23" width="6.00390625" style="0" customWidth="1"/>
    <col min="24" max="24" width="10.57421875" style="0" customWidth="1"/>
    <col min="25" max="25" width="6.00390625" style="0" customWidth="1"/>
    <col min="26" max="26" width="10.57421875" style="0" customWidth="1"/>
    <col min="27" max="27" width="8.00390625" style="0" customWidth="1"/>
    <col min="28" max="28" width="10.57421875" style="0" customWidth="1"/>
    <col min="29" max="29" width="6.00390625" style="0" customWidth="1"/>
    <col min="30" max="30" width="10.57421875" style="0" customWidth="1"/>
    <col min="31" max="31" width="7.00390625" style="0" customWidth="1"/>
    <col min="32" max="32" width="10.57421875" style="0" customWidth="1"/>
    <col min="33" max="33" width="6.00390625" style="0" customWidth="1"/>
    <col min="34" max="34" width="10.57421875" style="0" customWidth="1"/>
    <col min="35" max="35" width="6.00390625" style="0" customWidth="1"/>
    <col min="36" max="36" width="10.57421875" style="0" customWidth="1"/>
    <col min="37" max="37" width="6.00390625" style="0" customWidth="1"/>
    <col min="38" max="38" width="10.57421875" style="0" customWidth="1"/>
    <col min="39" max="39" width="6.00390625" style="0" customWidth="1"/>
    <col min="40" max="40" width="10.57421875" style="0" customWidth="1"/>
    <col min="41" max="41" width="8.00390625" style="0" customWidth="1"/>
    <col min="42" max="42" width="10.57421875" style="0" customWidth="1"/>
    <col min="43" max="43" width="6.00390625" style="0" customWidth="1"/>
    <col min="44" max="44" width="10.57421875" style="0" customWidth="1"/>
    <col min="45" max="45" width="6.00390625" style="0" customWidth="1"/>
    <col min="46" max="46" width="10.57421875" style="0" customWidth="1"/>
    <col min="47" max="47" width="6.00390625" style="0" customWidth="1"/>
    <col min="48" max="48" width="10.57421875" style="0" customWidth="1"/>
    <col min="49" max="49" width="6.00390625" style="0" customWidth="1"/>
    <col min="50" max="50" width="10.57421875" style="0" customWidth="1"/>
    <col min="51" max="51" width="6.00390625" style="0" customWidth="1"/>
    <col min="52" max="52" width="10.57421875" style="0" customWidth="1"/>
    <col min="53" max="53" width="8.00390625" style="0" customWidth="1"/>
    <col min="54" max="54" width="10.57421875" style="0" customWidth="1"/>
    <col min="55" max="55" width="6.00390625" style="0" customWidth="1"/>
    <col min="56" max="56" width="10.57421875" style="0" customWidth="1"/>
    <col min="57" max="57" width="9.00390625" style="0" customWidth="1"/>
    <col min="58" max="58" width="10.57421875" style="0" customWidth="1"/>
    <col min="59" max="59" width="7.00390625" style="0" customWidth="1"/>
    <col min="60" max="60" width="11.57421875" style="0" bestFit="1" customWidth="1"/>
    <col min="61" max="61" width="7.00390625" style="0" customWidth="1"/>
    <col min="62" max="62" width="11.57421875" style="0" bestFit="1" customWidth="1"/>
    <col min="63" max="63" width="7.00390625" style="0" customWidth="1"/>
    <col min="64" max="64" width="11.57421875" style="0" bestFit="1" customWidth="1"/>
    <col min="65" max="65" width="8.00390625" style="0" customWidth="1"/>
    <col min="66" max="66" width="11.57421875" style="0" bestFit="1" customWidth="1"/>
    <col min="67" max="67" width="7.00390625" style="0" customWidth="1"/>
    <col min="68" max="68" width="11.57421875" style="0" bestFit="1" customWidth="1"/>
    <col min="69" max="69" width="7.00390625" style="0" customWidth="1"/>
    <col min="70" max="70" width="11.57421875" style="0" bestFit="1" customWidth="1"/>
    <col min="71" max="71" width="7.00390625" style="0" customWidth="1"/>
    <col min="72" max="72" width="11.57421875" style="0" bestFit="1" customWidth="1"/>
    <col min="73" max="73" width="7.00390625" style="0" customWidth="1"/>
    <col min="74" max="74" width="11.57421875" style="0" bestFit="1" customWidth="1"/>
    <col min="75" max="75" width="7.00390625" style="0" customWidth="1"/>
    <col min="76" max="76" width="11.57421875" style="0" bestFit="1" customWidth="1"/>
    <col min="77" max="77" width="8.00390625" style="0" customWidth="1"/>
    <col min="78" max="78" width="11.57421875" style="0" bestFit="1" customWidth="1"/>
    <col min="79" max="79" width="7.00390625" style="0" customWidth="1"/>
    <col min="80" max="80" width="11.57421875" style="0" bestFit="1" customWidth="1"/>
    <col min="81" max="81" width="7.00390625" style="0" customWidth="1"/>
    <col min="82" max="82" width="11.57421875" style="0" bestFit="1" customWidth="1"/>
    <col min="83" max="83" width="7.00390625" style="0" customWidth="1"/>
    <col min="84" max="84" width="11.57421875" style="0" bestFit="1" customWidth="1"/>
    <col min="85" max="85" width="7.00390625" style="0" customWidth="1"/>
    <col min="86" max="86" width="11.57421875" style="0" bestFit="1" customWidth="1"/>
    <col min="87" max="89" width="3.140625" style="0" customWidth="1"/>
    <col min="90" max="90" width="5.8515625" style="0" customWidth="1"/>
    <col min="91" max="91" width="11.57421875" style="0" bestFit="1" customWidth="1"/>
  </cols>
  <sheetData>
    <row r="1" spans="1:14" ht="12.75">
      <c r="A1" s="7" t="s">
        <v>59</v>
      </c>
      <c r="B1" s="7" t="s">
        <v>74</v>
      </c>
      <c r="C1" s="7" t="s">
        <v>75</v>
      </c>
      <c r="D1" s="7" t="s">
        <v>76</v>
      </c>
      <c r="E1" s="7" t="s">
        <v>77</v>
      </c>
      <c r="F1" s="7" t="s">
        <v>78</v>
      </c>
      <c r="G1" s="7" t="s">
        <v>79</v>
      </c>
      <c r="H1" s="7" t="s">
        <v>80</v>
      </c>
      <c r="I1" s="7" t="s">
        <v>54</v>
      </c>
      <c r="J1" s="18" t="s">
        <v>154</v>
      </c>
      <c r="K1" s="19" t="s">
        <v>155</v>
      </c>
      <c r="L1" s="19"/>
      <c r="M1" s="20" t="s">
        <v>152</v>
      </c>
      <c r="N1" s="20"/>
    </row>
    <row r="2" spans="1:11" ht="12.75">
      <c r="A2" s="8" t="s">
        <v>10</v>
      </c>
      <c r="B2" s="8" t="s">
        <v>82</v>
      </c>
      <c r="C2" s="8" t="s">
        <v>89</v>
      </c>
      <c r="D2" s="9">
        <v>67390</v>
      </c>
      <c r="E2" s="9">
        <v>46390</v>
      </c>
      <c r="F2" s="9">
        <v>21300</v>
      </c>
      <c r="G2" s="9">
        <v>169930</v>
      </c>
      <c r="H2" s="9" t="s">
        <v>84</v>
      </c>
      <c r="I2" s="9">
        <v>191230</v>
      </c>
      <c r="J2">
        <f>VLOOKUP(A2,'[3]CountryInfo'!$A$2:$D$53,4,FALSE)</f>
        <v>8166.96</v>
      </c>
      <c r="K2">
        <f aca="true" t="shared" si="0" ref="K2:K41">+I2/J2*1000</f>
        <v>23415.077335997725</v>
      </c>
    </row>
    <row r="3" spans="1:11" ht="12.75">
      <c r="A3" s="8" t="s">
        <v>11</v>
      </c>
      <c r="B3" s="8" t="s">
        <v>82</v>
      </c>
      <c r="C3" s="8" t="s">
        <v>89</v>
      </c>
      <c r="D3" s="9">
        <v>4420</v>
      </c>
      <c r="E3" s="9">
        <v>3450</v>
      </c>
      <c r="F3" s="9">
        <v>970</v>
      </c>
      <c r="G3" s="9" t="s">
        <v>84</v>
      </c>
      <c r="H3" s="9" t="s">
        <v>84</v>
      </c>
      <c r="I3" s="9">
        <v>970</v>
      </c>
      <c r="J3">
        <f>VLOOKUP(A3,'[3]CountryInfo'!$A$2:$D$53,4,FALSE)</f>
        <v>757</v>
      </c>
      <c r="K3">
        <f t="shared" si="0"/>
        <v>1281.3738441215323</v>
      </c>
    </row>
    <row r="4" spans="1:11" ht="25.5">
      <c r="A4" s="8" t="s">
        <v>12</v>
      </c>
      <c r="B4" s="8" t="s">
        <v>87</v>
      </c>
      <c r="C4" s="8" t="s">
        <v>89</v>
      </c>
      <c r="D4" s="9">
        <v>54653</v>
      </c>
      <c r="E4" s="9">
        <v>39416</v>
      </c>
      <c r="F4" s="9">
        <v>15237</v>
      </c>
      <c r="G4" s="9">
        <v>740</v>
      </c>
      <c r="H4" s="9">
        <v>15977</v>
      </c>
      <c r="I4" s="9">
        <v>15977</v>
      </c>
      <c r="J4">
        <f>VLOOKUP(A4,'[3]CountryInfo'!$A$2:$D$53,4,FALSE)</f>
        <v>10273.3</v>
      </c>
      <c r="K4">
        <f t="shared" si="0"/>
        <v>1555.196480196237</v>
      </c>
    </row>
    <row r="5" spans="1:11" ht="12.75">
      <c r="A5" s="8" t="s">
        <v>14</v>
      </c>
      <c r="B5" s="8" t="s">
        <v>87</v>
      </c>
      <c r="C5" s="8" t="s">
        <v>89</v>
      </c>
      <c r="D5" s="9">
        <v>28210</v>
      </c>
      <c r="E5" s="9">
        <v>15500</v>
      </c>
      <c r="F5" s="9">
        <v>12710</v>
      </c>
      <c r="G5" s="9">
        <v>100</v>
      </c>
      <c r="H5" s="9" t="s">
        <v>84</v>
      </c>
      <c r="I5" s="9">
        <v>12810</v>
      </c>
      <c r="J5">
        <f>VLOOKUP(A5,'[3]CountryInfo'!$A$2:$D$53,4,FALSE)</f>
        <v>1369</v>
      </c>
      <c r="K5">
        <f t="shared" si="0"/>
        <v>9357.195032870708</v>
      </c>
    </row>
    <row r="6" spans="1:11" ht="12.75">
      <c r="A6" s="8" t="s">
        <v>19</v>
      </c>
      <c r="B6" s="8" t="s">
        <v>87</v>
      </c>
      <c r="C6" s="8" t="s">
        <v>89</v>
      </c>
      <c r="D6" s="9">
        <v>58014</v>
      </c>
      <c r="E6" s="9">
        <v>52054</v>
      </c>
      <c r="F6" s="9">
        <v>5960</v>
      </c>
      <c r="G6" s="9">
        <v>89287</v>
      </c>
      <c r="H6" s="9">
        <v>98568</v>
      </c>
      <c r="I6" s="9">
        <v>95247</v>
      </c>
      <c r="J6">
        <v>10208.96</v>
      </c>
      <c r="K6">
        <f t="shared" si="0"/>
        <v>9329.745635206722</v>
      </c>
    </row>
    <row r="7" spans="1:11" ht="12.75">
      <c r="A7" s="8" t="s">
        <v>23</v>
      </c>
      <c r="B7" s="8" t="s">
        <v>87</v>
      </c>
      <c r="C7" s="8" t="s">
        <v>89</v>
      </c>
      <c r="D7" s="9">
        <v>43443</v>
      </c>
      <c r="E7" s="9">
        <v>26569</v>
      </c>
      <c r="F7" s="9">
        <v>16874</v>
      </c>
      <c r="G7" s="9">
        <v>17350</v>
      </c>
      <c r="H7" s="9">
        <v>34224</v>
      </c>
      <c r="I7" s="9">
        <v>34224</v>
      </c>
      <c r="J7">
        <v>2372</v>
      </c>
      <c r="K7">
        <f t="shared" si="0"/>
        <v>14428.330522765598</v>
      </c>
    </row>
    <row r="8" spans="1:11" ht="12.75">
      <c r="A8" s="8" t="s">
        <v>24</v>
      </c>
      <c r="B8" s="8" t="s">
        <v>87</v>
      </c>
      <c r="C8" s="8" t="s">
        <v>89</v>
      </c>
      <c r="D8" s="9">
        <v>44010</v>
      </c>
      <c r="E8" s="9">
        <v>28500</v>
      </c>
      <c r="F8" s="9">
        <v>15510</v>
      </c>
      <c r="G8" s="9">
        <v>8990</v>
      </c>
      <c r="H8" s="9">
        <v>25897</v>
      </c>
      <c r="I8" s="9">
        <v>24500</v>
      </c>
      <c r="J8">
        <v>3506.2</v>
      </c>
      <c r="K8">
        <f t="shared" si="0"/>
        <v>6987.621926872398</v>
      </c>
    </row>
    <row r="9" spans="1:11" ht="12.75">
      <c r="A9" s="8" t="s">
        <v>26</v>
      </c>
      <c r="B9" s="8" t="s">
        <v>82</v>
      </c>
      <c r="C9" s="8" t="s">
        <v>89</v>
      </c>
      <c r="D9" s="9">
        <v>120</v>
      </c>
      <c r="E9" s="9">
        <v>70</v>
      </c>
      <c r="F9" s="9">
        <v>50</v>
      </c>
      <c r="G9" s="9">
        <v>0</v>
      </c>
      <c r="H9" s="9" t="s">
        <v>84</v>
      </c>
      <c r="I9" s="9">
        <v>50</v>
      </c>
      <c r="J9">
        <v>390</v>
      </c>
      <c r="K9">
        <f t="shared" si="0"/>
        <v>128.2051282051282</v>
      </c>
    </row>
    <row r="10" spans="1:11" ht="12.75">
      <c r="A10" s="8" t="s">
        <v>29</v>
      </c>
      <c r="B10" s="8" t="s">
        <v>87</v>
      </c>
      <c r="C10" s="8" t="s">
        <v>89</v>
      </c>
      <c r="D10" s="9">
        <v>193100</v>
      </c>
      <c r="E10" s="9">
        <v>138300</v>
      </c>
      <c r="F10" s="9">
        <v>54800</v>
      </c>
      <c r="G10" s="9">
        <v>8300</v>
      </c>
      <c r="H10" s="9">
        <v>63100</v>
      </c>
      <c r="I10" s="9">
        <v>63100</v>
      </c>
      <c r="J10">
        <v>38650</v>
      </c>
      <c r="K10">
        <f t="shared" si="0"/>
        <v>1632.600258732212</v>
      </c>
    </row>
    <row r="11" spans="1:11" ht="12.75">
      <c r="A11" s="8" t="s">
        <v>31</v>
      </c>
      <c r="B11" s="8" t="s">
        <v>87</v>
      </c>
      <c r="C11" s="8" t="s">
        <v>89</v>
      </c>
      <c r="D11" s="9">
        <v>151950</v>
      </c>
      <c r="E11" s="9">
        <v>109650</v>
      </c>
      <c r="F11" s="9">
        <v>42300</v>
      </c>
      <c r="G11" s="9">
        <v>169630</v>
      </c>
      <c r="H11" s="9">
        <v>17930</v>
      </c>
      <c r="I11" s="9">
        <v>211930</v>
      </c>
      <c r="J11">
        <v>22435</v>
      </c>
      <c r="K11">
        <f t="shared" si="0"/>
        <v>9446.400713171384</v>
      </c>
    </row>
    <row r="12" spans="1:11" ht="12.75">
      <c r="A12" s="8" t="s">
        <v>32</v>
      </c>
      <c r="B12" s="8" t="s">
        <v>87</v>
      </c>
      <c r="C12" s="8" t="s">
        <v>89</v>
      </c>
      <c r="D12" s="9">
        <v>40390</v>
      </c>
      <c r="E12" s="9">
        <v>27790</v>
      </c>
      <c r="F12" s="9">
        <v>12600</v>
      </c>
      <c r="G12" s="9">
        <v>37500</v>
      </c>
      <c r="H12" s="9" t="s">
        <v>84</v>
      </c>
      <c r="I12" s="9">
        <v>50100</v>
      </c>
      <c r="J12">
        <v>5401.79</v>
      </c>
      <c r="K12">
        <f t="shared" si="0"/>
        <v>9274.703385359297</v>
      </c>
    </row>
    <row r="13" spans="1:11" ht="12.75">
      <c r="A13" s="8" t="s">
        <v>33</v>
      </c>
      <c r="B13" s="8" t="s">
        <v>87</v>
      </c>
      <c r="C13" s="8" t="s">
        <v>89</v>
      </c>
      <c r="D13" s="9">
        <v>32200</v>
      </c>
      <c r="E13" s="9">
        <v>13530</v>
      </c>
      <c r="F13" s="9">
        <v>18670</v>
      </c>
      <c r="G13" s="9">
        <v>13200</v>
      </c>
      <c r="H13" s="9">
        <v>18270</v>
      </c>
      <c r="I13" s="9">
        <v>31870</v>
      </c>
      <c r="J13">
        <v>1988</v>
      </c>
      <c r="K13">
        <f t="shared" si="0"/>
        <v>16031.187122736419</v>
      </c>
    </row>
    <row r="14" spans="1:11" ht="12.75">
      <c r="A14" s="8" t="s">
        <v>37</v>
      </c>
      <c r="B14" s="8" t="s">
        <v>82</v>
      </c>
      <c r="C14" s="8" t="s">
        <v>89</v>
      </c>
      <c r="D14" s="9">
        <v>501000</v>
      </c>
      <c r="E14" s="9">
        <v>274000</v>
      </c>
      <c r="F14" s="9">
        <v>227000</v>
      </c>
      <c r="G14" s="9">
        <v>7000</v>
      </c>
      <c r="H14" s="9">
        <v>226000</v>
      </c>
      <c r="I14" s="9">
        <v>234000</v>
      </c>
      <c r="J14">
        <v>65293</v>
      </c>
      <c r="K14">
        <f t="shared" si="0"/>
        <v>3583.8451288805845</v>
      </c>
    </row>
    <row r="15" spans="1:11" ht="12.75">
      <c r="A15" s="8" t="s">
        <v>81</v>
      </c>
      <c r="B15" s="8" t="s">
        <v>82</v>
      </c>
      <c r="C15" s="8" t="s">
        <v>83</v>
      </c>
      <c r="D15" s="9">
        <v>28640</v>
      </c>
      <c r="E15" s="9">
        <v>1740</v>
      </c>
      <c r="F15" s="9">
        <v>26900</v>
      </c>
      <c r="G15" s="9">
        <v>14800</v>
      </c>
      <c r="H15" s="9" t="s">
        <v>84</v>
      </c>
      <c r="I15" s="9">
        <v>41700</v>
      </c>
      <c r="J15">
        <v>3411</v>
      </c>
      <c r="K15">
        <f>+I15/J15*1000</f>
        <v>12225.153913808266</v>
      </c>
    </row>
    <row r="16" spans="1:11" ht="25.5">
      <c r="A16" s="8" t="s">
        <v>88</v>
      </c>
      <c r="B16" s="8" t="s">
        <v>82</v>
      </c>
      <c r="C16" s="8" t="s">
        <v>83</v>
      </c>
      <c r="D16" s="9">
        <v>64000</v>
      </c>
      <c r="E16" s="9">
        <v>29563</v>
      </c>
      <c r="F16" s="9">
        <v>34437</v>
      </c>
      <c r="G16" s="9">
        <v>1987</v>
      </c>
      <c r="H16" s="9" t="s">
        <v>84</v>
      </c>
      <c r="I16" s="9">
        <v>36424</v>
      </c>
      <c r="J16">
        <v>3977</v>
      </c>
      <c r="K16">
        <f t="shared" si="0"/>
        <v>9158.662308272567</v>
      </c>
    </row>
    <row r="17" spans="1:11" ht="12.75">
      <c r="A17" s="8" t="s">
        <v>90</v>
      </c>
      <c r="B17" s="8" t="s">
        <v>82</v>
      </c>
      <c r="C17" s="8" t="s">
        <v>83</v>
      </c>
      <c r="D17" s="9">
        <v>61570</v>
      </c>
      <c r="E17" s="9">
        <v>28836</v>
      </c>
      <c r="F17" s="9">
        <v>32734</v>
      </c>
      <c r="G17" s="9">
        <v>115674</v>
      </c>
      <c r="H17" s="9" t="s">
        <v>84</v>
      </c>
      <c r="I17" s="9">
        <v>132609</v>
      </c>
      <c r="J17">
        <v>4380</v>
      </c>
      <c r="K17">
        <f t="shared" si="0"/>
        <v>30276.027397260274</v>
      </c>
    </row>
    <row r="18" spans="1:11" ht="51">
      <c r="A18" s="8" t="s">
        <v>93</v>
      </c>
      <c r="B18" s="8" t="s">
        <v>82</v>
      </c>
      <c r="C18" s="8" t="s">
        <v>83</v>
      </c>
      <c r="D18" s="9">
        <v>15910</v>
      </c>
      <c r="E18" s="9">
        <v>10510</v>
      </c>
      <c r="F18" s="9">
        <v>5400</v>
      </c>
      <c r="G18" s="9">
        <v>1000</v>
      </c>
      <c r="H18" s="9" t="s">
        <v>84</v>
      </c>
      <c r="I18" s="9">
        <v>6400</v>
      </c>
      <c r="J18">
        <v>2031</v>
      </c>
      <c r="K18">
        <f t="shared" si="0"/>
        <v>3151.157065484983</v>
      </c>
    </row>
    <row r="19" spans="1:11" ht="12.75">
      <c r="A19" s="8" t="s">
        <v>96</v>
      </c>
      <c r="B19" s="8" t="s">
        <v>82</v>
      </c>
      <c r="C19" s="8" t="s">
        <v>83</v>
      </c>
      <c r="D19" s="9">
        <v>81230</v>
      </c>
      <c r="E19" s="9">
        <v>37230</v>
      </c>
      <c r="F19" s="9">
        <v>44000</v>
      </c>
      <c r="G19" s="9">
        <v>164500</v>
      </c>
      <c r="H19" s="9" t="s">
        <v>84</v>
      </c>
      <c r="I19" s="9">
        <v>208500</v>
      </c>
      <c r="J19">
        <v>10637</v>
      </c>
      <c r="K19">
        <f t="shared" si="0"/>
        <v>19601.39136974711</v>
      </c>
    </row>
    <row r="20" spans="1:10" ht="12.75">
      <c r="A20" s="8" t="s">
        <v>85</v>
      </c>
      <c r="B20" s="8" t="s">
        <v>82</v>
      </c>
      <c r="C20" s="8" t="s">
        <v>86</v>
      </c>
      <c r="D20" s="9" t="s">
        <v>84</v>
      </c>
      <c r="E20" s="9" t="s">
        <v>84</v>
      </c>
      <c r="F20" s="9" t="s">
        <v>84</v>
      </c>
      <c r="G20" s="9" t="s">
        <v>84</v>
      </c>
      <c r="H20" s="9" t="s">
        <v>84</v>
      </c>
      <c r="I20" s="9" t="s">
        <v>84</v>
      </c>
      <c r="J20">
        <v>67</v>
      </c>
    </row>
    <row r="21" spans="1:11" ht="12.75">
      <c r="A21" s="8" t="s">
        <v>0</v>
      </c>
      <c r="B21" s="8" t="s">
        <v>87</v>
      </c>
      <c r="C21" s="8" t="s">
        <v>86</v>
      </c>
      <c r="D21" s="9">
        <v>98000</v>
      </c>
      <c r="E21" s="9">
        <v>43000</v>
      </c>
      <c r="F21" s="9">
        <v>55000</v>
      </c>
      <c r="G21" s="9">
        <v>29000</v>
      </c>
      <c r="H21" s="9">
        <v>84000</v>
      </c>
      <c r="I21" s="9">
        <v>84000</v>
      </c>
      <c r="J21">
        <v>8110.24</v>
      </c>
      <c r="K21">
        <f t="shared" si="0"/>
        <v>10357.276726705992</v>
      </c>
    </row>
    <row r="22" spans="1:11" ht="12.75">
      <c r="A22" s="8" t="s">
        <v>6</v>
      </c>
      <c r="B22" s="8" t="s">
        <v>87</v>
      </c>
      <c r="C22" s="8" t="s">
        <v>86</v>
      </c>
      <c r="D22" s="9">
        <v>27100</v>
      </c>
      <c r="E22" s="9">
        <v>14700</v>
      </c>
      <c r="F22" s="9">
        <v>12400</v>
      </c>
      <c r="G22" s="9">
        <v>4100</v>
      </c>
      <c r="H22" s="9">
        <v>8400</v>
      </c>
      <c r="I22" s="9">
        <v>16500</v>
      </c>
      <c r="J22">
        <v>10252</v>
      </c>
      <c r="K22">
        <f t="shared" si="0"/>
        <v>1609.442060085837</v>
      </c>
    </row>
    <row r="23" spans="1:11" ht="12.75">
      <c r="A23" s="8" t="s">
        <v>13</v>
      </c>
      <c r="B23" s="8" t="s">
        <v>87</v>
      </c>
      <c r="C23" s="8" t="s">
        <v>86</v>
      </c>
      <c r="D23" s="9">
        <v>28761</v>
      </c>
      <c r="E23" s="10">
        <v>16669</v>
      </c>
      <c r="F23" s="11">
        <v>12092</v>
      </c>
      <c r="G23" s="9">
        <v>0</v>
      </c>
      <c r="H23" s="9" t="s">
        <v>84</v>
      </c>
      <c r="I23" s="9">
        <v>12092</v>
      </c>
      <c r="J23">
        <v>5336</v>
      </c>
      <c r="K23">
        <f t="shared" si="0"/>
        <v>2266.116941529235</v>
      </c>
    </row>
    <row r="24" spans="1:11" ht="12.75">
      <c r="A24" s="8" t="s">
        <v>15</v>
      </c>
      <c r="B24" s="8" t="s">
        <v>91</v>
      </c>
      <c r="C24" s="8" t="s">
        <v>86</v>
      </c>
      <c r="D24" s="9">
        <v>222000</v>
      </c>
      <c r="E24" s="9">
        <v>115000</v>
      </c>
      <c r="F24" s="9">
        <v>107000</v>
      </c>
      <c r="G24" s="9">
        <v>3200</v>
      </c>
      <c r="H24" s="9">
        <v>110000</v>
      </c>
      <c r="I24" s="9">
        <v>110200</v>
      </c>
      <c r="J24">
        <v>5177</v>
      </c>
      <c r="K24">
        <f t="shared" si="0"/>
        <v>21286.459339385743</v>
      </c>
    </row>
    <row r="25" spans="1:11" ht="12.75">
      <c r="A25" s="8" t="s">
        <v>16</v>
      </c>
      <c r="B25" s="8" t="s">
        <v>82</v>
      </c>
      <c r="C25" s="8" t="s">
        <v>86</v>
      </c>
      <c r="D25" s="9">
        <v>475000</v>
      </c>
      <c r="E25" s="9">
        <v>295000</v>
      </c>
      <c r="F25" s="9">
        <v>180000</v>
      </c>
      <c r="G25" s="9">
        <v>11000</v>
      </c>
      <c r="H25" s="9">
        <v>168000</v>
      </c>
      <c r="I25" s="9">
        <v>191000</v>
      </c>
      <c r="J25">
        <v>58892</v>
      </c>
      <c r="K25">
        <f t="shared" si="0"/>
        <v>3243.2248862324254</v>
      </c>
    </row>
    <row r="26" spans="1:11" ht="12.75">
      <c r="A26" s="8" t="s">
        <v>17</v>
      </c>
      <c r="B26" s="8" t="s">
        <v>87</v>
      </c>
      <c r="C26" s="8" t="s">
        <v>86</v>
      </c>
      <c r="D26" s="9">
        <v>278000</v>
      </c>
      <c r="E26" s="9">
        <v>167000</v>
      </c>
      <c r="F26" s="9">
        <v>111000</v>
      </c>
      <c r="G26" s="9">
        <v>71000</v>
      </c>
      <c r="H26" s="9">
        <v>178000</v>
      </c>
      <c r="I26" s="9">
        <v>182000</v>
      </c>
      <c r="J26">
        <v>82150</v>
      </c>
      <c r="K26">
        <f t="shared" si="0"/>
        <v>2215.4595252586732</v>
      </c>
    </row>
    <row r="27" spans="1:11" ht="12.75">
      <c r="A27" s="8" t="s">
        <v>18</v>
      </c>
      <c r="B27" s="8" t="s">
        <v>82</v>
      </c>
      <c r="C27" s="8" t="s">
        <v>86</v>
      </c>
      <c r="D27" s="9">
        <v>115000</v>
      </c>
      <c r="E27" s="9">
        <v>55000</v>
      </c>
      <c r="F27" s="9">
        <v>60000</v>
      </c>
      <c r="G27" s="9">
        <v>12000</v>
      </c>
      <c r="H27" s="9" t="s">
        <v>84</v>
      </c>
      <c r="I27" s="9">
        <v>72000</v>
      </c>
      <c r="J27">
        <v>10560</v>
      </c>
      <c r="K27">
        <f t="shared" si="0"/>
        <v>6818.181818181818</v>
      </c>
    </row>
    <row r="28" spans="1:11" ht="12.75">
      <c r="A28" s="8" t="s">
        <v>20</v>
      </c>
      <c r="B28" s="8" t="s">
        <v>91</v>
      </c>
      <c r="C28" s="8" t="s">
        <v>86</v>
      </c>
      <c r="D28" s="9">
        <v>200000</v>
      </c>
      <c r="E28" s="9">
        <v>30000</v>
      </c>
      <c r="F28" s="9">
        <v>170000</v>
      </c>
      <c r="G28" s="9">
        <v>0</v>
      </c>
      <c r="H28" s="9">
        <v>170000</v>
      </c>
      <c r="I28" s="9">
        <v>170000</v>
      </c>
      <c r="J28">
        <v>281</v>
      </c>
      <c r="K28">
        <f t="shared" si="0"/>
        <v>604982.206405694</v>
      </c>
    </row>
    <row r="29" spans="1:11" ht="12.75">
      <c r="A29" s="8" t="s">
        <v>21</v>
      </c>
      <c r="B29" s="8" t="s">
        <v>87</v>
      </c>
      <c r="C29" s="8" t="s">
        <v>86</v>
      </c>
      <c r="D29" s="9">
        <v>80825</v>
      </c>
      <c r="E29" s="9">
        <v>31627</v>
      </c>
      <c r="F29" s="9">
        <v>49198</v>
      </c>
      <c r="G29" s="9">
        <v>3000</v>
      </c>
      <c r="H29" s="9">
        <v>40000</v>
      </c>
      <c r="I29" s="9">
        <v>52198</v>
      </c>
      <c r="J29">
        <v>3794</v>
      </c>
      <c r="K29">
        <f t="shared" si="0"/>
        <v>13758.039008961518</v>
      </c>
    </row>
    <row r="30" spans="1:11" ht="12.75">
      <c r="A30" s="8" t="s">
        <v>22</v>
      </c>
      <c r="B30" s="8" t="s">
        <v>82</v>
      </c>
      <c r="C30" s="8" t="s">
        <v>86</v>
      </c>
      <c r="D30" s="9">
        <v>296000</v>
      </c>
      <c r="E30" s="9">
        <v>129000</v>
      </c>
      <c r="F30" s="9">
        <v>167000</v>
      </c>
      <c r="G30" s="9">
        <v>8000</v>
      </c>
      <c r="H30" s="9">
        <v>155000</v>
      </c>
      <c r="I30" s="9">
        <v>175000</v>
      </c>
      <c r="J30">
        <v>57690</v>
      </c>
      <c r="K30">
        <f t="shared" si="0"/>
        <v>3033.454671520194</v>
      </c>
    </row>
    <row r="31" spans="1:10" ht="25.5">
      <c r="A31" s="8" t="s">
        <v>92</v>
      </c>
      <c r="B31" s="8" t="s">
        <v>87</v>
      </c>
      <c r="C31" s="8" t="s">
        <v>86</v>
      </c>
      <c r="D31" s="9" t="s">
        <v>84</v>
      </c>
      <c r="E31" s="9" t="s">
        <v>84</v>
      </c>
      <c r="F31" s="9" t="s">
        <v>84</v>
      </c>
      <c r="G31" s="9" t="s">
        <v>84</v>
      </c>
      <c r="H31" s="9" t="s">
        <v>84</v>
      </c>
      <c r="I31" s="9" t="s">
        <v>84</v>
      </c>
      <c r="J31">
        <v>32</v>
      </c>
    </row>
    <row r="32" spans="1:11" ht="12.75">
      <c r="A32" s="8" t="s">
        <v>25</v>
      </c>
      <c r="B32" s="8" t="s">
        <v>87</v>
      </c>
      <c r="C32" s="8" t="s">
        <v>86</v>
      </c>
      <c r="D32" s="9">
        <v>2000</v>
      </c>
      <c r="E32" s="9">
        <v>1000</v>
      </c>
      <c r="F32" s="9">
        <v>1000</v>
      </c>
      <c r="G32" s="9">
        <v>2100</v>
      </c>
      <c r="H32" s="9">
        <v>3100</v>
      </c>
      <c r="I32" s="9">
        <v>3100</v>
      </c>
      <c r="J32">
        <v>438.4</v>
      </c>
      <c r="K32">
        <f t="shared" si="0"/>
        <v>7071.167883211679</v>
      </c>
    </row>
    <row r="33" spans="1:10" ht="12.75">
      <c r="A33" s="8" t="s">
        <v>94</v>
      </c>
      <c r="B33" s="8" t="s">
        <v>82</v>
      </c>
      <c r="C33" s="8" t="s">
        <v>86</v>
      </c>
      <c r="D33" s="9" t="s">
        <v>84</v>
      </c>
      <c r="E33" s="9" t="s">
        <v>84</v>
      </c>
      <c r="F33" s="9" t="s">
        <v>84</v>
      </c>
      <c r="G33" s="9" t="s">
        <v>84</v>
      </c>
      <c r="H33" s="9" t="s">
        <v>84</v>
      </c>
      <c r="I33" s="9" t="s">
        <v>84</v>
      </c>
      <c r="J33">
        <v>32</v>
      </c>
    </row>
    <row r="34" spans="1:11" ht="12.75">
      <c r="A34" s="12" t="s">
        <v>27</v>
      </c>
      <c r="B34" s="12" t="s">
        <v>87</v>
      </c>
      <c r="C34" s="12" t="s">
        <v>86</v>
      </c>
      <c r="D34" s="9">
        <v>30100</v>
      </c>
      <c r="E34" s="9">
        <v>19500</v>
      </c>
      <c r="F34" s="9">
        <v>10600</v>
      </c>
      <c r="G34" s="9">
        <v>80400</v>
      </c>
      <c r="H34" s="9">
        <v>86000</v>
      </c>
      <c r="I34" s="13">
        <v>91000</v>
      </c>
      <c r="J34">
        <v>15919</v>
      </c>
      <c r="K34">
        <f t="shared" si="0"/>
        <v>5716.439474841384</v>
      </c>
    </row>
    <row r="35" spans="1:11" ht="12.75">
      <c r="A35" s="12" t="s">
        <v>28</v>
      </c>
      <c r="B35" s="12" t="s">
        <v>91</v>
      </c>
      <c r="C35" s="12" t="s">
        <v>86</v>
      </c>
      <c r="D35" s="9">
        <v>458000</v>
      </c>
      <c r="E35" s="9">
        <v>76000</v>
      </c>
      <c r="F35" s="9">
        <v>382000</v>
      </c>
      <c r="G35" s="9">
        <v>11000</v>
      </c>
      <c r="H35" s="9">
        <v>393000</v>
      </c>
      <c r="I35" s="13">
        <v>393000</v>
      </c>
      <c r="J35">
        <v>4491</v>
      </c>
      <c r="K35">
        <f t="shared" si="0"/>
        <v>87508.35003340013</v>
      </c>
    </row>
    <row r="36" spans="1:11" ht="12.75">
      <c r="A36" s="12" t="s">
        <v>30</v>
      </c>
      <c r="B36" s="12" t="s">
        <v>82</v>
      </c>
      <c r="C36" s="12" t="s">
        <v>86</v>
      </c>
      <c r="D36" s="9">
        <v>81456</v>
      </c>
      <c r="E36" s="9">
        <v>43571</v>
      </c>
      <c r="F36" s="9">
        <v>37885</v>
      </c>
      <c r="G36" s="9">
        <v>35000</v>
      </c>
      <c r="H36" s="9">
        <v>34000</v>
      </c>
      <c r="I36" s="13">
        <v>72885</v>
      </c>
      <c r="J36">
        <v>10008</v>
      </c>
      <c r="K36">
        <f t="shared" si="0"/>
        <v>7282.673860911271</v>
      </c>
    </row>
    <row r="37" spans="1:10" ht="12.75">
      <c r="A37" s="12" t="s">
        <v>95</v>
      </c>
      <c r="B37" s="12" t="s">
        <v>82</v>
      </c>
      <c r="C37" s="12" t="s">
        <v>86</v>
      </c>
      <c r="D37" s="9" t="s">
        <v>84</v>
      </c>
      <c r="E37" s="9" t="s">
        <v>84</v>
      </c>
      <c r="F37" s="9" t="s">
        <v>84</v>
      </c>
      <c r="G37" s="9" t="s">
        <v>84</v>
      </c>
      <c r="H37" s="9" t="s">
        <v>84</v>
      </c>
      <c r="I37" s="9" t="s">
        <v>84</v>
      </c>
      <c r="J37">
        <v>27</v>
      </c>
    </row>
    <row r="38" spans="1:11" ht="12.75">
      <c r="A38" s="12" t="s">
        <v>34</v>
      </c>
      <c r="B38" s="12" t="s">
        <v>82</v>
      </c>
      <c r="C38" s="12" t="s">
        <v>86</v>
      </c>
      <c r="D38" s="9">
        <v>346000</v>
      </c>
      <c r="E38" s="9">
        <v>235000</v>
      </c>
      <c r="F38" s="9">
        <v>111000</v>
      </c>
      <c r="G38" s="9" t="s">
        <v>84</v>
      </c>
      <c r="H38" s="9">
        <v>80825</v>
      </c>
      <c r="I38" s="13">
        <v>111000</v>
      </c>
      <c r="J38">
        <v>39465</v>
      </c>
      <c r="K38">
        <f t="shared" si="0"/>
        <v>2812.6187761307488</v>
      </c>
    </row>
    <row r="39" spans="1:11" ht="12.75">
      <c r="A39" s="12" t="s">
        <v>35</v>
      </c>
      <c r="B39" s="12" t="s">
        <v>91</v>
      </c>
      <c r="C39" s="12" t="s">
        <v>86</v>
      </c>
      <c r="D39" s="9">
        <v>335600</v>
      </c>
      <c r="E39" s="9">
        <v>165600</v>
      </c>
      <c r="F39" s="9">
        <v>170000</v>
      </c>
      <c r="G39" s="9">
        <v>9000</v>
      </c>
      <c r="H39" s="9">
        <v>179000</v>
      </c>
      <c r="I39" s="13">
        <v>179000</v>
      </c>
      <c r="J39">
        <v>8869</v>
      </c>
      <c r="K39">
        <f t="shared" si="0"/>
        <v>20182.65869883865</v>
      </c>
    </row>
    <row r="40" spans="1:11" ht="12.75">
      <c r="A40" s="12" t="s">
        <v>36</v>
      </c>
      <c r="B40" s="12" t="s">
        <v>87</v>
      </c>
      <c r="C40" s="12" t="s">
        <v>86</v>
      </c>
      <c r="D40" s="9">
        <v>60100</v>
      </c>
      <c r="E40" s="9">
        <v>19950</v>
      </c>
      <c r="F40" s="9">
        <v>40150</v>
      </c>
      <c r="G40" s="9">
        <v>13100</v>
      </c>
      <c r="H40" s="9">
        <v>53500</v>
      </c>
      <c r="I40" s="9">
        <v>53250</v>
      </c>
      <c r="J40">
        <v>7180</v>
      </c>
      <c r="K40">
        <f t="shared" si="0"/>
        <v>7416.434540389972</v>
      </c>
    </row>
    <row r="41" spans="1:11" ht="25.5">
      <c r="A41" s="12" t="s">
        <v>38</v>
      </c>
      <c r="B41" s="12" t="s">
        <v>87</v>
      </c>
      <c r="C41" s="12" t="s">
        <v>86</v>
      </c>
      <c r="D41" s="9">
        <v>263190</v>
      </c>
      <c r="E41" s="9">
        <v>105618</v>
      </c>
      <c r="F41" s="9">
        <v>157572</v>
      </c>
      <c r="G41" s="9">
        <v>2744</v>
      </c>
      <c r="H41" s="9">
        <v>158297</v>
      </c>
      <c r="I41" s="13">
        <v>160316</v>
      </c>
      <c r="J41">
        <v>59738.9</v>
      </c>
      <c r="K41">
        <f t="shared" si="0"/>
        <v>2683.6115161142907</v>
      </c>
    </row>
    <row r="42" ht="12.75">
      <c r="I42" s="2"/>
    </row>
    <row r="44" spans="1:11" ht="12.75">
      <c r="A44" s="4" t="s">
        <v>97</v>
      </c>
      <c r="E44" s="4" t="s">
        <v>98</v>
      </c>
      <c r="J44" s="28" t="s">
        <v>157</v>
      </c>
      <c r="K44" s="29"/>
    </row>
    <row r="45" spans="1:11" ht="12.75">
      <c r="A45" s="14" t="s">
        <v>99</v>
      </c>
      <c r="J45" s="28" t="s">
        <v>75</v>
      </c>
      <c r="K45" s="29" t="s">
        <v>45</v>
      </c>
    </row>
    <row r="46" spans="1:11" ht="12.75">
      <c r="A46" s="4" t="s">
        <v>106</v>
      </c>
      <c r="J46" s="28" t="s">
        <v>89</v>
      </c>
      <c r="K46" s="30">
        <v>966008</v>
      </c>
    </row>
    <row r="47" spans="1:11" ht="12.75">
      <c r="A47" t="s">
        <v>107</v>
      </c>
      <c r="D47" s="2"/>
      <c r="E47" s="10" t="s">
        <v>102</v>
      </c>
      <c r="J47" s="31" t="s">
        <v>83</v>
      </c>
      <c r="K47" s="32">
        <v>425633</v>
      </c>
    </row>
    <row r="48" spans="1:11" ht="12.75">
      <c r="A48" t="s">
        <v>108</v>
      </c>
      <c r="D48" s="2"/>
      <c r="J48" s="31" t="s">
        <v>86</v>
      </c>
      <c r="K48" s="32">
        <v>2128541</v>
      </c>
    </row>
    <row r="49" spans="1:11" ht="12.75">
      <c r="A49" s="2"/>
      <c r="B49" s="2"/>
      <c r="C49" s="2"/>
      <c r="D49" s="2"/>
      <c r="J49" s="33" t="s">
        <v>156</v>
      </c>
      <c r="K49" s="34">
        <v>3520182</v>
      </c>
    </row>
    <row r="50" spans="1:4" ht="12.75">
      <c r="A50" s="2"/>
      <c r="B50" s="2"/>
      <c r="C50" s="2"/>
      <c r="D50" s="2"/>
    </row>
  </sheetData>
  <printOptions/>
  <pageMargins left="0.75" right="0.75" top="1" bottom="1" header="0" footer="0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="75" zoomScaleNormal="75" workbookViewId="0" topLeftCell="A1">
      <selection activeCell="H29" sqref="H29"/>
    </sheetView>
  </sheetViews>
  <sheetFormatPr defaultColWidth="11.421875" defaultRowHeight="12.75"/>
  <cols>
    <col min="1" max="1" width="20.7109375" style="2" customWidth="1"/>
    <col min="2" max="2" width="10.8515625" style="2" customWidth="1"/>
    <col min="3" max="4" width="8.8515625" style="2" customWidth="1"/>
    <col min="5" max="5" width="12.140625" style="3" customWidth="1"/>
    <col min="6" max="6" width="15.7109375" style="17" customWidth="1"/>
    <col min="7" max="7" width="7.00390625" style="0" customWidth="1"/>
    <col min="8" max="43" width="11.00390625" style="0" customWidth="1"/>
    <col min="44" max="44" width="11.57421875" style="0" bestFit="1" customWidth="1"/>
  </cols>
  <sheetData>
    <row r="1" spans="1:9" s="4" customFormat="1" ht="12.75">
      <c r="A1" s="14" t="s">
        <v>59</v>
      </c>
      <c r="B1" s="14" t="s">
        <v>109</v>
      </c>
      <c r="C1" s="14" t="s">
        <v>74</v>
      </c>
      <c r="D1" s="14" t="s">
        <v>75</v>
      </c>
      <c r="E1" s="15" t="s">
        <v>53</v>
      </c>
      <c r="F1" s="16"/>
      <c r="G1" s="20" t="s">
        <v>153</v>
      </c>
      <c r="H1" s="20"/>
      <c r="I1" s="20"/>
    </row>
    <row r="2" spans="1:5" ht="12.75">
      <c r="A2" s="2" t="s">
        <v>81</v>
      </c>
      <c r="B2" s="2" t="s">
        <v>110</v>
      </c>
      <c r="C2" s="2" t="s">
        <v>82</v>
      </c>
      <c r="D2" s="2" t="s">
        <v>83</v>
      </c>
      <c r="E2" s="3">
        <v>1400</v>
      </c>
    </row>
    <row r="3" spans="1:4" ht="12.75">
      <c r="A3" s="2" t="s">
        <v>85</v>
      </c>
      <c r="B3" s="2" t="s">
        <v>111</v>
      </c>
      <c r="C3" s="2" t="s">
        <v>82</v>
      </c>
      <c r="D3" s="2" t="s">
        <v>86</v>
      </c>
    </row>
    <row r="4" spans="1:5" ht="12.75">
      <c r="A4" s="2" t="s">
        <v>0</v>
      </c>
      <c r="B4" s="2" t="s">
        <v>112</v>
      </c>
      <c r="C4" s="2" t="s">
        <v>87</v>
      </c>
      <c r="D4" s="2" t="s">
        <v>86</v>
      </c>
      <c r="E4" s="3">
        <v>3561</v>
      </c>
    </row>
    <row r="5" spans="1:5" ht="12.75">
      <c r="A5" s="2" t="s">
        <v>6</v>
      </c>
      <c r="B5" s="2" t="s">
        <v>113</v>
      </c>
      <c r="C5" s="2" t="s">
        <v>87</v>
      </c>
      <c r="D5" s="2" t="s">
        <v>86</v>
      </c>
      <c r="E5" s="3">
        <v>7442</v>
      </c>
    </row>
    <row r="6" spans="1:5" ht="12.75">
      <c r="A6" s="2" t="s">
        <v>88</v>
      </c>
      <c r="B6" s="2" t="s">
        <v>114</v>
      </c>
      <c r="C6" s="2" t="s">
        <v>82</v>
      </c>
      <c r="D6" s="2" t="s">
        <v>83</v>
      </c>
      <c r="E6" s="3">
        <v>15397</v>
      </c>
    </row>
    <row r="7" spans="1:5" ht="12.75">
      <c r="A7" s="2" t="s">
        <v>10</v>
      </c>
      <c r="B7" s="2" t="s">
        <v>115</v>
      </c>
      <c r="C7" s="2" t="s">
        <v>87</v>
      </c>
      <c r="D7" s="2" t="s">
        <v>89</v>
      </c>
      <c r="E7" s="3">
        <v>3382</v>
      </c>
    </row>
    <row r="8" spans="1:5" ht="12.75">
      <c r="A8" s="2" t="s">
        <v>90</v>
      </c>
      <c r="B8" s="2" t="s">
        <v>116</v>
      </c>
      <c r="C8" s="2" t="s">
        <v>82</v>
      </c>
      <c r="D8" s="2" t="s">
        <v>83</v>
      </c>
      <c r="E8" s="3">
        <v>19237</v>
      </c>
    </row>
    <row r="9" spans="1:5" ht="12.75">
      <c r="A9" s="2" t="s">
        <v>11</v>
      </c>
      <c r="B9" s="2" t="s">
        <v>117</v>
      </c>
      <c r="C9" s="2" t="s">
        <v>82</v>
      </c>
      <c r="D9" s="2" t="s">
        <v>89</v>
      </c>
      <c r="E9" s="3">
        <v>426</v>
      </c>
    </row>
    <row r="10" spans="1:5" ht="12.75">
      <c r="A10" s="2" t="s">
        <v>12</v>
      </c>
      <c r="B10" s="2" t="s">
        <v>118</v>
      </c>
      <c r="C10" s="2" t="s">
        <v>87</v>
      </c>
      <c r="D10" s="2" t="s">
        <v>89</v>
      </c>
      <c r="E10" s="3">
        <v>1976</v>
      </c>
    </row>
    <row r="11" spans="1:5" ht="12.75">
      <c r="A11" s="2" t="s">
        <v>13</v>
      </c>
      <c r="B11" s="2" t="s">
        <v>119</v>
      </c>
      <c r="C11" s="2" t="s">
        <v>87</v>
      </c>
      <c r="D11" s="2" t="s">
        <v>86</v>
      </c>
      <c r="E11" s="3">
        <v>754</v>
      </c>
    </row>
    <row r="12" spans="1:5" ht="12.75">
      <c r="A12" s="2" t="s">
        <v>14</v>
      </c>
      <c r="B12" s="2" t="s">
        <v>120</v>
      </c>
      <c r="C12" s="2" t="s">
        <v>87</v>
      </c>
      <c r="D12" s="2" t="s">
        <v>89</v>
      </c>
      <c r="E12" s="3">
        <v>1403</v>
      </c>
    </row>
    <row r="13" spans="1:5" ht="12.75">
      <c r="A13" s="2" t="s">
        <v>15</v>
      </c>
      <c r="B13" s="2" t="s">
        <v>121</v>
      </c>
      <c r="C13" s="2" t="s">
        <v>91</v>
      </c>
      <c r="D13" s="2" t="s">
        <v>86</v>
      </c>
      <c r="E13" s="3">
        <v>2328</v>
      </c>
    </row>
    <row r="14" spans="1:5" ht="12.75">
      <c r="A14" s="2" t="s">
        <v>16</v>
      </c>
      <c r="B14" s="2" t="s">
        <v>122</v>
      </c>
      <c r="C14" s="2" t="s">
        <v>82</v>
      </c>
      <c r="D14" s="2" t="s">
        <v>86</v>
      </c>
      <c r="E14" s="3">
        <v>30341</v>
      </c>
    </row>
    <row r="15" spans="1:5" ht="12.75">
      <c r="A15" s="2" t="s">
        <v>17</v>
      </c>
      <c r="B15" s="2" t="s">
        <v>123</v>
      </c>
      <c r="C15" s="2" t="s">
        <v>87</v>
      </c>
      <c r="D15" s="2" t="s">
        <v>86</v>
      </c>
      <c r="E15" s="3">
        <v>43374</v>
      </c>
    </row>
    <row r="16" spans="1:5" ht="12.75">
      <c r="A16" s="2" t="s">
        <v>18</v>
      </c>
      <c r="B16" s="2" t="s">
        <v>124</v>
      </c>
      <c r="C16" s="2" t="s">
        <v>82</v>
      </c>
      <c r="D16" s="2" t="s">
        <v>86</v>
      </c>
      <c r="E16" s="3">
        <v>8695</v>
      </c>
    </row>
    <row r="17" spans="1:5" ht="12.75">
      <c r="A17" s="2" t="s">
        <v>19</v>
      </c>
      <c r="B17" s="2" t="s">
        <v>125</v>
      </c>
      <c r="C17" s="2" t="s">
        <v>87</v>
      </c>
      <c r="D17" s="2" t="s">
        <v>89</v>
      </c>
      <c r="E17" s="3">
        <v>5653</v>
      </c>
    </row>
    <row r="18" spans="1:5" ht="12.75">
      <c r="A18" s="2" t="s">
        <v>20</v>
      </c>
      <c r="B18" s="2" t="s">
        <v>126</v>
      </c>
      <c r="C18" s="2" t="s">
        <v>91</v>
      </c>
      <c r="D18" s="2" t="s">
        <v>86</v>
      </c>
      <c r="E18" s="3">
        <v>156</v>
      </c>
    </row>
    <row r="19" spans="1:5" ht="12.75">
      <c r="A19" s="2" t="s">
        <v>21</v>
      </c>
      <c r="B19" s="2" t="s">
        <v>127</v>
      </c>
      <c r="C19" s="2" t="s">
        <v>87</v>
      </c>
      <c r="D19" s="2" t="s">
        <v>86</v>
      </c>
      <c r="E19" s="3">
        <v>1176</v>
      </c>
    </row>
    <row r="20" spans="1:5" ht="12.75">
      <c r="A20" s="2" t="s">
        <v>22</v>
      </c>
      <c r="B20" s="2" t="s">
        <v>128</v>
      </c>
      <c r="C20" s="2" t="s">
        <v>82</v>
      </c>
      <c r="D20" s="2" t="s">
        <v>86</v>
      </c>
      <c r="E20" s="3">
        <v>56200</v>
      </c>
    </row>
    <row r="21" spans="1:5" ht="12.75">
      <c r="A21" s="2" t="s">
        <v>23</v>
      </c>
      <c r="B21" s="2" t="s">
        <v>129</v>
      </c>
      <c r="C21" s="2" t="s">
        <v>87</v>
      </c>
      <c r="D21" s="2" t="s">
        <v>89</v>
      </c>
      <c r="E21" s="3">
        <v>307</v>
      </c>
    </row>
    <row r="22" spans="1:5" ht="12.75">
      <c r="A22" s="2" t="s">
        <v>92</v>
      </c>
      <c r="B22" s="2" t="s">
        <v>130</v>
      </c>
      <c r="C22" s="2" t="s">
        <v>87</v>
      </c>
      <c r="D22" s="2" t="s">
        <v>86</v>
      </c>
      <c r="E22" s="3">
        <v>5773</v>
      </c>
    </row>
    <row r="23" spans="1:5" ht="12.75">
      <c r="A23" s="2" t="s">
        <v>24</v>
      </c>
      <c r="B23" s="2" t="s">
        <v>131</v>
      </c>
      <c r="C23" s="2" t="s">
        <v>87</v>
      </c>
      <c r="D23" s="2" t="s">
        <v>89</v>
      </c>
      <c r="E23" s="3">
        <v>4644</v>
      </c>
    </row>
    <row r="24" spans="1:5" ht="12.75">
      <c r="A24" s="2" t="s">
        <v>25</v>
      </c>
      <c r="B24" s="2" t="s">
        <v>132</v>
      </c>
      <c r="C24" s="2" t="s">
        <v>87</v>
      </c>
      <c r="D24" s="2" t="s">
        <v>86</v>
      </c>
      <c r="E24" s="3">
        <v>61</v>
      </c>
    </row>
    <row r="25" spans="1:5" ht="12.75">
      <c r="A25" s="2" t="s">
        <v>133</v>
      </c>
      <c r="B25" s="2" t="s">
        <v>134</v>
      </c>
      <c r="C25" s="2" t="s">
        <v>82</v>
      </c>
      <c r="D25" s="2" t="s">
        <v>83</v>
      </c>
      <c r="E25" s="3">
        <v>3646</v>
      </c>
    </row>
    <row r="26" spans="1:5" ht="12.75">
      <c r="A26" s="2" t="s">
        <v>26</v>
      </c>
      <c r="B26" s="2" t="s">
        <v>135</v>
      </c>
      <c r="C26" s="2" t="s">
        <v>82</v>
      </c>
      <c r="D26" s="2" t="s">
        <v>89</v>
      </c>
      <c r="E26" s="3">
        <v>56</v>
      </c>
    </row>
    <row r="27" spans="1:4" ht="12.75">
      <c r="A27" s="2" t="s">
        <v>94</v>
      </c>
      <c r="B27" s="2" t="s">
        <v>136</v>
      </c>
      <c r="C27" s="2" t="s">
        <v>82</v>
      </c>
      <c r="D27" s="2" t="s">
        <v>86</v>
      </c>
    </row>
    <row r="28" spans="1:5" ht="12.75">
      <c r="A28" s="2" t="s">
        <v>27</v>
      </c>
      <c r="B28" s="2" t="s">
        <v>137</v>
      </c>
      <c r="C28" s="2" t="s">
        <v>87</v>
      </c>
      <c r="D28" s="2" t="s">
        <v>86</v>
      </c>
      <c r="E28" s="3">
        <v>4655</v>
      </c>
    </row>
    <row r="29" spans="1:5" ht="12.75">
      <c r="A29" s="2" t="s">
        <v>28</v>
      </c>
      <c r="B29" s="2" t="s">
        <v>138</v>
      </c>
      <c r="C29" s="2" t="s">
        <v>91</v>
      </c>
      <c r="D29" s="2" t="s">
        <v>86</v>
      </c>
      <c r="E29" s="3">
        <v>2025</v>
      </c>
    </row>
    <row r="30" spans="1:5" ht="12.75">
      <c r="A30" s="2" t="s">
        <v>29</v>
      </c>
      <c r="B30" s="2" t="s">
        <v>139</v>
      </c>
      <c r="C30" s="2" t="s">
        <v>87</v>
      </c>
      <c r="D30" s="2" t="s">
        <v>89</v>
      </c>
      <c r="E30" s="3">
        <v>11275</v>
      </c>
    </row>
    <row r="31" spans="1:5" ht="12.75">
      <c r="A31" s="2" t="s">
        <v>30</v>
      </c>
      <c r="B31" s="2" t="s">
        <v>140</v>
      </c>
      <c r="C31" s="2" t="s">
        <v>82</v>
      </c>
      <c r="D31" s="2" t="s">
        <v>86</v>
      </c>
      <c r="E31" s="3">
        <v>11136</v>
      </c>
    </row>
    <row r="32" spans="1:5" ht="12.75">
      <c r="A32" s="2" t="s">
        <v>31</v>
      </c>
      <c r="B32" s="2" t="s">
        <v>141</v>
      </c>
      <c r="C32" s="2" t="s">
        <v>87</v>
      </c>
      <c r="D32" s="2" t="s">
        <v>89</v>
      </c>
      <c r="E32" s="3">
        <v>8570</v>
      </c>
    </row>
    <row r="33" spans="1:4" ht="12.75">
      <c r="A33" s="2" t="s">
        <v>95</v>
      </c>
      <c r="B33" s="2" t="s">
        <v>142</v>
      </c>
      <c r="C33" s="2" t="s">
        <v>82</v>
      </c>
      <c r="D33" s="2" t="s">
        <v>86</v>
      </c>
    </row>
    <row r="34" spans="1:5" ht="12.75">
      <c r="A34" s="2" t="s">
        <v>32</v>
      </c>
      <c r="B34" s="2" t="s">
        <v>143</v>
      </c>
      <c r="C34" s="2" t="s">
        <v>87</v>
      </c>
      <c r="D34" s="2" t="s">
        <v>89</v>
      </c>
      <c r="E34" s="3">
        <v>1149</v>
      </c>
    </row>
    <row r="35" spans="1:5" ht="12.75">
      <c r="A35" s="2" t="s">
        <v>33</v>
      </c>
      <c r="B35" s="2" t="s">
        <v>144</v>
      </c>
      <c r="C35" s="2" t="s">
        <v>87</v>
      </c>
      <c r="D35" s="2" t="s">
        <v>89</v>
      </c>
      <c r="E35" s="3">
        <v>328</v>
      </c>
    </row>
    <row r="36" spans="1:5" ht="12.75">
      <c r="A36" s="2" t="s">
        <v>34</v>
      </c>
      <c r="B36" s="2" t="s">
        <v>145</v>
      </c>
      <c r="C36" s="2" t="s">
        <v>82</v>
      </c>
      <c r="D36" s="2" t="s">
        <v>86</v>
      </c>
      <c r="E36" s="3">
        <v>40855</v>
      </c>
    </row>
    <row r="37" spans="1:5" ht="12.75">
      <c r="A37" s="2" t="s">
        <v>35</v>
      </c>
      <c r="B37" s="2" t="s">
        <v>146</v>
      </c>
      <c r="C37" s="2" t="s">
        <v>91</v>
      </c>
      <c r="D37" s="2" t="s">
        <v>86</v>
      </c>
      <c r="E37" s="3">
        <v>2711</v>
      </c>
    </row>
    <row r="38" spans="1:5" ht="12.75">
      <c r="A38" s="2" t="s">
        <v>36</v>
      </c>
      <c r="B38" s="2" t="s">
        <v>147</v>
      </c>
      <c r="C38" s="2" t="s">
        <v>87</v>
      </c>
      <c r="D38" s="2" t="s">
        <v>86</v>
      </c>
      <c r="E38" s="3">
        <v>2566</v>
      </c>
    </row>
    <row r="39" spans="1:5" ht="12.75">
      <c r="A39" s="2" t="s">
        <v>37</v>
      </c>
      <c r="B39" s="2" t="s">
        <v>148</v>
      </c>
      <c r="C39" s="2" t="s">
        <v>82</v>
      </c>
      <c r="D39" s="2" t="s">
        <v>89</v>
      </c>
      <c r="E39" s="3">
        <v>35552</v>
      </c>
    </row>
    <row r="40" spans="1:5" ht="12.75">
      <c r="A40" s="2" t="s">
        <v>38</v>
      </c>
      <c r="B40" s="2" t="s">
        <v>149</v>
      </c>
      <c r="C40" s="2" t="s">
        <v>87</v>
      </c>
      <c r="D40" s="2" t="s">
        <v>86</v>
      </c>
      <c r="E40" s="3">
        <v>15256</v>
      </c>
    </row>
    <row r="41" spans="1:4" ht="12.75">
      <c r="A41" s="2" t="s">
        <v>96</v>
      </c>
      <c r="B41" s="2" t="s">
        <v>150</v>
      </c>
      <c r="C41" s="2" t="s">
        <v>82</v>
      </c>
      <c r="D41" s="2" t="s">
        <v>83</v>
      </c>
    </row>
    <row r="44" spans="1:7" ht="12.75">
      <c r="A44" s="14" t="s">
        <v>151</v>
      </c>
      <c r="F44" s="21" t="s">
        <v>158</v>
      </c>
      <c r="G44" s="22"/>
    </row>
    <row r="45" spans="1:7" ht="12.75">
      <c r="A45" s="14" t="s">
        <v>99</v>
      </c>
      <c r="E45"/>
      <c r="F45" s="21" t="s">
        <v>75</v>
      </c>
      <c r="G45" s="22" t="s">
        <v>45</v>
      </c>
    </row>
    <row r="46" spans="1:7" ht="12.75">
      <c r="A46" s="14" t="s">
        <v>100</v>
      </c>
      <c r="E46"/>
      <c r="F46" s="21" t="s">
        <v>89</v>
      </c>
      <c r="G46" s="23">
        <v>74721</v>
      </c>
    </row>
    <row r="47" spans="1:7" ht="12.75">
      <c r="A47" s="2" t="s">
        <v>101</v>
      </c>
      <c r="E47"/>
      <c r="F47" s="24" t="s">
        <v>83</v>
      </c>
      <c r="G47" s="25">
        <v>39680</v>
      </c>
    </row>
    <row r="48" spans="1:7" ht="12.75">
      <c r="A48" s="2" t="s">
        <v>103</v>
      </c>
      <c r="E48"/>
      <c r="F48" s="24" t="s">
        <v>86</v>
      </c>
      <c r="G48" s="25">
        <v>239065</v>
      </c>
    </row>
    <row r="49" spans="1:7" ht="12.75">
      <c r="A49" s="2" t="s">
        <v>104</v>
      </c>
      <c r="E49"/>
      <c r="F49" s="26" t="s">
        <v>156</v>
      </c>
      <c r="G49" s="27">
        <v>353466</v>
      </c>
    </row>
    <row r="50" spans="1:6" ht="12.75">
      <c r="A50" s="2" t="s">
        <v>105</v>
      </c>
      <c r="E50"/>
      <c r="F50"/>
    </row>
    <row r="51" spans="1:6" ht="12.75">
      <c r="A51" s="4" t="s">
        <v>106</v>
      </c>
      <c r="E51"/>
      <c r="F51"/>
    </row>
    <row r="52" spans="1:6" ht="12.75">
      <c r="A52" t="s">
        <v>107</v>
      </c>
      <c r="E52"/>
      <c r="F52"/>
    </row>
    <row r="53" spans="1:6" ht="12.75">
      <c r="A53" t="s">
        <v>108</v>
      </c>
      <c r="E53"/>
      <c r="F53"/>
    </row>
    <row r="54" spans="5:6" ht="12.75">
      <c r="E54"/>
      <c r="F54"/>
    </row>
    <row r="55" spans="5:6" ht="12.75">
      <c r="E55"/>
      <c r="F55"/>
    </row>
    <row r="56" spans="5:6" ht="12.75">
      <c r="E56"/>
      <c r="F56"/>
    </row>
    <row r="57" spans="5:6" ht="12.75">
      <c r="E57"/>
      <c r="F57"/>
    </row>
    <row r="58" spans="5:6" ht="12.75">
      <c r="E58"/>
      <c r="F58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2">
      <selection activeCell="A4" sqref="A4:H34"/>
    </sheetView>
  </sheetViews>
  <sheetFormatPr defaultColWidth="11.421875" defaultRowHeight="12.75"/>
  <cols>
    <col min="1" max="1" width="12.28125" style="0" customWidth="1"/>
    <col min="2" max="16384" width="9.140625" style="0" customWidth="1"/>
  </cols>
  <sheetData>
    <row r="2" spans="4:5" ht="12.75">
      <c r="D2" t="s">
        <v>53</v>
      </c>
      <c r="E2" t="s">
        <v>55</v>
      </c>
    </row>
    <row r="3" spans="2:12" ht="12.75">
      <c r="B3" t="s">
        <v>54</v>
      </c>
      <c r="C3" t="str">
        <f>'Water use by sectors'!C3</f>
        <v>Population</v>
      </c>
      <c r="D3" t="str">
        <f>'Water use by sectors'!D3</f>
        <v>wa_1 Total gross abstraction</v>
      </c>
      <c r="E3" t="str">
        <f>'Water use by sectors'!I3</f>
        <v>wa_1_5 Production of electricity (cooling)</v>
      </c>
      <c r="F3" t="s">
        <v>56</v>
      </c>
      <c r="G3" t="s">
        <v>57</v>
      </c>
      <c r="H3" t="s">
        <v>58</v>
      </c>
      <c r="J3" t="s">
        <v>57</v>
      </c>
      <c r="K3" t="s">
        <v>72</v>
      </c>
      <c r="L3" t="s">
        <v>73</v>
      </c>
    </row>
    <row r="4" spans="1:9" ht="12.75">
      <c r="A4" t="s">
        <v>20</v>
      </c>
      <c r="B4" s="2">
        <v>170000</v>
      </c>
      <c r="C4">
        <v>277.5</v>
      </c>
      <c r="D4">
        <v>156</v>
      </c>
      <c r="E4">
        <v>0</v>
      </c>
      <c r="F4">
        <v>156</v>
      </c>
      <c r="G4" s="3">
        <v>0.09176470588235294</v>
      </c>
      <c r="H4" s="3">
        <v>0.09176470588235294</v>
      </c>
      <c r="I4" s="3"/>
    </row>
    <row r="5" spans="1:9" ht="12.75">
      <c r="A5" t="s">
        <v>28</v>
      </c>
      <c r="B5" s="2">
        <v>393000</v>
      </c>
      <c r="C5">
        <v>4381</v>
      </c>
      <c r="D5">
        <v>2000</v>
      </c>
      <c r="E5">
        <v>0</v>
      </c>
      <c r="F5">
        <v>2000</v>
      </c>
      <c r="G5" s="3">
        <v>0.5089058524173028</v>
      </c>
      <c r="H5" s="3">
        <v>0.5089058524173028</v>
      </c>
      <c r="I5" s="3"/>
    </row>
    <row r="6" spans="1:9" ht="12.75">
      <c r="A6" t="s">
        <v>23</v>
      </c>
      <c r="B6">
        <v>34224</v>
      </c>
      <c r="C6">
        <v>2431</v>
      </c>
      <c r="D6">
        <v>307</v>
      </c>
      <c r="E6">
        <v>20</v>
      </c>
      <c r="F6">
        <v>287</v>
      </c>
      <c r="G6" s="3">
        <v>0.8970313230481534</v>
      </c>
      <c r="H6" s="3">
        <v>0.8385928003740065</v>
      </c>
      <c r="I6" s="3"/>
    </row>
    <row r="7" spans="1:9" ht="12.75">
      <c r="A7" t="s">
        <v>19</v>
      </c>
      <c r="B7">
        <v>120000</v>
      </c>
      <c r="C7">
        <v>10114</v>
      </c>
      <c r="D7">
        <v>5653</v>
      </c>
      <c r="E7">
        <v>4263</v>
      </c>
      <c r="F7">
        <v>1390</v>
      </c>
      <c r="G7" s="3">
        <v>4.710833333333333</v>
      </c>
      <c r="H7" s="3">
        <v>1.1583333333333334</v>
      </c>
      <c r="I7" s="3"/>
    </row>
    <row r="8" spans="1:9" ht="12.75">
      <c r="A8" t="s">
        <v>24</v>
      </c>
      <c r="B8">
        <v>24500</v>
      </c>
      <c r="C8">
        <v>3699</v>
      </c>
      <c r="D8">
        <v>4644</v>
      </c>
      <c r="E8">
        <v>4329</v>
      </c>
      <c r="F8">
        <v>315</v>
      </c>
      <c r="G8" s="3">
        <v>18.955102040816328</v>
      </c>
      <c r="H8" s="3">
        <v>1.2857142857142858</v>
      </c>
      <c r="I8" s="3"/>
    </row>
    <row r="9" spans="1:9" ht="12.75">
      <c r="A9" t="s">
        <v>32</v>
      </c>
      <c r="B9">
        <v>80326</v>
      </c>
      <c r="C9">
        <v>5396</v>
      </c>
      <c r="D9">
        <v>1149</v>
      </c>
      <c r="E9">
        <v>0</v>
      </c>
      <c r="F9">
        <v>1149</v>
      </c>
      <c r="G9" s="3">
        <v>1.4304210342852874</v>
      </c>
      <c r="H9" s="3">
        <v>1.4304210342852874</v>
      </c>
      <c r="I9" s="3"/>
    </row>
    <row r="10" spans="1:9" ht="12.75">
      <c r="A10" t="s">
        <v>35</v>
      </c>
      <c r="B10" s="2">
        <v>179000</v>
      </c>
      <c r="C10">
        <v>8831</v>
      </c>
      <c r="D10">
        <v>2724</v>
      </c>
      <c r="E10">
        <v>69</v>
      </c>
      <c r="F10">
        <v>2655</v>
      </c>
      <c r="G10" s="3">
        <v>1.5217877094972068</v>
      </c>
      <c r="H10" s="3">
        <v>1.4832402234636872</v>
      </c>
      <c r="I10" s="3"/>
    </row>
    <row r="11" spans="1:9" ht="12.75">
      <c r="A11" t="s">
        <v>10</v>
      </c>
      <c r="B11" s="2">
        <v>191230</v>
      </c>
      <c r="C11">
        <v>8257</v>
      </c>
      <c r="D11">
        <v>3479</v>
      </c>
      <c r="E11">
        <v>539</v>
      </c>
      <c r="F11">
        <v>2940</v>
      </c>
      <c r="G11" s="3">
        <v>1.8192752183234848</v>
      </c>
      <c r="H11" s="3">
        <v>1.537415677456466</v>
      </c>
      <c r="I11" s="3"/>
    </row>
    <row r="12" spans="1:9" ht="12.75">
      <c r="A12" t="s">
        <v>33</v>
      </c>
      <c r="B12">
        <v>20811</v>
      </c>
      <c r="C12">
        <v>1986</v>
      </c>
      <c r="D12">
        <v>328</v>
      </c>
      <c r="E12">
        <v>0</v>
      </c>
      <c r="F12">
        <v>328</v>
      </c>
      <c r="G12" s="3">
        <v>1.576089568016914</v>
      </c>
      <c r="H12" s="3">
        <v>1.576089568016914</v>
      </c>
      <c r="I12" s="3"/>
    </row>
    <row r="13" spans="1:9" ht="12.75">
      <c r="A13" t="s">
        <v>21</v>
      </c>
      <c r="B13" s="2">
        <v>52198</v>
      </c>
      <c r="C13">
        <v>3571</v>
      </c>
      <c r="D13">
        <v>1176</v>
      </c>
      <c r="E13">
        <v>277</v>
      </c>
      <c r="F13">
        <v>899</v>
      </c>
      <c r="G13" s="3">
        <v>2.2529598835204414</v>
      </c>
      <c r="H13" s="3">
        <v>1.7222882102762558</v>
      </c>
      <c r="I13" s="3"/>
    </row>
    <row r="14" spans="1:9" ht="12.75">
      <c r="A14" t="s">
        <v>15</v>
      </c>
      <c r="B14" s="2">
        <v>110200</v>
      </c>
      <c r="C14">
        <v>5166</v>
      </c>
      <c r="D14">
        <v>2328</v>
      </c>
      <c r="E14">
        <v>256</v>
      </c>
      <c r="F14">
        <v>2072</v>
      </c>
      <c r="G14" s="3">
        <v>2.1125226860254083</v>
      </c>
      <c r="H14" s="3">
        <v>1.8802177858439202</v>
      </c>
      <c r="I14" s="3"/>
    </row>
    <row r="15" spans="1:9" ht="12.75">
      <c r="A15" t="s">
        <v>36</v>
      </c>
      <c r="B15" s="2">
        <v>53250</v>
      </c>
      <c r="C15">
        <v>7110</v>
      </c>
      <c r="D15">
        <v>2566</v>
      </c>
      <c r="E15">
        <v>1503</v>
      </c>
      <c r="F15">
        <v>1063</v>
      </c>
      <c r="G15" s="3">
        <v>4.818779342723005</v>
      </c>
      <c r="H15" s="3">
        <v>1.9962441314553991</v>
      </c>
      <c r="I15" s="3"/>
    </row>
    <row r="16" spans="1:9" ht="12.75">
      <c r="A16" t="s">
        <v>0</v>
      </c>
      <c r="B16" s="2">
        <v>84000</v>
      </c>
      <c r="C16">
        <v>8072</v>
      </c>
      <c r="D16">
        <v>3561</v>
      </c>
      <c r="E16">
        <v>1571</v>
      </c>
      <c r="F16">
        <v>1990</v>
      </c>
      <c r="G16" s="3">
        <v>4.239285714285714</v>
      </c>
      <c r="H16" s="3">
        <v>2.369047619047619</v>
      </c>
      <c r="I16" s="3"/>
    </row>
    <row r="17" spans="1:9" ht="12.75">
      <c r="A17" t="s">
        <v>27</v>
      </c>
      <c r="B17" s="2">
        <v>91000</v>
      </c>
      <c r="C17">
        <v>15517</v>
      </c>
      <c r="D17">
        <v>4655</v>
      </c>
      <c r="E17">
        <v>2411</v>
      </c>
      <c r="F17">
        <v>2244</v>
      </c>
      <c r="G17" s="3">
        <v>5.115384615384615</v>
      </c>
      <c r="H17" s="3">
        <v>2.465934065934066</v>
      </c>
      <c r="I17" s="3"/>
    </row>
    <row r="18" spans="1:9" ht="12.75">
      <c r="A18" t="s">
        <v>14</v>
      </c>
      <c r="B18" s="2">
        <v>12810</v>
      </c>
      <c r="C18">
        <v>1450</v>
      </c>
      <c r="D18">
        <v>1598</v>
      </c>
      <c r="E18">
        <v>1176</v>
      </c>
      <c r="F18">
        <v>422</v>
      </c>
      <c r="G18" s="3">
        <v>12.474629195940672</v>
      </c>
      <c r="H18" s="3">
        <v>3.2943013270882124</v>
      </c>
      <c r="I18" s="3"/>
    </row>
    <row r="19" spans="1:9" ht="12.75">
      <c r="A19" t="s">
        <v>25</v>
      </c>
      <c r="B19" s="2">
        <v>1644.1</v>
      </c>
      <c r="C19">
        <v>432</v>
      </c>
      <c r="D19">
        <v>61</v>
      </c>
      <c r="E19">
        <v>0</v>
      </c>
      <c r="F19">
        <v>61</v>
      </c>
      <c r="G19" s="3">
        <v>3.7102366036129193</v>
      </c>
      <c r="H19" s="3">
        <v>3.7102366036129193</v>
      </c>
      <c r="I19" s="3"/>
    </row>
    <row r="20" spans="1:9" ht="12.75">
      <c r="A20" t="s">
        <v>16</v>
      </c>
      <c r="B20" s="2">
        <v>191000</v>
      </c>
      <c r="C20">
        <v>58210</v>
      </c>
      <c r="D20">
        <v>30341</v>
      </c>
      <c r="E20">
        <v>17211</v>
      </c>
      <c r="F20">
        <v>13130</v>
      </c>
      <c r="G20" s="3">
        <v>15.885340314136126</v>
      </c>
      <c r="H20" s="3">
        <v>6.87434554973822</v>
      </c>
      <c r="I20" s="3"/>
    </row>
    <row r="21" spans="1:9" ht="12.75">
      <c r="A21" t="s">
        <v>29</v>
      </c>
      <c r="B21">
        <v>63100</v>
      </c>
      <c r="C21">
        <v>38654</v>
      </c>
      <c r="D21">
        <v>11275</v>
      </c>
      <c r="E21">
        <v>6781</v>
      </c>
      <c r="F21">
        <v>4494</v>
      </c>
      <c r="G21" s="3">
        <v>17.868462757527734</v>
      </c>
      <c r="H21" s="3">
        <v>7.12202852614897</v>
      </c>
      <c r="I21" s="3"/>
    </row>
    <row r="22" spans="1:9" ht="12.75">
      <c r="A22" t="s">
        <v>17</v>
      </c>
      <c r="B22" s="2">
        <v>182000</v>
      </c>
      <c r="C22">
        <v>81642</v>
      </c>
      <c r="D22">
        <v>43374</v>
      </c>
      <c r="E22">
        <v>27777</v>
      </c>
      <c r="F22">
        <v>15597</v>
      </c>
      <c r="G22" s="3">
        <v>23.83186813186813</v>
      </c>
      <c r="H22" s="3">
        <v>8.56978021978022</v>
      </c>
      <c r="I22" s="3"/>
    </row>
    <row r="23" spans="1:9" ht="12.75">
      <c r="A23" t="s">
        <v>12</v>
      </c>
      <c r="B23">
        <v>15977</v>
      </c>
      <c r="C23">
        <v>10278</v>
      </c>
      <c r="D23">
        <v>1976</v>
      </c>
      <c r="E23">
        <v>544</v>
      </c>
      <c r="F23">
        <v>1432</v>
      </c>
      <c r="G23" s="3">
        <v>12.367778681855167</v>
      </c>
      <c r="H23" s="3">
        <v>8.962884145959817</v>
      </c>
      <c r="I23" s="3"/>
    </row>
    <row r="24" spans="1:9" ht="12.75">
      <c r="A24" t="s">
        <v>38</v>
      </c>
      <c r="B24" s="2">
        <v>147329</v>
      </c>
      <c r="C24">
        <v>52690</v>
      </c>
      <c r="D24">
        <v>15256</v>
      </c>
      <c r="E24">
        <v>232</v>
      </c>
      <c r="F24">
        <v>15024</v>
      </c>
      <c r="G24" s="3">
        <v>10.355055691683239</v>
      </c>
      <c r="H24" s="3">
        <v>10.197584996843798</v>
      </c>
      <c r="I24" s="3"/>
    </row>
    <row r="25" spans="1:9" ht="12.75">
      <c r="A25" t="s">
        <v>31</v>
      </c>
      <c r="B25">
        <v>42293</v>
      </c>
      <c r="C25">
        <v>22458</v>
      </c>
      <c r="D25">
        <v>8570</v>
      </c>
      <c r="E25">
        <v>3640</v>
      </c>
      <c r="F25">
        <v>4930</v>
      </c>
      <c r="G25" s="3">
        <v>20.26340056274088</v>
      </c>
      <c r="H25" s="3">
        <v>11.656775352895279</v>
      </c>
      <c r="I25" s="3"/>
    </row>
    <row r="26" spans="1:9" ht="12.75">
      <c r="A26" t="s">
        <v>18</v>
      </c>
      <c r="B26" s="2">
        <v>72000</v>
      </c>
      <c r="C26">
        <v>10497</v>
      </c>
      <c r="D26">
        <v>8695</v>
      </c>
      <c r="E26">
        <v>124</v>
      </c>
      <c r="F26">
        <v>8571</v>
      </c>
      <c r="G26" s="3">
        <v>12.07638888888889</v>
      </c>
      <c r="H26" s="3">
        <v>11.904166666666667</v>
      </c>
      <c r="I26" s="3"/>
    </row>
    <row r="27" spans="1:9" ht="12.75">
      <c r="A27" t="s">
        <v>30</v>
      </c>
      <c r="B27" s="2">
        <v>72885</v>
      </c>
      <c r="C27">
        <v>9968</v>
      </c>
      <c r="D27">
        <v>11136</v>
      </c>
      <c r="E27">
        <v>1237</v>
      </c>
      <c r="F27">
        <v>9899</v>
      </c>
      <c r="G27" s="3">
        <v>15.278863963778555</v>
      </c>
      <c r="H27" s="3">
        <v>13.581669753721616</v>
      </c>
      <c r="I27" s="3"/>
    </row>
    <row r="28" spans="1:9" ht="12.75">
      <c r="A28" t="s">
        <v>13</v>
      </c>
      <c r="B28" s="2">
        <v>6115</v>
      </c>
      <c r="C28">
        <v>5262</v>
      </c>
      <c r="D28">
        <v>961</v>
      </c>
      <c r="E28">
        <v>0</v>
      </c>
      <c r="F28">
        <v>961</v>
      </c>
      <c r="G28" s="3">
        <v>15.71545380212592</v>
      </c>
      <c r="H28" s="3">
        <v>15.71545380212592</v>
      </c>
      <c r="I28" s="3"/>
    </row>
    <row r="29" spans="1:9" ht="12.75">
      <c r="A29" t="s">
        <v>37</v>
      </c>
      <c r="B29">
        <v>234000</v>
      </c>
      <c r="C29">
        <v>64385</v>
      </c>
      <c r="D29">
        <v>39300</v>
      </c>
      <c r="E29">
        <v>0</v>
      </c>
      <c r="F29">
        <v>39300</v>
      </c>
      <c r="G29" s="3">
        <v>16.794871794871796</v>
      </c>
      <c r="H29" s="3">
        <v>16.794871794871796</v>
      </c>
      <c r="I29" s="3"/>
    </row>
    <row r="30" spans="1:9" ht="12.75">
      <c r="A30" t="s">
        <v>6</v>
      </c>
      <c r="B30" s="2">
        <v>16500</v>
      </c>
      <c r="C30">
        <v>10203</v>
      </c>
      <c r="D30">
        <v>7442</v>
      </c>
      <c r="E30">
        <v>4244</v>
      </c>
      <c r="F30">
        <v>3198</v>
      </c>
      <c r="G30" s="3">
        <v>45.1030303030303</v>
      </c>
      <c r="H30" s="3">
        <v>19.381818181818183</v>
      </c>
      <c r="I30" s="3"/>
    </row>
    <row r="31" spans="1:9" ht="12.75">
      <c r="A31" t="s">
        <v>22</v>
      </c>
      <c r="B31" s="2">
        <v>175000</v>
      </c>
      <c r="C31">
        <v>57588</v>
      </c>
      <c r="D31">
        <v>56200</v>
      </c>
      <c r="E31">
        <v>10678</v>
      </c>
      <c r="F31">
        <v>45522</v>
      </c>
      <c r="G31" s="3">
        <v>32.114285714285714</v>
      </c>
      <c r="H31" s="3">
        <v>26.01257142857143</v>
      </c>
      <c r="I31" s="3"/>
    </row>
    <row r="32" spans="1:9" ht="12.75">
      <c r="A32" t="s">
        <v>34</v>
      </c>
      <c r="B32" s="2">
        <v>111000</v>
      </c>
      <c r="C32">
        <v>39323</v>
      </c>
      <c r="D32">
        <v>40855</v>
      </c>
      <c r="E32">
        <v>5679</v>
      </c>
      <c r="F32">
        <v>35176</v>
      </c>
      <c r="G32" s="3">
        <v>36.806306306306304</v>
      </c>
      <c r="H32" s="3">
        <v>31.69009009009009</v>
      </c>
      <c r="I32" s="3"/>
    </row>
    <row r="33" spans="1:9" ht="12.75">
      <c r="A33" t="s">
        <v>26</v>
      </c>
      <c r="B33">
        <v>50</v>
      </c>
      <c r="C33">
        <v>379</v>
      </c>
      <c r="D33">
        <v>19</v>
      </c>
      <c r="E33">
        <v>0</v>
      </c>
      <c r="F33">
        <v>19</v>
      </c>
      <c r="G33" s="3">
        <v>38</v>
      </c>
      <c r="H33" s="3">
        <v>38</v>
      </c>
      <c r="I33" s="3"/>
    </row>
    <row r="34" spans="1:9" ht="12.75">
      <c r="A34" t="s">
        <v>11</v>
      </c>
      <c r="B34">
        <v>970</v>
      </c>
      <c r="C34">
        <v>754</v>
      </c>
      <c r="D34">
        <v>426</v>
      </c>
      <c r="E34">
        <v>0</v>
      </c>
      <c r="F34">
        <v>426</v>
      </c>
      <c r="G34" s="3">
        <v>43.91752577319588</v>
      </c>
      <c r="H34" s="3">
        <v>43.91752577319588</v>
      </c>
      <c r="I34" s="3"/>
    </row>
    <row r="35" ht="12.75">
      <c r="B35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8"/>
  <sheetViews>
    <sheetView workbookViewId="0" topLeftCell="A1">
      <pane xSplit="14925" topLeftCell="P1" activePane="topLeft" state="split"/>
      <selection pane="topLeft" activeCell="D3" sqref="D3"/>
      <selection pane="topRight" activeCell="P1" sqref="P1"/>
    </sheetView>
  </sheetViews>
  <sheetFormatPr defaultColWidth="11.421875" defaultRowHeight="12.75"/>
  <cols>
    <col min="1" max="2" width="9.140625" style="0" customWidth="1"/>
    <col min="3" max="3" width="13.00390625" style="0" customWidth="1"/>
    <col min="4" max="4" width="11.7109375" style="0" customWidth="1"/>
    <col min="6" max="6" width="10.00390625" style="0" customWidth="1"/>
    <col min="7" max="7" width="12.00390625" style="0" customWidth="1"/>
    <col min="9" max="9" width="14.00390625" style="0" customWidth="1"/>
    <col min="10" max="14" width="9.140625" style="0" customWidth="1"/>
    <col min="15" max="15" width="11.7109375" style="0" customWidth="1"/>
    <col min="16" max="16384" width="9.140625" style="0" customWidth="1"/>
  </cols>
  <sheetData>
    <row r="2" spans="3:13" ht="12.75">
      <c r="C2" t="s">
        <v>71</v>
      </c>
      <c r="D2" t="s">
        <v>51</v>
      </c>
      <c r="M2" t="s">
        <v>45</v>
      </c>
    </row>
    <row r="3" spans="3:18" s="6" customFormat="1" ht="51.75" customHeight="1">
      <c r="C3" s="6" t="s">
        <v>42</v>
      </c>
      <c r="D3" s="6" t="s">
        <v>1</v>
      </c>
      <c r="E3" s="6" t="s">
        <v>2</v>
      </c>
      <c r="F3" s="6" t="s">
        <v>3</v>
      </c>
      <c r="G3" s="6" t="s">
        <v>7</v>
      </c>
      <c r="H3" s="6" t="s">
        <v>4</v>
      </c>
      <c r="I3" s="6" t="s">
        <v>5</v>
      </c>
      <c r="J3" s="6" t="s">
        <v>8</v>
      </c>
      <c r="K3" s="6" t="s">
        <v>9</v>
      </c>
      <c r="L3" s="6" t="s">
        <v>43</v>
      </c>
      <c r="M3" s="6" t="s">
        <v>44</v>
      </c>
      <c r="N3" s="6" t="s">
        <v>46</v>
      </c>
      <c r="O3" s="6" t="s">
        <v>47</v>
      </c>
      <c r="P3" s="6" t="s">
        <v>49</v>
      </c>
      <c r="Q3" s="6" t="s">
        <v>48</v>
      </c>
      <c r="R3" s="6" t="s">
        <v>50</v>
      </c>
    </row>
    <row r="4" spans="1:18" ht="12.75">
      <c r="A4" t="s">
        <v>0</v>
      </c>
      <c r="B4">
        <v>1997</v>
      </c>
      <c r="C4">
        <v>8072</v>
      </c>
      <c r="D4">
        <v>3561</v>
      </c>
      <c r="E4">
        <v>604</v>
      </c>
      <c r="F4">
        <v>100</v>
      </c>
      <c r="H4">
        <v>1286</v>
      </c>
      <c r="I4">
        <v>1571</v>
      </c>
      <c r="L4">
        <f>D4-SUM(E4:K4)</f>
        <v>0</v>
      </c>
      <c r="M4" s="2">
        <f>1000*D4/$C$4</f>
        <v>441.1546085232904</v>
      </c>
      <c r="N4" s="2">
        <f>1000*E4/$C$4</f>
        <v>74.82656095143706</v>
      </c>
      <c r="O4" s="2">
        <f>1000*F4/$C$4</f>
        <v>12.388503468780971</v>
      </c>
      <c r="P4" s="2">
        <f>1000*H4/$C$4</f>
        <v>159.31615460852328</v>
      </c>
      <c r="Q4" s="2">
        <f>1000*I4/$C$4</f>
        <v>194.62338949454906</v>
      </c>
      <c r="R4" s="2">
        <f>M4-N4-O4-Q4-P4</f>
        <v>0</v>
      </c>
    </row>
    <row r="5" spans="1:18" ht="12.75">
      <c r="A5" t="s">
        <v>6</v>
      </c>
      <c r="B5">
        <v>1998</v>
      </c>
      <c r="C5">
        <v>10203</v>
      </c>
      <c r="D5">
        <v>7442</v>
      </c>
      <c r="E5">
        <v>730</v>
      </c>
      <c r="F5">
        <v>18</v>
      </c>
      <c r="G5">
        <v>31</v>
      </c>
      <c r="H5">
        <v>1404</v>
      </c>
      <c r="I5">
        <v>4244</v>
      </c>
      <c r="J5">
        <v>1009</v>
      </c>
      <c r="K5">
        <v>1</v>
      </c>
      <c r="L5">
        <f aca="true" t="shared" si="0" ref="L5:L18">D5-SUM(E5:K5)</f>
        <v>5</v>
      </c>
      <c r="M5" s="2">
        <f>1000*D5/$C$5</f>
        <v>729.3933156914633</v>
      </c>
      <c r="N5" s="2">
        <f>1000*E5/$C$5</f>
        <v>71.54758404390866</v>
      </c>
      <c r="O5" s="2">
        <f>1000*F5/$C$5</f>
        <v>1.7641870038224052</v>
      </c>
      <c r="P5" s="2">
        <f>1000*H5/C5</f>
        <v>137.6065862981476</v>
      </c>
      <c r="Q5" s="2">
        <f>1000*I5/C5</f>
        <v>415.95609134568264</v>
      </c>
      <c r="R5" s="2">
        <f aca="true" t="shared" si="1" ref="R5:R34">M5-N5-O5-Q5-P5</f>
        <v>102.51886699990206</v>
      </c>
    </row>
    <row r="6" spans="1:18" ht="12.75">
      <c r="A6" t="s">
        <v>13</v>
      </c>
      <c r="B6">
        <v>1996</v>
      </c>
      <c r="C6">
        <v>5262</v>
      </c>
      <c r="D6">
        <v>961</v>
      </c>
      <c r="E6">
        <v>514</v>
      </c>
      <c r="F6">
        <v>360</v>
      </c>
      <c r="H6">
        <v>53</v>
      </c>
      <c r="J6">
        <v>25</v>
      </c>
      <c r="L6">
        <f t="shared" si="0"/>
        <v>9</v>
      </c>
      <c r="M6" s="2">
        <f>1000*D6/$C$6</f>
        <v>182.63017863930065</v>
      </c>
      <c r="N6" s="2">
        <f>1000*E6/$C$6</f>
        <v>97.68148992778411</v>
      </c>
      <c r="O6" s="2">
        <f>1000*F6/$C$6</f>
        <v>68.41505131128848</v>
      </c>
      <c r="P6" s="2">
        <f aca="true" t="shared" si="2" ref="P6:P34">1000*H6/C6</f>
        <v>10.072215887495249</v>
      </c>
      <c r="Q6" s="2">
        <f aca="true" t="shared" si="3" ref="Q6:Q34">1000*I6/C6</f>
        <v>0</v>
      </c>
      <c r="R6" s="2">
        <f t="shared" si="1"/>
        <v>6.4614215127328105</v>
      </c>
    </row>
    <row r="7" spans="1:18" ht="12.75">
      <c r="A7" t="s">
        <v>15</v>
      </c>
      <c r="B7">
        <v>1999</v>
      </c>
      <c r="C7">
        <v>5166</v>
      </c>
      <c r="D7">
        <v>2328</v>
      </c>
      <c r="E7">
        <v>404</v>
      </c>
      <c r="F7">
        <v>50</v>
      </c>
      <c r="G7">
        <v>21</v>
      </c>
      <c r="H7">
        <v>1569</v>
      </c>
      <c r="I7">
        <v>256</v>
      </c>
      <c r="L7">
        <f t="shared" si="0"/>
        <v>28</v>
      </c>
      <c r="M7" s="2">
        <f>1000*D7/$C$7</f>
        <v>450.63879210220676</v>
      </c>
      <c r="N7" s="2">
        <f>1000*E7/$C$7</f>
        <v>78.20363917924894</v>
      </c>
      <c r="O7" s="2">
        <f>1000*F7/$C$7</f>
        <v>9.67866821525358</v>
      </c>
      <c r="P7" s="2">
        <f t="shared" si="2"/>
        <v>303.7166085946574</v>
      </c>
      <c r="Q7" s="2">
        <f t="shared" si="3"/>
        <v>49.55478126209834</v>
      </c>
      <c r="R7" s="2">
        <f t="shared" si="1"/>
        <v>9.485094850948542</v>
      </c>
    </row>
    <row r="8" spans="1:18" ht="12.75">
      <c r="A8" t="s">
        <v>16</v>
      </c>
      <c r="B8">
        <v>1997</v>
      </c>
      <c r="C8">
        <v>58210</v>
      </c>
      <c r="D8">
        <v>30341</v>
      </c>
      <c r="E8">
        <v>5890</v>
      </c>
      <c r="F8">
        <v>3350</v>
      </c>
      <c r="H8">
        <v>3890</v>
      </c>
      <c r="I8">
        <v>17211</v>
      </c>
      <c r="L8">
        <f t="shared" si="0"/>
        <v>0</v>
      </c>
      <c r="M8" s="2">
        <f>1000*D8/$C$8</f>
        <v>521.233465040371</v>
      </c>
      <c r="N8" s="2">
        <f>1000*E8/$C$8</f>
        <v>101.18536333963236</v>
      </c>
      <c r="O8" s="2">
        <f>1000*F8/$C$8</f>
        <v>57.55024909809311</v>
      </c>
      <c r="P8" s="2">
        <f t="shared" si="2"/>
        <v>66.82700566912902</v>
      </c>
      <c r="Q8" s="2">
        <f t="shared" si="3"/>
        <v>295.6708469335166</v>
      </c>
      <c r="R8" s="2">
        <f t="shared" si="1"/>
        <v>0</v>
      </c>
    </row>
    <row r="9" spans="1:18" ht="12.75">
      <c r="A9" t="s">
        <v>17</v>
      </c>
      <c r="B9">
        <v>1995</v>
      </c>
      <c r="C9">
        <v>81642</v>
      </c>
      <c r="D9">
        <v>43374</v>
      </c>
      <c r="E9">
        <v>5810</v>
      </c>
      <c r="F9">
        <v>616</v>
      </c>
      <c r="G9">
        <v>2972</v>
      </c>
      <c r="H9">
        <v>6041</v>
      </c>
      <c r="I9">
        <v>27777</v>
      </c>
      <c r="J9">
        <v>103</v>
      </c>
      <c r="K9">
        <v>54</v>
      </c>
      <c r="L9">
        <f t="shared" si="0"/>
        <v>1</v>
      </c>
      <c r="M9" s="2">
        <f>1000*D9/$C$9</f>
        <v>531.2706695083413</v>
      </c>
      <c r="N9" s="2">
        <f>1000*E9/$C$9</f>
        <v>71.16435168173244</v>
      </c>
      <c r="O9" s="2">
        <f>1000*F9/$C$9</f>
        <v>7.545136081918621</v>
      </c>
      <c r="P9" s="2">
        <f t="shared" si="2"/>
        <v>73.99377771245193</v>
      </c>
      <c r="Q9" s="2">
        <f t="shared" si="3"/>
        <v>340.2292937458661</v>
      </c>
      <c r="R9" s="2">
        <f t="shared" si="1"/>
        <v>38.3381102863722</v>
      </c>
    </row>
    <row r="10" spans="1:18" ht="12.75">
      <c r="A10" t="s">
        <v>18</v>
      </c>
      <c r="B10">
        <v>1997</v>
      </c>
      <c r="C10">
        <v>10497</v>
      </c>
      <c r="D10">
        <v>8695</v>
      </c>
      <c r="E10">
        <v>861</v>
      </c>
      <c r="F10" s="1">
        <f>D10-E10-H10-I10</f>
        <v>7600</v>
      </c>
      <c r="H10">
        <v>110</v>
      </c>
      <c r="I10">
        <v>124</v>
      </c>
      <c r="L10">
        <f t="shared" si="0"/>
        <v>0</v>
      </c>
      <c r="M10" s="2">
        <f>1000*D10/$C$10</f>
        <v>828.3319043536249</v>
      </c>
      <c r="N10" s="2">
        <f>1000*E10/$C$10</f>
        <v>82.0234352672192</v>
      </c>
      <c r="O10" s="2">
        <f>1000*F10/$C$10</f>
        <v>724.0163856339907</v>
      </c>
      <c r="P10" s="2">
        <f t="shared" si="2"/>
        <v>10.479184528913024</v>
      </c>
      <c r="Q10" s="2">
        <f t="shared" si="3"/>
        <v>11.812898923501953</v>
      </c>
      <c r="R10" s="2">
        <f t="shared" si="1"/>
        <v>2.3092638912203256E-14</v>
      </c>
    </row>
    <row r="11" spans="1:18" ht="12.75">
      <c r="A11" t="s">
        <v>21</v>
      </c>
      <c r="B11">
        <v>1994</v>
      </c>
      <c r="C11">
        <v>3571</v>
      </c>
      <c r="D11">
        <v>1176</v>
      </c>
      <c r="E11" s="1">
        <v>470</v>
      </c>
      <c r="F11">
        <v>179</v>
      </c>
      <c r="H11">
        <v>250</v>
      </c>
      <c r="I11">
        <v>277</v>
      </c>
      <c r="L11">
        <f t="shared" si="0"/>
        <v>0</v>
      </c>
      <c r="M11" s="2">
        <f>1000*D11/$C$11</f>
        <v>329.31951834220104</v>
      </c>
      <c r="N11" s="2">
        <f>1000*E11/$C$11</f>
        <v>131.61579389526744</v>
      </c>
      <c r="O11" s="2">
        <f>1000*F11/$C$11</f>
        <v>50.12601512181462</v>
      </c>
      <c r="P11" s="2">
        <f t="shared" si="2"/>
        <v>70.00840100812097</v>
      </c>
      <c r="Q11" s="2">
        <f t="shared" si="3"/>
        <v>77.56930831699805</v>
      </c>
      <c r="R11" s="2">
        <f t="shared" si="1"/>
        <v>0</v>
      </c>
    </row>
    <row r="12" spans="1:18" ht="12.75">
      <c r="A12" t="s">
        <v>22</v>
      </c>
      <c r="B12">
        <v>1998</v>
      </c>
      <c r="C12">
        <v>57588</v>
      </c>
      <c r="D12">
        <v>56200</v>
      </c>
      <c r="E12">
        <v>10116</v>
      </c>
      <c r="F12">
        <v>25852</v>
      </c>
      <c r="H12">
        <v>9554</v>
      </c>
      <c r="I12">
        <v>10678</v>
      </c>
      <c r="L12">
        <f t="shared" si="0"/>
        <v>0</v>
      </c>
      <c r="M12" s="2">
        <f>1000*D12/$C$12</f>
        <v>975.8977564770438</v>
      </c>
      <c r="N12" s="2">
        <f>1000*E12/$C$12</f>
        <v>175.66159616586788</v>
      </c>
      <c r="O12" s="2">
        <f>1000*F12/$C$12</f>
        <v>448.91296797944017</v>
      </c>
      <c r="P12" s="2">
        <f t="shared" si="2"/>
        <v>165.90261860109746</v>
      </c>
      <c r="Q12" s="2">
        <f t="shared" si="3"/>
        <v>185.42057373063832</v>
      </c>
      <c r="R12" s="2">
        <f t="shared" si="1"/>
        <v>0</v>
      </c>
    </row>
    <row r="13" spans="1:18" ht="12.75">
      <c r="A13" t="s">
        <v>25</v>
      </c>
      <c r="B13">
        <v>1999</v>
      </c>
      <c r="C13">
        <v>432</v>
      </c>
      <c r="D13">
        <v>61</v>
      </c>
      <c r="E13">
        <v>38</v>
      </c>
      <c r="H13">
        <v>14</v>
      </c>
      <c r="J13">
        <v>8</v>
      </c>
      <c r="L13">
        <f t="shared" si="0"/>
        <v>1</v>
      </c>
      <c r="M13" s="2">
        <f>1000*D13/$C$13</f>
        <v>141.2037037037037</v>
      </c>
      <c r="N13" s="2">
        <f>1000*E13/$C$13</f>
        <v>87.96296296296296</v>
      </c>
      <c r="O13" s="2">
        <f>1000*F13/$C$13</f>
        <v>0</v>
      </c>
      <c r="P13" s="2">
        <f t="shared" si="2"/>
        <v>32.407407407407405</v>
      </c>
      <c r="Q13" s="2">
        <f t="shared" si="3"/>
        <v>0</v>
      </c>
      <c r="R13" s="2">
        <f t="shared" si="1"/>
        <v>20.83333333333333</v>
      </c>
    </row>
    <row r="14" spans="1:18" ht="12.75">
      <c r="A14" t="s">
        <v>39</v>
      </c>
      <c r="B14">
        <v>1996</v>
      </c>
      <c r="C14">
        <v>15517</v>
      </c>
      <c r="D14">
        <v>4655</v>
      </c>
      <c r="E14">
        <v>1267</v>
      </c>
      <c r="F14">
        <v>230</v>
      </c>
      <c r="G14">
        <v>6</v>
      </c>
      <c r="H14">
        <v>740</v>
      </c>
      <c r="I14">
        <v>2411</v>
      </c>
      <c r="L14">
        <f t="shared" si="0"/>
        <v>1</v>
      </c>
      <c r="M14" s="2">
        <f>1000*D14/$C$14</f>
        <v>299.9935554553071</v>
      </c>
      <c r="N14" s="2">
        <f>1000*E14/$C$14</f>
        <v>81.65238125926403</v>
      </c>
      <c r="O14" s="2">
        <f>1000*F14/$C$14</f>
        <v>14.822452793710124</v>
      </c>
      <c r="P14" s="2">
        <f t="shared" si="2"/>
        <v>47.6896307275891</v>
      </c>
      <c r="Q14" s="2">
        <f t="shared" si="3"/>
        <v>155.37797254623962</v>
      </c>
      <c r="R14" s="2">
        <f t="shared" si="1"/>
        <v>0.45111812850425537</v>
      </c>
    </row>
    <row r="15" spans="1:18" ht="12.75">
      <c r="A15" t="s">
        <v>30</v>
      </c>
      <c r="B15">
        <v>1998</v>
      </c>
      <c r="C15">
        <v>9968</v>
      </c>
      <c r="D15">
        <v>11136</v>
      </c>
      <c r="E15">
        <v>759</v>
      </c>
      <c r="F15">
        <v>8767</v>
      </c>
      <c r="H15">
        <v>373</v>
      </c>
      <c r="I15">
        <v>1237</v>
      </c>
      <c r="L15">
        <f t="shared" si="0"/>
        <v>0</v>
      </c>
      <c r="M15" s="2">
        <f>1000*D15/$C$15</f>
        <v>1117.1749598715892</v>
      </c>
      <c r="N15" s="2">
        <f>1000*E15/$C$15</f>
        <v>76.14365971107544</v>
      </c>
      <c r="O15" s="2">
        <f>1000*F15/$C$15</f>
        <v>879.5144462279294</v>
      </c>
      <c r="P15" s="2">
        <f t="shared" si="2"/>
        <v>37.419743178170144</v>
      </c>
      <c r="Q15" s="2">
        <f t="shared" si="3"/>
        <v>124.09711075441413</v>
      </c>
      <c r="R15" s="2">
        <f t="shared" si="1"/>
        <v>0</v>
      </c>
    </row>
    <row r="16" spans="1:18" ht="12.75">
      <c r="A16" t="s">
        <v>34</v>
      </c>
      <c r="B16">
        <v>1997</v>
      </c>
      <c r="C16">
        <v>39323</v>
      </c>
      <c r="D16">
        <v>40855</v>
      </c>
      <c r="E16">
        <v>5393</v>
      </c>
      <c r="F16">
        <v>27863</v>
      </c>
      <c r="H16">
        <v>1920</v>
      </c>
      <c r="I16">
        <v>5679</v>
      </c>
      <c r="L16">
        <f t="shared" si="0"/>
        <v>0</v>
      </c>
      <c r="M16" s="2">
        <f>1000*D16/$C$16</f>
        <v>1038.9593876357349</v>
      </c>
      <c r="N16" s="2">
        <f>1000*E16/$C$16</f>
        <v>137.14619942527275</v>
      </c>
      <c r="O16" s="2">
        <f>1000*F16/$C$16</f>
        <v>708.5675050225059</v>
      </c>
      <c r="P16" s="2">
        <f t="shared" si="2"/>
        <v>48.82638659308802</v>
      </c>
      <c r="Q16" s="2">
        <f t="shared" si="3"/>
        <v>144.41929659486814</v>
      </c>
      <c r="R16" s="2">
        <f t="shared" si="1"/>
        <v>1.1368683772161603E-13</v>
      </c>
    </row>
    <row r="17" spans="1:18" ht="12.75">
      <c r="A17" t="s">
        <v>35</v>
      </c>
      <c r="B17">
        <v>1995</v>
      </c>
      <c r="C17">
        <v>8831</v>
      </c>
      <c r="D17">
        <v>2724</v>
      </c>
      <c r="E17">
        <v>936</v>
      </c>
      <c r="F17">
        <v>150</v>
      </c>
      <c r="G17">
        <v>40</v>
      </c>
      <c r="H17">
        <v>1440</v>
      </c>
      <c r="I17">
        <v>69</v>
      </c>
      <c r="K17">
        <v>89</v>
      </c>
      <c r="L17">
        <f t="shared" si="0"/>
        <v>0</v>
      </c>
      <c r="M17" s="2">
        <f>1000*D17/$C$17</f>
        <v>308.45883818367116</v>
      </c>
      <c r="N17" s="2">
        <f>1000*E17/$C$17</f>
        <v>105.99026157853018</v>
      </c>
      <c r="O17" s="2">
        <f>1000*F17/$C$17</f>
        <v>16.98561884271317</v>
      </c>
      <c r="P17" s="2">
        <f t="shared" si="2"/>
        <v>163.06194089004643</v>
      </c>
      <c r="Q17" s="2">
        <f t="shared" si="3"/>
        <v>7.813384667648058</v>
      </c>
      <c r="R17" s="2">
        <f t="shared" si="1"/>
        <v>14.607632204733335</v>
      </c>
    </row>
    <row r="18" spans="1:18" ht="12.75">
      <c r="A18" t="s">
        <v>40</v>
      </c>
      <c r="B18">
        <v>1998</v>
      </c>
      <c r="C18">
        <v>52690</v>
      </c>
      <c r="D18">
        <v>15256</v>
      </c>
      <c r="E18">
        <v>6119</v>
      </c>
      <c r="F18">
        <v>2149</v>
      </c>
      <c r="G18">
        <v>80</v>
      </c>
      <c r="H18">
        <v>907</v>
      </c>
      <c r="I18">
        <v>232</v>
      </c>
      <c r="J18">
        <v>5705</v>
      </c>
      <c r="K18">
        <v>64</v>
      </c>
      <c r="L18">
        <f t="shared" si="0"/>
        <v>0</v>
      </c>
      <c r="M18" s="2">
        <f>1000*D18/$C$18</f>
        <v>289.5426077054469</v>
      </c>
      <c r="N18" s="2">
        <f>1000*E18/$C$18</f>
        <v>116.13209337635224</v>
      </c>
      <c r="O18" s="2">
        <f>1000*F18/$C$18</f>
        <v>40.78572784209528</v>
      </c>
      <c r="P18" s="2">
        <f t="shared" si="2"/>
        <v>17.213892579237047</v>
      </c>
      <c r="Q18" s="2">
        <f t="shared" si="3"/>
        <v>4.403112545074967</v>
      </c>
      <c r="R18" s="2">
        <f t="shared" si="1"/>
        <v>111.00778136268738</v>
      </c>
    </row>
    <row r="19" spans="1:18" ht="12.75">
      <c r="A19" t="s">
        <v>10</v>
      </c>
      <c r="B19">
        <v>1998</v>
      </c>
      <c r="C19">
        <v>8257</v>
      </c>
      <c r="D19">
        <v>3479</v>
      </c>
      <c r="E19">
        <v>2416</v>
      </c>
      <c r="F19">
        <v>28</v>
      </c>
      <c r="G19">
        <v>56</v>
      </c>
      <c r="H19">
        <v>399</v>
      </c>
      <c r="I19">
        <v>539</v>
      </c>
      <c r="J19">
        <v>33</v>
      </c>
      <c r="L19">
        <f aca="true" t="shared" si="4" ref="L19:L31">D19-SUM(E19:K19)</f>
        <v>8</v>
      </c>
      <c r="M19" s="2">
        <f>1000*D19/$C$19</f>
        <v>421.33946954099554</v>
      </c>
      <c r="N19" s="2">
        <f>1000*E19/$C$19</f>
        <v>292.60021799685114</v>
      </c>
      <c r="O19" s="2">
        <f>1000*F19/$C$19</f>
        <v>3.3910621291025795</v>
      </c>
      <c r="P19" s="2">
        <f t="shared" si="2"/>
        <v>48.32263533971176</v>
      </c>
      <c r="Q19" s="2">
        <f t="shared" si="3"/>
        <v>65.27794598522466</v>
      </c>
      <c r="R19" s="2">
        <f t="shared" si="1"/>
        <v>11.747608090105395</v>
      </c>
    </row>
    <row r="20" spans="1:18" ht="12.75">
      <c r="A20" t="s">
        <v>11</v>
      </c>
      <c r="B20">
        <v>1998</v>
      </c>
      <c r="C20">
        <v>754</v>
      </c>
      <c r="D20">
        <v>426</v>
      </c>
      <c r="E20">
        <v>80</v>
      </c>
      <c r="F20">
        <v>312</v>
      </c>
      <c r="L20">
        <f t="shared" si="4"/>
        <v>34</v>
      </c>
      <c r="M20" s="2">
        <f>1000*D20/$C$20</f>
        <v>564.9867374005305</v>
      </c>
      <c r="N20" s="2">
        <f>1000*E20/$C$20</f>
        <v>106.10079575596816</v>
      </c>
      <c r="O20" s="2">
        <f>1000*F20/$C$20</f>
        <v>413.7931034482759</v>
      </c>
      <c r="P20" s="2">
        <f t="shared" si="2"/>
        <v>0</v>
      </c>
      <c r="Q20" s="2">
        <f t="shared" si="3"/>
        <v>0</v>
      </c>
      <c r="R20" s="2">
        <f t="shared" si="1"/>
        <v>45.092838196286436</v>
      </c>
    </row>
    <row r="21" spans="1:18" ht="12.75">
      <c r="A21" t="s">
        <v>41</v>
      </c>
      <c r="B21">
        <v>1999</v>
      </c>
      <c r="C21">
        <v>10278</v>
      </c>
      <c r="D21">
        <v>1976</v>
      </c>
      <c r="E21">
        <v>830</v>
      </c>
      <c r="F21">
        <v>13</v>
      </c>
      <c r="G21">
        <v>117</v>
      </c>
      <c r="H21">
        <v>429</v>
      </c>
      <c r="I21">
        <v>544</v>
      </c>
      <c r="J21">
        <v>12</v>
      </c>
      <c r="K21">
        <v>30</v>
      </c>
      <c r="L21">
        <f t="shared" si="4"/>
        <v>1</v>
      </c>
      <c r="M21" s="2">
        <f>1000*D21/$C$21</f>
        <v>192.25530258805216</v>
      </c>
      <c r="N21" s="2">
        <f>1000*E21/$C$21</f>
        <v>80.7550107024713</v>
      </c>
      <c r="O21" s="2">
        <f>1000*F21/$C$21</f>
        <v>1.2648375170266588</v>
      </c>
      <c r="P21" s="2">
        <f t="shared" si="2"/>
        <v>41.739638061879745</v>
      </c>
      <c r="Q21" s="2">
        <f t="shared" si="3"/>
        <v>52.928585327884804</v>
      </c>
      <c r="R21" s="2">
        <f t="shared" si="1"/>
        <v>15.567230978789652</v>
      </c>
    </row>
    <row r="22" spans="1:18" ht="12.75">
      <c r="A22" t="s">
        <v>14</v>
      </c>
      <c r="B22">
        <v>1998</v>
      </c>
      <c r="C22">
        <v>1450</v>
      </c>
      <c r="D22">
        <v>1598</v>
      </c>
      <c r="G22">
        <v>243</v>
      </c>
      <c r="I22">
        <v>1176</v>
      </c>
      <c r="L22">
        <f t="shared" si="4"/>
        <v>179</v>
      </c>
      <c r="M22" s="2">
        <f>1000*D22/$C$22</f>
        <v>1102.0689655172414</v>
      </c>
      <c r="N22" s="2">
        <f>1000*E22/$C$22</f>
        <v>0</v>
      </c>
      <c r="O22" s="2">
        <f>1000*F22/$C$22</f>
        <v>0</v>
      </c>
      <c r="P22" s="2">
        <f t="shared" si="2"/>
        <v>0</v>
      </c>
      <c r="Q22" s="2">
        <f t="shared" si="3"/>
        <v>811.0344827586207</v>
      </c>
      <c r="R22" s="2">
        <f t="shared" si="1"/>
        <v>291.0344827586207</v>
      </c>
    </row>
    <row r="23" spans="1:18" ht="12.75">
      <c r="A23" t="s">
        <v>19</v>
      </c>
      <c r="B23">
        <v>1998</v>
      </c>
      <c r="C23">
        <v>10114</v>
      </c>
      <c r="D23">
        <v>5653</v>
      </c>
      <c r="E23">
        <v>720</v>
      </c>
      <c r="F23">
        <v>407</v>
      </c>
      <c r="G23">
        <v>91</v>
      </c>
      <c r="H23">
        <v>119</v>
      </c>
      <c r="I23">
        <v>4263</v>
      </c>
      <c r="J23">
        <v>38</v>
      </c>
      <c r="K23">
        <v>15</v>
      </c>
      <c r="L23">
        <f t="shared" si="4"/>
        <v>0</v>
      </c>
      <c r="M23" s="2">
        <f>1000*D23/$C$23</f>
        <v>558.9282183112517</v>
      </c>
      <c r="N23" s="2">
        <f>1000*E23/$C$23</f>
        <v>71.18845165117659</v>
      </c>
      <c r="O23" s="2">
        <f>1000*F23/$C$23</f>
        <v>40.24124975281788</v>
      </c>
      <c r="P23" s="2">
        <f t="shared" si="2"/>
        <v>11.765869092347241</v>
      </c>
      <c r="Q23" s="2">
        <f t="shared" si="3"/>
        <v>421.4949574846747</v>
      </c>
      <c r="R23" s="2">
        <f t="shared" si="1"/>
        <v>14.237690330235257</v>
      </c>
    </row>
    <row r="24" spans="1:18" ht="12.75">
      <c r="A24" t="s">
        <v>23</v>
      </c>
      <c r="B24">
        <v>1999</v>
      </c>
      <c r="C24">
        <v>2431</v>
      </c>
      <c r="D24">
        <v>307</v>
      </c>
      <c r="E24">
        <v>24</v>
      </c>
      <c r="F24">
        <v>50</v>
      </c>
      <c r="G24">
        <v>0</v>
      </c>
      <c r="H24">
        <v>51</v>
      </c>
      <c r="I24">
        <v>20</v>
      </c>
      <c r="J24">
        <v>160</v>
      </c>
      <c r="L24">
        <f t="shared" si="4"/>
        <v>2</v>
      </c>
      <c r="M24" s="2">
        <f>1000*D24/$C$24</f>
        <v>126.2854792266557</v>
      </c>
      <c r="N24" s="2">
        <f>1000*E24/$C$24</f>
        <v>9.872480460715755</v>
      </c>
      <c r="O24" s="2">
        <f>1000*F24/$C$24</f>
        <v>20.567667626491154</v>
      </c>
      <c r="P24" s="2">
        <f t="shared" si="2"/>
        <v>20.97902097902098</v>
      </c>
      <c r="Q24" s="2">
        <f t="shared" si="3"/>
        <v>8.227067050596462</v>
      </c>
      <c r="R24" s="2">
        <f t="shared" si="1"/>
        <v>66.63924310983134</v>
      </c>
    </row>
    <row r="25" spans="1:18" ht="12.75">
      <c r="A25" t="s">
        <v>24</v>
      </c>
      <c r="B25">
        <v>1999</v>
      </c>
      <c r="C25">
        <v>3699</v>
      </c>
      <c r="D25">
        <v>4644</v>
      </c>
      <c r="E25">
        <v>121</v>
      </c>
      <c r="F25">
        <v>2</v>
      </c>
      <c r="H25">
        <v>53</v>
      </c>
      <c r="I25">
        <v>4329</v>
      </c>
      <c r="J25">
        <v>139</v>
      </c>
      <c r="L25">
        <f t="shared" si="4"/>
        <v>0</v>
      </c>
      <c r="M25" s="2">
        <f>1000*D25/$C$25</f>
        <v>1255.4744525547446</v>
      </c>
      <c r="N25" s="2">
        <f>1000*E25/$C$25</f>
        <v>32.71154366044877</v>
      </c>
      <c r="O25" s="2">
        <f>1000*F25/$C$25</f>
        <v>0.5406866720735334</v>
      </c>
      <c r="P25" s="2">
        <f t="shared" si="2"/>
        <v>14.328196809948635</v>
      </c>
      <c r="Q25" s="2">
        <f t="shared" si="3"/>
        <v>1170.316301703163</v>
      </c>
      <c r="R25" s="2">
        <f t="shared" si="1"/>
        <v>37.57772370911083</v>
      </c>
    </row>
    <row r="26" spans="1:18" ht="12.75">
      <c r="A26" t="s">
        <v>26</v>
      </c>
      <c r="B26">
        <v>1999</v>
      </c>
      <c r="C26">
        <v>379</v>
      </c>
      <c r="D26">
        <v>19</v>
      </c>
      <c r="E26">
        <v>18</v>
      </c>
      <c r="F26">
        <v>1</v>
      </c>
      <c r="L26">
        <f t="shared" si="4"/>
        <v>0</v>
      </c>
      <c r="M26" s="2">
        <f>1000*D26/$C$26</f>
        <v>50.13192612137203</v>
      </c>
      <c r="N26" s="2">
        <f>1000*E26/$C$26</f>
        <v>47.4934036939314</v>
      </c>
      <c r="O26" s="2">
        <f>1000*F26/$C$26</f>
        <v>2.638522427440633</v>
      </c>
      <c r="P26" s="2">
        <f t="shared" si="2"/>
        <v>0</v>
      </c>
      <c r="Q26" s="2">
        <f t="shared" si="3"/>
        <v>0</v>
      </c>
      <c r="R26" s="2">
        <f t="shared" si="1"/>
        <v>8.881784197001252E-16</v>
      </c>
    </row>
    <row r="27" spans="1:18" ht="12.75">
      <c r="A27" t="s">
        <v>29</v>
      </c>
      <c r="B27">
        <v>1999</v>
      </c>
      <c r="C27">
        <v>38654</v>
      </c>
      <c r="D27">
        <v>11275</v>
      </c>
      <c r="E27">
        <v>2393</v>
      </c>
      <c r="F27">
        <v>1045</v>
      </c>
      <c r="G27">
        <v>167</v>
      </c>
      <c r="H27">
        <v>800</v>
      </c>
      <c r="I27">
        <v>6781</v>
      </c>
      <c r="J27">
        <v>86</v>
      </c>
      <c r="L27">
        <f t="shared" si="4"/>
        <v>3</v>
      </c>
      <c r="M27" s="2">
        <f>1000*D27/$C$27</f>
        <v>291.6903813318156</v>
      </c>
      <c r="N27" s="2">
        <f>1000*E27/$C$27</f>
        <v>61.90821131060175</v>
      </c>
      <c r="O27" s="2">
        <f>1000*F27/$C$27</f>
        <v>27.03471826977803</v>
      </c>
      <c r="P27" s="2">
        <f t="shared" si="2"/>
        <v>20.69643503906452</v>
      </c>
      <c r="Q27" s="2">
        <f t="shared" si="3"/>
        <v>175.42815749987065</v>
      </c>
      <c r="R27" s="2">
        <f t="shared" si="1"/>
        <v>6.6228592125006465</v>
      </c>
    </row>
    <row r="28" spans="1:18" ht="12.75">
      <c r="A28" t="s">
        <v>31</v>
      </c>
      <c r="B28">
        <v>1999</v>
      </c>
      <c r="C28">
        <v>22458</v>
      </c>
      <c r="D28">
        <v>8570</v>
      </c>
      <c r="E28">
        <v>2770</v>
      </c>
      <c r="F28">
        <v>1027</v>
      </c>
      <c r="G28">
        <v>130</v>
      </c>
      <c r="H28">
        <v>949</v>
      </c>
      <c r="I28">
        <v>3640</v>
      </c>
      <c r="J28">
        <v>45</v>
      </c>
      <c r="L28">
        <f t="shared" si="4"/>
        <v>9</v>
      </c>
      <c r="M28" s="2">
        <f>1000*D28/$C$28</f>
        <v>381.60121114970167</v>
      </c>
      <c r="N28" s="2">
        <f>1000*E28/$C$28</f>
        <v>123.34134829459435</v>
      </c>
      <c r="O28" s="2">
        <f>1000*F28/$C$28</f>
        <v>45.729806750378486</v>
      </c>
      <c r="P28" s="2">
        <f t="shared" si="2"/>
        <v>42.2566568706029</v>
      </c>
      <c r="Q28" s="2">
        <f t="shared" si="3"/>
        <v>162.08032772286046</v>
      </c>
      <c r="R28" s="2">
        <f t="shared" si="1"/>
        <v>8.193071511265465</v>
      </c>
    </row>
    <row r="29" spans="1:18" ht="12.75">
      <c r="A29" t="s">
        <v>32</v>
      </c>
      <c r="B29">
        <v>1999</v>
      </c>
      <c r="C29">
        <v>5396</v>
      </c>
      <c r="D29">
        <v>1149</v>
      </c>
      <c r="E29">
        <v>431</v>
      </c>
      <c r="F29">
        <v>24</v>
      </c>
      <c r="H29">
        <v>671</v>
      </c>
      <c r="J29">
        <v>23</v>
      </c>
      <c r="L29">
        <f t="shared" si="4"/>
        <v>0</v>
      </c>
      <c r="M29" s="2">
        <f>1000*D29/$C$29</f>
        <v>212.93550778354336</v>
      </c>
      <c r="N29" s="2">
        <f>1000*E29/$C$29</f>
        <v>79.87398072646404</v>
      </c>
      <c r="O29" s="2">
        <f>1000*F29/$C$29</f>
        <v>4.447739065974796</v>
      </c>
      <c r="P29" s="2">
        <f t="shared" si="2"/>
        <v>124.35137138621201</v>
      </c>
      <c r="Q29" s="2">
        <f t="shared" si="3"/>
        <v>0</v>
      </c>
      <c r="R29" s="2">
        <f t="shared" si="1"/>
        <v>4.262416604892536</v>
      </c>
    </row>
    <row r="30" spans="1:18" ht="12.75">
      <c r="A30" t="s">
        <v>33</v>
      </c>
      <c r="B30">
        <v>1997</v>
      </c>
      <c r="C30">
        <v>1986</v>
      </c>
      <c r="D30">
        <v>328</v>
      </c>
      <c r="E30">
        <v>254</v>
      </c>
      <c r="G30">
        <v>2</v>
      </c>
      <c r="H30">
        <v>72</v>
      </c>
      <c r="L30">
        <f t="shared" si="4"/>
        <v>0</v>
      </c>
      <c r="M30" s="2">
        <f>1000*D30/$C$30</f>
        <v>165.15609264853978</v>
      </c>
      <c r="N30" s="2">
        <f>1000*E30/$C$30</f>
        <v>127.89526686807653</v>
      </c>
      <c r="O30" s="2">
        <f>1000*F30/$C$30</f>
        <v>0</v>
      </c>
      <c r="P30" s="2">
        <f t="shared" si="2"/>
        <v>36.25377643504532</v>
      </c>
      <c r="Q30" s="2">
        <f t="shared" si="3"/>
        <v>0</v>
      </c>
      <c r="R30" s="2">
        <f t="shared" si="1"/>
        <v>1.0070493454179328</v>
      </c>
    </row>
    <row r="31" spans="1:18" ht="12.75">
      <c r="A31" t="s">
        <v>37</v>
      </c>
      <c r="B31">
        <v>2000</v>
      </c>
      <c r="C31">
        <v>64385</v>
      </c>
      <c r="D31">
        <v>39300</v>
      </c>
      <c r="E31">
        <v>5800</v>
      </c>
      <c r="F31">
        <v>29300</v>
      </c>
      <c r="L31">
        <f t="shared" si="4"/>
        <v>4200</v>
      </c>
      <c r="M31" s="2">
        <f>1000*D31/$C$31</f>
        <v>610.3906189329813</v>
      </c>
      <c r="N31" s="2">
        <f>1000*E31/$C$31</f>
        <v>90.08309388832802</v>
      </c>
      <c r="O31" s="2">
        <f>1000*F31/$C$31</f>
        <v>455.07493981517433</v>
      </c>
      <c r="P31" s="2">
        <f t="shared" si="2"/>
        <v>0</v>
      </c>
      <c r="Q31" s="2">
        <f t="shared" si="3"/>
        <v>0</v>
      </c>
      <c r="R31" s="2">
        <f t="shared" si="1"/>
        <v>65.23258522947896</v>
      </c>
    </row>
    <row r="32" spans="1:18" ht="12.75">
      <c r="A32" t="s">
        <v>20</v>
      </c>
      <c r="B32">
        <v>1999</v>
      </c>
      <c r="C32">
        <v>277.5</v>
      </c>
      <c r="D32">
        <v>156</v>
      </c>
      <c r="E32">
        <v>74</v>
      </c>
      <c r="F32">
        <v>70</v>
      </c>
      <c r="H32">
        <v>10</v>
      </c>
      <c r="K32">
        <v>2</v>
      </c>
      <c r="L32">
        <f>D32-SUM(E32:K32)</f>
        <v>0</v>
      </c>
      <c r="M32" s="2">
        <f>1000*D32/$C$32</f>
        <v>562.1621621621622</v>
      </c>
      <c r="N32" s="2">
        <f>1000*E32/$C$32</f>
        <v>266.6666666666667</v>
      </c>
      <c r="O32" s="2">
        <f>1000*F32/$C$32</f>
        <v>252.25225225225225</v>
      </c>
      <c r="P32" s="2">
        <f t="shared" si="2"/>
        <v>36.03603603603604</v>
      </c>
      <c r="Q32" s="2">
        <f t="shared" si="3"/>
        <v>0</v>
      </c>
      <c r="R32" s="2">
        <f t="shared" si="1"/>
        <v>7.207207207207219</v>
      </c>
    </row>
    <row r="33" spans="1:18" ht="12.75">
      <c r="A33" t="s">
        <v>28</v>
      </c>
      <c r="B33">
        <v>1996</v>
      </c>
      <c r="C33">
        <v>4381</v>
      </c>
      <c r="D33" s="1">
        <v>2000</v>
      </c>
      <c r="E33">
        <v>860</v>
      </c>
      <c r="F33">
        <v>293</v>
      </c>
      <c r="K33">
        <v>47</v>
      </c>
      <c r="L33">
        <f>D33-SUM(E33:K33)</f>
        <v>800</v>
      </c>
      <c r="M33" s="2">
        <f>1000*D33/$C$33</f>
        <v>456.5167769915544</v>
      </c>
      <c r="N33" s="2">
        <f>1000*E33/$C$33</f>
        <v>196.3022141063684</v>
      </c>
      <c r="O33" s="2">
        <f>1000*F33/$C$33</f>
        <v>66.87970782926273</v>
      </c>
      <c r="P33" s="2">
        <f t="shared" si="2"/>
        <v>0</v>
      </c>
      <c r="Q33" s="2">
        <f t="shared" si="3"/>
        <v>0</v>
      </c>
      <c r="R33" s="2">
        <f t="shared" si="1"/>
        <v>193.3348550559233</v>
      </c>
    </row>
    <row r="34" spans="1:18" ht="12.75">
      <c r="A34" t="s">
        <v>36</v>
      </c>
      <c r="B34">
        <v>1998</v>
      </c>
      <c r="C34">
        <v>7110</v>
      </c>
      <c r="D34">
        <v>2566</v>
      </c>
      <c r="E34">
        <v>1063</v>
      </c>
      <c r="I34">
        <v>1503</v>
      </c>
      <c r="L34">
        <f>D34-SUM(E34:K34)</f>
        <v>0</v>
      </c>
      <c r="M34" s="2">
        <f>1000*D34/$C$34</f>
        <v>360.90014064697607</v>
      </c>
      <c r="N34" s="2">
        <f>1000*E34/$C$34</f>
        <v>149.50773558368496</v>
      </c>
      <c r="O34" s="2">
        <f>1000*F34/$C$34</f>
        <v>0</v>
      </c>
      <c r="P34" s="2">
        <f t="shared" si="2"/>
        <v>0</v>
      </c>
      <c r="Q34" s="2">
        <f t="shared" si="3"/>
        <v>211.39240506329114</v>
      </c>
      <c r="R34" s="2">
        <f t="shared" si="1"/>
        <v>-2.842170943040401E-14</v>
      </c>
    </row>
    <row r="35" spans="3:9" ht="12.75">
      <c r="C35">
        <f>SUM(C4:C34)</f>
        <v>548981.5</v>
      </c>
      <c r="D35">
        <f>SUM(D4:D34)</f>
        <v>312211</v>
      </c>
      <c r="E35">
        <f>SUM(E4:E34)</f>
        <v>57765</v>
      </c>
      <c r="F35">
        <f>SUM(F4:F34)</f>
        <v>109856</v>
      </c>
      <c r="H35">
        <f>SUM(H4:H34)</f>
        <v>33104</v>
      </c>
      <c r="I35">
        <f>SUM(I4:I34)</f>
        <v>94561</v>
      </c>
    </row>
    <row r="36" spans="5:9" ht="12.75">
      <c r="E36" s="3">
        <f>100*E35/$D$35</f>
        <v>18.501910566892263</v>
      </c>
      <c r="F36" s="3">
        <f>100*F35/$D$35</f>
        <v>35.18646043861363</v>
      </c>
      <c r="H36" s="3">
        <f>100*H35/$D$35</f>
        <v>10.603085733686513</v>
      </c>
      <c r="I36" s="3">
        <f>100*I35/$D$35</f>
        <v>30.2875299076586</v>
      </c>
    </row>
    <row r="37" ht="12.75">
      <c r="E37">
        <f>E35*1000/C35</f>
        <v>105.22212497142435</v>
      </c>
    </row>
    <row r="38" ht="12.75">
      <c r="E38">
        <f>E37/0.365</f>
        <v>288.2797944422585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9"/>
  <sheetViews>
    <sheetView workbookViewId="0" topLeftCell="A1">
      <selection activeCell="C2" sqref="C2"/>
    </sheetView>
  </sheetViews>
  <sheetFormatPr defaultColWidth="11.421875" defaultRowHeight="12.75"/>
  <cols>
    <col min="1" max="1" width="9.140625" style="0" customWidth="1"/>
    <col min="2" max="2" width="9.57421875" style="5" customWidth="1"/>
    <col min="3" max="3" width="9.140625" style="5" customWidth="1"/>
    <col min="4" max="16384" width="9.140625" style="0" customWidth="1"/>
  </cols>
  <sheetData>
    <row r="1" spans="1:3" ht="12.75">
      <c r="A1" t="s">
        <v>59</v>
      </c>
      <c r="B1" s="5" t="s">
        <v>57</v>
      </c>
      <c r="C1" s="5" t="s">
        <v>60</v>
      </c>
    </row>
    <row r="2" spans="1:3" ht="12.75">
      <c r="A2" t="s">
        <v>20</v>
      </c>
      <c r="B2" s="5">
        <v>0.09176470588235294</v>
      </c>
      <c r="C2" s="5">
        <v>0.04294117647058824</v>
      </c>
    </row>
    <row r="3" spans="1:3" ht="12.75">
      <c r="A3" t="s">
        <v>28</v>
      </c>
      <c r="B3" s="5">
        <v>0.5152671755725191</v>
      </c>
      <c r="C3" s="5">
        <v>0.10330788804071246</v>
      </c>
    </row>
    <row r="4" spans="1:3" ht="12.75">
      <c r="A4" t="s">
        <v>23</v>
      </c>
      <c r="B4" s="5">
        <v>0.8970313230481534</v>
      </c>
      <c r="C4" s="5">
        <v>0.2</v>
      </c>
    </row>
    <row r="5" spans="1:3" ht="12.75">
      <c r="A5" t="s">
        <v>32</v>
      </c>
      <c r="B5" s="5">
        <v>1.4304210342852874</v>
      </c>
      <c r="C5" s="5">
        <v>0.3</v>
      </c>
    </row>
    <row r="6" spans="1:3" ht="12.75">
      <c r="A6" t="s">
        <v>35</v>
      </c>
      <c r="B6" s="5">
        <v>1.5145251396648045</v>
      </c>
      <c r="C6" s="5">
        <v>0.32849162011173183</v>
      </c>
    </row>
    <row r="7" spans="1:3" ht="12.75">
      <c r="A7" t="s">
        <v>33</v>
      </c>
      <c r="B7" s="5">
        <v>1.576089568016914</v>
      </c>
      <c r="C7" s="5">
        <v>0.3</v>
      </c>
    </row>
    <row r="8" spans="1:3" ht="12.75">
      <c r="A8" t="s">
        <v>15</v>
      </c>
      <c r="B8" s="5">
        <v>2.1125226860254083</v>
      </c>
      <c r="C8" s="5">
        <v>0.4056261343012704</v>
      </c>
    </row>
    <row r="9" spans="1:3" ht="12.75">
      <c r="A9" t="s">
        <v>21</v>
      </c>
      <c r="B9" s="5">
        <v>2.2529598835204414</v>
      </c>
      <c r="C9" s="5">
        <v>0.6</v>
      </c>
    </row>
    <row r="10" spans="1:3" ht="12.75">
      <c r="A10" t="s">
        <v>25</v>
      </c>
      <c r="B10" s="5">
        <v>3.7104622871046233</v>
      </c>
      <c r="C10" s="5">
        <v>0.6</v>
      </c>
    </row>
    <row r="11" spans="1:3" ht="12.75">
      <c r="A11" t="s">
        <v>0</v>
      </c>
      <c r="B11" s="5">
        <v>4.239285714285714</v>
      </c>
      <c r="C11" s="5">
        <v>0.6</v>
      </c>
    </row>
    <row r="12" spans="1:3" ht="12.75">
      <c r="A12" t="s">
        <v>19</v>
      </c>
      <c r="B12" s="5">
        <v>4.710833333333333</v>
      </c>
      <c r="C12" s="5">
        <v>0.6</v>
      </c>
    </row>
    <row r="13" spans="1:3" ht="12.75">
      <c r="A13" t="s">
        <v>27</v>
      </c>
      <c r="B13" s="5">
        <v>5.115384615384615</v>
      </c>
      <c r="C13" s="5">
        <v>0.6</v>
      </c>
    </row>
    <row r="14" spans="1:3" ht="12.75">
      <c r="A14" t="s">
        <v>38</v>
      </c>
      <c r="B14" s="5">
        <v>10.355055691683239</v>
      </c>
      <c r="C14" s="5">
        <v>2.1</v>
      </c>
    </row>
    <row r="15" spans="1:3" ht="12.75">
      <c r="A15" t="s">
        <v>18</v>
      </c>
      <c r="B15" s="5">
        <v>12.07638888888889</v>
      </c>
      <c r="C15" s="5">
        <v>8.833333333333334</v>
      </c>
    </row>
    <row r="16" spans="1:3" ht="12.75">
      <c r="A16" t="s">
        <v>13</v>
      </c>
      <c r="B16" s="5">
        <v>12.330335241210138</v>
      </c>
      <c r="C16" s="5">
        <v>6.6</v>
      </c>
    </row>
    <row r="17" spans="1:3" ht="12.75">
      <c r="A17" t="s">
        <v>12</v>
      </c>
      <c r="B17" s="5">
        <v>12.367778681855167</v>
      </c>
      <c r="C17" s="5">
        <v>1.8</v>
      </c>
    </row>
    <row r="18" spans="1:3" ht="12.75">
      <c r="A18" t="s">
        <v>37</v>
      </c>
      <c r="B18" s="5">
        <v>15.193162393162392</v>
      </c>
      <c r="C18" s="5">
        <v>10</v>
      </c>
    </row>
    <row r="19" spans="1:3" ht="12.75">
      <c r="A19" t="s">
        <v>30</v>
      </c>
      <c r="B19" s="5">
        <v>15.278863963778555</v>
      </c>
      <c r="C19" s="5">
        <v>10.018522329697468</v>
      </c>
    </row>
    <row r="20" spans="1:3" ht="12.75">
      <c r="A20" t="s">
        <v>16</v>
      </c>
      <c r="B20" s="5">
        <v>15.885340314136126</v>
      </c>
      <c r="C20" s="5">
        <v>2.8780104712041883</v>
      </c>
    </row>
    <row r="21" spans="1:3" ht="12.75">
      <c r="A21" t="s">
        <v>29</v>
      </c>
      <c r="B21" s="5">
        <v>17.868462757527734</v>
      </c>
      <c r="C21" s="5">
        <v>2.9</v>
      </c>
    </row>
    <row r="22" spans="1:2" ht="12.75">
      <c r="A22" t="s">
        <v>24</v>
      </c>
      <c r="B22" s="5">
        <v>18.955102040816328</v>
      </c>
    </row>
    <row r="23" spans="1:3" ht="12.75">
      <c r="A23" t="s">
        <v>31</v>
      </c>
      <c r="B23" s="5">
        <v>20.26340056274088</v>
      </c>
      <c r="C23" s="5">
        <v>2.2</v>
      </c>
    </row>
    <row r="24" spans="1:3" ht="12.75">
      <c r="A24" t="s">
        <v>17</v>
      </c>
      <c r="B24" s="5">
        <v>23.83186813186813</v>
      </c>
      <c r="C24" s="5">
        <v>2</v>
      </c>
    </row>
    <row r="25" spans="1:3" ht="12.75">
      <c r="A25" t="s">
        <v>22</v>
      </c>
      <c r="B25" s="5">
        <v>32.114285714285714</v>
      </c>
      <c r="C25" s="5">
        <v>14.371428571428572</v>
      </c>
    </row>
    <row r="26" spans="1:3" ht="12.75">
      <c r="A26" t="s">
        <v>34</v>
      </c>
      <c r="B26" s="5">
        <v>36.80630630630631</v>
      </c>
      <c r="C26" s="5">
        <v>21.654954954954956</v>
      </c>
    </row>
    <row r="27" spans="1:3" ht="12.75">
      <c r="A27" t="s">
        <v>11</v>
      </c>
      <c r="B27" s="5">
        <v>43.91752577319588</v>
      </c>
      <c r="C27" s="5">
        <v>27.4</v>
      </c>
    </row>
    <row r="28" spans="1:3" ht="12.75">
      <c r="A28" t="s">
        <v>6</v>
      </c>
      <c r="B28" s="5">
        <v>45.1030303030303</v>
      </c>
      <c r="C28" s="5">
        <v>4</v>
      </c>
    </row>
    <row r="29" spans="1:2" ht="12.75">
      <c r="A29" t="s">
        <v>26</v>
      </c>
      <c r="B29" s="5">
        <v>111.4</v>
      </c>
    </row>
    <row r="65" spans="2:3" ht="12.75">
      <c r="B65"/>
      <c r="C65"/>
    </row>
    <row r="66" spans="2:3" ht="12.75">
      <c r="B66"/>
      <c r="C66"/>
    </row>
    <row r="67" spans="2:3" ht="12.75">
      <c r="B67" s="3"/>
      <c r="C67" s="3"/>
    </row>
    <row r="68" spans="2:3" ht="12.75">
      <c r="B68" s="3"/>
      <c r="C68" s="3"/>
    </row>
    <row r="69" spans="2:3" ht="12.75">
      <c r="B69" s="3"/>
      <c r="C69" s="3"/>
    </row>
    <row r="70" spans="2:3" ht="12.75">
      <c r="B70" s="3"/>
      <c r="C70" s="3"/>
    </row>
    <row r="71" spans="2:3" ht="12.75">
      <c r="B71" s="3"/>
      <c r="C71" s="3"/>
    </row>
    <row r="72" spans="2:3" ht="12.75">
      <c r="B72" s="3"/>
      <c r="C72" s="3"/>
    </row>
    <row r="73" spans="2:3" ht="12.75">
      <c r="B73" s="3"/>
      <c r="C73" s="3"/>
    </row>
    <row r="74" spans="2:3" ht="12.75">
      <c r="B74" s="3"/>
      <c r="C74" s="3"/>
    </row>
    <row r="75" spans="2:3" ht="12.75">
      <c r="B75" s="3"/>
      <c r="C75" s="3"/>
    </row>
    <row r="76" spans="2:3" ht="12.75">
      <c r="B76" s="3"/>
      <c r="C76" s="3"/>
    </row>
    <row r="77" spans="2:3" ht="12.75">
      <c r="B77" s="3"/>
      <c r="C77" s="3"/>
    </row>
    <row r="78" spans="2:3" ht="12.75">
      <c r="B78" s="3"/>
      <c r="C78" s="3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2.75">
      <c r="B84" s="3"/>
      <c r="C84" s="3"/>
    </row>
    <row r="85" spans="2:3" ht="12.75">
      <c r="B85" s="3"/>
      <c r="C85" s="3"/>
    </row>
    <row r="86" spans="2:3" ht="12.75">
      <c r="B86" s="3"/>
      <c r="C86" s="3"/>
    </row>
    <row r="87" spans="2:3" ht="12.75">
      <c r="B87" s="3"/>
      <c r="C87" s="3"/>
    </row>
    <row r="88" spans="2:3" ht="12.75">
      <c r="B88" s="3"/>
      <c r="C88" s="3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2.75">
      <c r="B92" s="3"/>
      <c r="C92" s="3"/>
    </row>
    <row r="93" spans="2:3" ht="12.75">
      <c r="B93" s="3"/>
      <c r="C93" s="3"/>
    </row>
    <row r="94" spans="2:3" ht="12.75">
      <c r="B94" s="3"/>
      <c r="C94" s="3"/>
    </row>
    <row r="136" spans="2:3" ht="12.75">
      <c r="B136" s="5" t="s">
        <v>61</v>
      </c>
      <c r="C136" t="s">
        <v>62</v>
      </c>
    </row>
    <row r="137" spans="1:3" ht="12.75">
      <c r="A137" t="s">
        <v>26</v>
      </c>
      <c r="B137">
        <v>111.4</v>
      </c>
      <c r="C137"/>
    </row>
    <row r="138" spans="1:3" ht="12.75">
      <c r="A138" t="s">
        <v>6</v>
      </c>
      <c r="B138">
        <v>45.1030303030303</v>
      </c>
      <c r="C138">
        <v>4</v>
      </c>
    </row>
    <row r="139" spans="1:3" ht="12.75">
      <c r="A139" t="s">
        <v>11</v>
      </c>
      <c r="B139">
        <v>43.91752577319588</v>
      </c>
      <c r="C139">
        <v>27.4</v>
      </c>
    </row>
    <row r="140" spans="1:3" ht="12.75">
      <c r="A140" t="s">
        <v>34</v>
      </c>
      <c r="B140">
        <v>36.80630630630631</v>
      </c>
      <c r="C140">
        <v>21.654954954954956</v>
      </c>
    </row>
    <row r="141" spans="1:3" ht="12.75">
      <c r="A141" t="s">
        <v>22</v>
      </c>
      <c r="B141">
        <v>32.114285714285714</v>
      </c>
      <c r="C141">
        <v>14.371428571428572</v>
      </c>
    </row>
    <row r="142" spans="1:3" ht="12.75">
      <c r="A142" t="s">
        <v>17</v>
      </c>
      <c r="B142">
        <v>23.83186813186813</v>
      </c>
      <c r="C142">
        <v>2</v>
      </c>
    </row>
    <row r="143" spans="1:3" ht="12.75">
      <c r="A143" t="s">
        <v>31</v>
      </c>
      <c r="B143">
        <v>20.26340056274088</v>
      </c>
      <c r="C143">
        <v>2.2</v>
      </c>
    </row>
    <row r="144" spans="1:3" ht="12.75">
      <c r="A144" t="s">
        <v>24</v>
      </c>
      <c r="B144" s="5">
        <v>18.955102040816328</v>
      </c>
      <c r="C144"/>
    </row>
    <row r="145" spans="1:3" ht="12.75">
      <c r="A145" t="s">
        <v>29</v>
      </c>
      <c r="B145" s="5">
        <v>17.868462757527734</v>
      </c>
      <c r="C145">
        <v>2.9</v>
      </c>
    </row>
    <row r="146" spans="1:3" ht="12.75">
      <c r="A146" t="s">
        <v>16</v>
      </c>
      <c r="B146" s="5">
        <v>15.885340314136126</v>
      </c>
      <c r="C146">
        <v>2.8780104712041883</v>
      </c>
    </row>
    <row r="147" spans="1:3" ht="12.75">
      <c r="A147" t="s">
        <v>30</v>
      </c>
      <c r="B147" s="5">
        <v>15.278863963778555</v>
      </c>
      <c r="C147">
        <v>10.018522329697468</v>
      </c>
    </row>
    <row r="148" spans="1:3" ht="12.75">
      <c r="A148" t="s">
        <v>37</v>
      </c>
      <c r="B148" s="5">
        <v>15.193162393162392</v>
      </c>
      <c r="C148">
        <v>10</v>
      </c>
    </row>
    <row r="149" spans="1:3" ht="12.75">
      <c r="A149" t="s">
        <v>12</v>
      </c>
      <c r="B149" s="5">
        <v>12.367778681855167</v>
      </c>
      <c r="C149">
        <v>1.8</v>
      </c>
    </row>
    <row r="150" spans="1:3" ht="12.75">
      <c r="A150" t="s">
        <v>13</v>
      </c>
      <c r="B150" s="5">
        <v>12.330335241210138</v>
      </c>
      <c r="C150">
        <v>6.6</v>
      </c>
    </row>
    <row r="151" spans="1:3" ht="12.75">
      <c r="A151" t="s">
        <v>18</v>
      </c>
      <c r="B151" s="5">
        <v>12.07638888888889</v>
      </c>
      <c r="C151">
        <v>8.833333333333334</v>
      </c>
    </row>
    <row r="152" spans="1:3" ht="12.75">
      <c r="A152" t="s">
        <v>38</v>
      </c>
      <c r="B152" s="5">
        <v>10.355055691683239</v>
      </c>
      <c r="C152">
        <v>2.1</v>
      </c>
    </row>
    <row r="153" spans="1:3" ht="12.75">
      <c r="A153" t="s">
        <v>27</v>
      </c>
      <c r="B153" s="5">
        <v>5.115384615384615</v>
      </c>
      <c r="C153">
        <v>0.6</v>
      </c>
    </row>
    <row r="154" spans="1:3" ht="12.75">
      <c r="A154" t="s">
        <v>19</v>
      </c>
      <c r="B154" s="5">
        <v>4.710833333333333</v>
      </c>
      <c r="C154">
        <v>0.6</v>
      </c>
    </row>
    <row r="155" spans="1:3" ht="12.75">
      <c r="A155" t="s">
        <v>0</v>
      </c>
      <c r="B155" s="5">
        <v>4.239285714285714</v>
      </c>
      <c r="C155">
        <v>0.6</v>
      </c>
    </row>
    <row r="156" spans="1:3" ht="12.75">
      <c r="A156" t="s">
        <v>25</v>
      </c>
      <c r="B156" s="5">
        <v>3.7104622871046233</v>
      </c>
      <c r="C156">
        <v>0.6</v>
      </c>
    </row>
    <row r="157" spans="1:3" ht="12.75">
      <c r="A157" t="s">
        <v>21</v>
      </c>
      <c r="B157" s="5">
        <v>2.2529598835204414</v>
      </c>
      <c r="C157">
        <v>0.6</v>
      </c>
    </row>
    <row r="158" spans="1:3" ht="12.75">
      <c r="A158" t="s">
        <v>15</v>
      </c>
      <c r="B158" s="5">
        <v>2.1125226860254083</v>
      </c>
      <c r="C158">
        <v>0.4056261343012704</v>
      </c>
    </row>
    <row r="159" spans="1:3" ht="12.75">
      <c r="A159" t="s">
        <v>33</v>
      </c>
      <c r="B159" s="5">
        <v>1.576089568016914</v>
      </c>
      <c r="C159">
        <v>0.3</v>
      </c>
    </row>
    <row r="160" spans="1:3" ht="12.75">
      <c r="A160" t="s">
        <v>35</v>
      </c>
      <c r="B160" s="5">
        <v>1.5145251396648045</v>
      </c>
      <c r="C160">
        <v>0.32849162011173183</v>
      </c>
    </row>
    <row r="161" spans="1:3" ht="12.75">
      <c r="A161" t="s">
        <v>32</v>
      </c>
      <c r="B161" s="5">
        <v>1.4304210342852874</v>
      </c>
      <c r="C161">
        <v>0.3</v>
      </c>
    </row>
    <row r="162" spans="1:3" ht="12.75">
      <c r="A162" t="s">
        <v>23</v>
      </c>
      <c r="B162" s="5">
        <v>0.8970313230481534</v>
      </c>
      <c r="C162">
        <v>0.2</v>
      </c>
    </row>
    <row r="163" spans="1:3" ht="12.75">
      <c r="A163" t="s">
        <v>28</v>
      </c>
      <c r="B163" s="5">
        <v>0.5152671755725191</v>
      </c>
      <c r="C163">
        <v>0.10330788804071246</v>
      </c>
    </row>
    <row r="164" spans="1:3" ht="12.75">
      <c r="A164" t="s">
        <v>20</v>
      </c>
      <c r="B164" s="5">
        <v>0.09176470588235294</v>
      </c>
      <c r="C164">
        <v>0.04294117647058824</v>
      </c>
    </row>
    <row r="211" spans="2:3" ht="12.75">
      <c r="B211" s="5" t="s">
        <v>52</v>
      </c>
      <c r="C211" s="5" t="s">
        <v>62</v>
      </c>
    </row>
    <row r="212" spans="1:3" ht="12.75">
      <c r="A212" t="s">
        <v>26</v>
      </c>
      <c r="B212" s="2">
        <v>111.4</v>
      </c>
      <c r="C212" s="2"/>
    </row>
    <row r="213" spans="1:3" ht="12.75">
      <c r="A213" t="s">
        <v>6</v>
      </c>
      <c r="B213" s="2">
        <v>45.1030303030303</v>
      </c>
      <c r="C213" s="2">
        <v>-4</v>
      </c>
    </row>
    <row r="214" spans="1:3" ht="12.75">
      <c r="A214" t="s">
        <v>11</v>
      </c>
      <c r="B214" s="2">
        <v>43.91752577319588</v>
      </c>
      <c r="C214" s="2">
        <v>-27.4</v>
      </c>
    </row>
    <row r="215" spans="1:3" ht="12.75">
      <c r="A215" t="s">
        <v>34</v>
      </c>
      <c r="B215" s="2">
        <v>36.80630630630631</v>
      </c>
      <c r="C215" s="2">
        <v>-21.654954954955</v>
      </c>
    </row>
    <row r="216" spans="1:3" ht="12.75">
      <c r="A216" t="s">
        <v>22</v>
      </c>
      <c r="B216" s="2">
        <v>32.114285714285714</v>
      </c>
      <c r="C216" s="2">
        <v>-14.3714285714286</v>
      </c>
    </row>
    <row r="217" spans="1:3" ht="12.75">
      <c r="A217" t="s">
        <v>17</v>
      </c>
      <c r="B217" s="2">
        <v>23.83186813186813</v>
      </c>
      <c r="C217" s="2">
        <v>-2</v>
      </c>
    </row>
    <row r="218" spans="1:3" ht="12.75">
      <c r="A218" t="s">
        <v>31</v>
      </c>
      <c r="B218" s="2">
        <v>20.26340056274088</v>
      </c>
      <c r="C218" s="2">
        <v>-2.2</v>
      </c>
    </row>
    <row r="219" spans="1:3" ht="12.75">
      <c r="A219" t="s">
        <v>24</v>
      </c>
      <c r="B219" s="2">
        <v>18.955102040816328</v>
      </c>
      <c r="C219" s="2"/>
    </row>
    <row r="220" spans="1:3" ht="12.75">
      <c r="A220" t="s">
        <v>29</v>
      </c>
      <c r="B220" s="2">
        <v>17.868462757527734</v>
      </c>
      <c r="C220" s="2">
        <v>-2.9</v>
      </c>
    </row>
    <row r="221" spans="1:3" ht="12.75">
      <c r="A221" t="s">
        <v>16</v>
      </c>
      <c r="B221" s="2">
        <v>15.885340314136126</v>
      </c>
      <c r="C221" s="2">
        <v>-2.87801047120419</v>
      </c>
    </row>
    <row r="222" spans="1:3" ht="12.75">
      <c r="A222" t="s">
        <v>30</v>
      </c>
      <c r="B222" s="2">
        <v>15.278863963778555</v>
      </c>
      <c r="C222" s="2">
        <v>-10.0185223296975</v>
      </c>
    </row>
    <row r="223" spans="1:3" ht="12.75">
      <c r="A223" t="s">
        <v>37</v>
      </c>
      <c r="B223" s="2">
        <v>15.193162393162392</v>
      </c>
      <c r="C223" s="2">
        <v>-10</v>
      </c>
    </row>
    <row r="224" spans="1:3" ht="12.75">
      <c r="A224" t="s">
        <v>12</v>
      </c>
      <c r="B224" s="2">
        <v>12.367778681855167</v>
      </c>
      <c r="C224" s="2">
        <v>-1.8</v>
      </c>
    </row>
    <row r="225" spans="1:3" ht="12.75">
      <c r="A225" t="s">
        <v>13</v>
      </c>
      <c r="B225" s="2">
        <v>12.330335241210138</v>
      </c>
      <c r="C225" s="2">
        <v>-6.6</v>
      </c>
    </row>
    <row r="226" spans="1:3" ht="12.75">
      <c r="A226" t="s">
        <v>18</v>
      </c>
      <c r="B226" s="2">
        <v>12.07638888888889</v>
      </c>
      <c r="C226" s="2">
        <v>-8.83333333333333</v>
      </c>
    </row>
    <row r="227" spans="1:3" ht="12.75">
      <c r="A227" t="s">
        <v>38</v>
      </c>
      <c r="B227" s="2">
        <v>10.355055691683239</v>
      </c>
      <c r="C227" s="2">
        <v>-2.1</v>
      </c>
    </row>
    <row r="228" spans="1:3" ht="12.75">
      <c r="A228" t="s">
        <v>27</v>
      </c>
      <c r="B228" s="2">
        <v>5.115384615384615</v>
      </c>
      <c r="C228" s="2">
        <v>-0.6</v>
      </c>
    </row>
    <row r="229" spans="1:3" ht="12.75">
      <c r="A229" t="s">
        <v>19</v>
      </c>
      <c r="B229" s="2">
        <v>4.710833333333333</v>
      </c>
      <c r="C229" s="2">
        <v>-0.6</v>
      </c>
    </row>
    <row r="230" spans="1:3" ht="12.75">
      <c r="A230" t="s">
        <v>0</v>
      </c>
      <c r="B230" s="2">
        <v>4.239285714285714</v>
      </c>
      <c r="C230" s="2">
        <v>-0.6</v>
      </c>
    </row>
    <row r="231" spans="1:3" ht="12.75">
      <c r="A231" t="s">
        <v>25</v>
      </c>
      <c r="B231" s="2">
        <v>3.7104622871046233</v>
      </c>
      <c r="C231" s="2">
        <v>-0.6</v>
      </c>
    </row>
    <row r="232" spans="1:3" ht="12.75">
      <c r="A232" t="s">
        <v>21</v>
      </c>
      <c r="B232" s="2">
        <v>2.2529598835204414</v>
      </c>
      <c r="C232" s="2">
        <v>-0.6</v>
      </c>
    </row>
    <row r="233" spans="1:3" ht="12.75">
      <c r="A233" t="s">
        <v>15</v>
      </c>
      <c r="B233" s="2">
        <v>2.1125226860254083</v>
      </c>
      <c r="C233" s="2">
        <v>-0.40562613430127</v>
      </c>
    </row>
    <row r="234" spans="1:3" ht="12.75">
      <c r="A234" t="s">
        <v>33</v>
      </c>
      <c r="B234" s="2">
        <v>1.576089568016914</v>
      </c>
      <c r="C234" s="2">
        <v>-0.3</v>
      </c>
    </row>
    <row r="235" spans="1:3" ht="12.75">
      <c r="A235" t="s">
        <v>35</v>
      </c>
      <c r="B235" s="2">
        <v>1.5145251396648045</v>
      </c>
      <c r="C235" s="2">
        <v>-0.328491620111732</v>
      </c>
    </row>
    <row r="236" spans="1:3" ht="12.75">
      <c r="A236" t="s">
        <v>32</v>
      </c>
      <c r="B236" s="2">
        <v>1.4304210342852874</v>
      </c>
      <c r="C236" s="2">
        <v>-0.3</v>
      </c>
    </row>
    <row r="237" spans="1:3" ht="12.75">
      <c r="A237" t="s">
        <v>23</v>
      </c>
      <c r="B237" s="2">
        <v>0.8970313230481534</v>
      </c>
      <c r="C237" s="2">
        <v>-0.2</v>
      </c>
    </row>
    <row r="238" spans="1:3" ht="12.75">
      <c r="A238" t="s">
        <v>28</v>
      </c>
      <c r="B238" s="2">
        <v>0.5152671755725191</v>
      </c>
      <c r="C238" s="2">
        <v>-0.103307888040712</v>
      </c>
    </row>
    <row r="239" spans="1:3" ht="12.75">
      <c r="A239" t="s">
        <v>20</v>
      </c>
      <c r="B239" s="5">
        <v>0.09176470588235294</v>
      </c>
      <c r="C239" s="2">
        <v>-0.0429411764705882</v>
      </c>
    </row>
    <row r="284" spans="1:2" ht="12.75">
      <c r="A284" t="s">
        <v>63</v>
      </c>
      <c r="B284"/>
    </row>
    <row r="285" ht="12.75">
      <c r="B285">
        <v>2000</v>
      </c>
    </row>
    <row r="286" spans="2:3" ht="12.75">
      <c r="B286" s="4" t="s">
        <v>42</v>
      </c>
      <c r="C286" s="5" t="s">
        <v>57</v>
      </c>
    </row>
    <row r="287" spans="1:3" ht="12.75">
      <c r="A287" t="s">
        <v>20</v>
      </c>
      <c r="B287">
        <v>279</v>
      </c>
      <c r="C287" s="5">
        <v>0.09176470588235294</v>
      </c>
    </row>
    <row r="288" spans="1:3" ht="12.75">
      <c r="A288" t="s">
        <v>28</v>
      </c>
      <c r="B288">
        <v>4469</v>
      </c>
      <c r="C288" s="5">
        <v>0.5152671755725191</v>
      </c>
    </row>
    <row r="289" spans="1:3" ht="12.75">
      <c r="A289" t="s">
        <v>23</v>
      </c>
      <c r="B289">
        <v>2421</v>
      </c>
      <c r="C289" s="5">
        <v>0.8970313230481534</v>
      </c>
    </row>
    <row r="290" spans="1:3" ht="12.75">
      <c r="A290" t="s">
        <v>32</v>
      </c>
      <c r="B290">
        <v>5399</v>
      </c>
      <c r="C290" s="5">
        <v>1.4304210342852874</v>
      </c>
    </row>
    <row r="291" spans="1:3" ht="12.75">
      <c r="A291" t="s">
        <v>35</v>
      </c>
      <c r="B291">
        <v>8842</v>
      </c>
      <c r="C291" s="5">
        <v>1.5145251396648045</v>
      </c>
    </row>
    <row r="292" spans="1:3" ht="12.75">
      <c r="A292" t="s">
        <v>33</v>
      </c>
      <c r="B292">
        <v>1988</v>
      </c>
      <c r="C292" s="5">
        <v>1.576089568016914</v>
      </c>
    </row>
    <row r="293" spans="1:3" ht="12.75">
      <c r="A293" t="s">
        <v>15</v>
      </c>
      <c r="B293">
        <v>5172</v>
      </c>
      <c r="C293" s="5">
        <v>2.1125226860254083</v>
      </c>
    </row>
    <row r="294" spans="1:3" ht="12.75">
      <c r="A294" t="s">
        <v>21</v>
      </c>
      <c r="B294">
        <v>3803</v>
      </c>
      <c r="C294" s="5">
        <v>2.2529598835204414</v>
      </c>
    </row>
    <row r="295" spans="1:3" ht="12.75">
      <c r="A295" t="s">
        <v>25</v>
      </c>
      <c r="B295">
        <v>437</v>
      </c>
      <c r="C295" s="5">
        <v>3.7104622871046233</v>
      </c>
    </row>
    <row r="296" spans="1:3" ht="12.75">
      <c r="A296" t="s">
        <v>0</v>
      </c>
      <c r="B296">
        <v>8080</v>
      </c>
      <c r="C296" s="5">
        <v>4.239285714285714</v>
      </c>
    </row>
    <row r="297" spans="1:3" ht="12.75">
      <c r="A297" t="s">
        <v>19</v>
      </c>
      <c r="B297">
        <v>9968</v>
      </c>
      <c r="C297" s="5">
        <v>4.710833333333333</v>
      </c>
    </row>
    <row r="298" spans="1:3" ht="12.75">
      <c r="A298" t="s">
        <v>27</v>
      </c>
      <c r="B298">
        <v>15864</v>
      </c>
      <c r="C298" s="5">
        <v>5.115384615384615</v>
      </c>
    </row>
    <row r="299" spans="1:3" ht="12.75">
      <c r="A299" t="s">
        <v>64</v>
      </c>
      <c r="B299">
        <v>59415</v>
      </c>
      <c r="C299" s="5">
        <v>10.355055691683239</v>
      </c>
    </row>
    <row r="300" spans="1:3" ht="12.75">
      <c r="A300" t="s">
        <v>18</v>
      </c>
      <c r="B300">
        <v>10610</v>
      </c>
      <c r="C300" s="5">
        <v>12.07638888888889</v>
      </c>
    </row>
    <row r="301" spans="1:3" ht="12.75">
      <c r="A301" t="s">
        <v>13</v>
      </c>
      <c r="B301">
        <v>5320</v>
      </c>
      <c r="C301" s="5">
        <v>12.330335241210138</v>
      </c>
    </row>
    <row r="302" spans="1:3" ht="12.75">
      <c r="A302" t="s">
        <v>12</v>
      </c>
      <c r="B302">
        <v>10272</v>
      </c>
      <c r="C302" s="5">
        <v>12.367778681855167</v>
      </c>
    </row>
    <row r="303" spans="1:3" ht="12.75">
      <c r="A303" t="s">
        <v>37</v>
      </c>
      <c r="B303">
        <v>66668</v>
      </c>
      <c r="C303" s="5">
        <v>15.193162393162392</v>
      </c>
    </row>
    <row r="304" spans="1:3" ht="12.75">
      <c r="A304" t="s">
        <v>30</v>
      </c>
      <c r="B304">
        <v>10016</v>
      </c>
      <c r="C304" s="5">
        <v>15.278863963778555</v>
      </c>
    </row>
    <row r="305" spans="1:3" ht="12.75">
      <c r="A305" t="s">
        <v>16</v>
      </c>
      <c r="B305">
        <v>59238</v>
      </c>
      <c r="C305" s="5">
        <v>15.885340314136126</v>
      </c>
    </row>
    <row r="306" spans="1:3" ht="12.75">
      <c r="A306" t="s">
        <v>29</v>
      </c>
      <c r="B306">
        <v>38605</v>
      </c>
      <c r="C306" s="5">
        <v>17.868462757527734</v>
      </c>
    </row>
    <row r="307" spans="1:3" ht="12.75">
      <c r="A307" t="s">
        <v>24</v>
      </c>
      <c r="B307">
        <v>3696</v>
      </c>
      <c r="C307" s="5">
        <v>18.955102040816328</v>
      </c>
    </row>
    <row r="308" spans="1:3" ht="12.75">
      <c r="A308" t="s">
        <v>31</v>
      </c>
      <c r="B308">
        <v>22438</v>
      </c>
      <c r="C308" s="5">
        <v>20.26340056274088</v>
      </c>
    </row>
    <row r="309" spans="1:3" ht="12.75">
      <c r="A309" t="s">
        <v>17</v>
      </c>
      <c r="B309">
        <v>82017</v>
      </c>
      <c r="C309" s="5">
        <v>23.83186813186813</v>
      </c>
    </row>
    <row r="310" spans="1:3" ht="12.75">
      <c r="A310" t="s">
        <v>22</v>
      </c>
      <c r="B310">
        <v>57530</v>
      </c>
      <c r="C310" s="5">
        <v>32.114285714285714</v>
      </c>
    </row>
    <row r="311" spans="1:3" ht="12.75">
      <c r="A311" t="s">
        <v>34</v>
      </c>
      <c r="B311">
        <v>39910</v>
      </c>
      <c r="C311" s="5">
        <v>36.80630630630631</v>
      </c>
    </row>
    <row r="312" spans="1:3" ht="12.75">
      <c r="A312" t="s">
        <v>11</v>
      </c>
      <c r="B312">
        <v>784</v>
      </c>
      <c r="C312" s="5">
        <v>43.91752577319588</v>
      </c>
    </row>
    <row r="313" spans="1:3" ht="12.75">
      <c r="A313" t="s">
        <v>6</v>
      </c>
      <c r="B313">
        <v>10249</v>
      </c>
      <c r="C313" s="5">
        <v>45.1030303030303</v>
      </c>
    </row>
    <row r="314" spans="1:3" ht="12.75">
      <c r="A314" t="s">
        <v>26</v>
      </c>
      <c r="B314">
        <v>390</v>
      </c>
      <c r="C314" s="5">
        <v>111.4</v>
      </c>
    </row>
    <row r="315" spans="1:2" ht="12.75">
      <c r="A315" s="4"/>
      <c r="B315" s="4">
        <f>SUM(B287:B314)</f>
        <v>543880</v>
      </c>
    </row>
    <row r="316" ht="12.75">
      <c r="A316" s="4"/>
    </row>
    <row r="318" ht="12.75">
      <c r="A318" t="s">
        <v>65</v>
      </c>
    </row>
    <row r="319" ht="12.75">
      <c r="A319" t="s">
        <v>66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L25" sqref="L25"/>
    </sheetView>
  </sheetViews>
  <sheetFormatPr defaultColWidth="11.421875" defaultRowHeight="12.75"/>
  <cols>
    <col min="1" max="16384" width="9.140625" style="0" customWidth="1"/>
  </cols>
  <sheetData>
    <row r="2" ht="12.75">
      <c r="A2" t="s">
        <v>69</v>
      </c>
    </row>
    <row r="4" spans="2:10" ht="12.75">
      <c r="B4">
        <v>1990</v>
      </c>
      <c r="C4">
        <v>1991</v>
      </c>
      <c r="D4">
        <v>1992</v>
      </c>
      <c r="E4">
        <v>1993</v>
      </c>
      <c r="F4">
        <v>1994</v>
      </c>
      <c r="G4">
        <v>1995</v>
      </c>
      <c r="H4">
        <v>1996</v>
      </c>
      <c r="I4">
        <v>1997</v>
      </c>
      <c r="J4">
        <v>1998</v>
      </c>
    </row>
    <row r="5" spans="1:10" ht="12.75">
      <c r="A5" t="s">
        <v>68</v>
      </c>
      <c r="B5">
        <v>100</v>
      </c>
      <c r="C5">
        <v>101.75354208560954</v>
      </c>
      <c r="D5">
        <v>102.42062534158171</v>
      </c>
      <c r="E5">
        <v>97.57490818613184</v>
      </c>
      <c r="F5">
        <v>96.83841308012742</v>
      </c>
      <c r="G5">
        <v>93.25814293201026</v>
      </c>
      <c r="H5">
        <v>89.46599186629223</v>
      </c>
      <c r="I5">
        <v>85.70490346889542</v>
      </c>
      <c r="J5">
        <v>86.25795447896407</v>
      </c>
    </row>
    <row r="6" spans="1:10" ht="12.75">
      <c r="A6" t="s">
        <v>67</v>
      </c>
      <c r="B6">
        <v>100</v>
      </c>
      <c r="C6">
        <v>101.88159247390406</v>
      </c>
      <c r="D6">
        <v>100.16025397990794</v>
      </c>
      <c r="E6">
        <v>98.20495778595709</v>
      </c>
      <c r="F6">
        <v>100.20516305663898</v>
      </c>
      <c r="G6">
        <v>98.96393096682395</v>
      </c>
      <c r="H6">
        <v>99.43765812960447</v>
      </c>
      <c r="I6">
        <v>100.58613683218418</v>
      </c>
      <c r="J6">
        <v>101.36785807479387</v>
      </c>
    </row>
    <row r="7" spans="1:10" ht="12.75">
      <c r="A7" t="s">
        <v>70</v>
      </c>
      <c r="B7">
        <v>100</v>
      </c>
      <c r="C7">
        <v>85.39906446614604</v>
      </c>
      <c r="D7">
        <v>83.12263890406433</v>
      </c>
      <c r="E7">
        <v>77.11125316282539</v>
      </c>
      <c r="F7">
        <v>73.80646304710103</v>
      </c>
      <c r="G7">
        <v>73.32329603185322</v>
      </c>
      <c r="H7">
        <v>75.57103785410524</v>
      </c>
      <c r="I7">
        <v>70.24343323889666</v>
      </c>
      <c r="J7">
        <v>69.5003058509151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cmarcuel</cp:lastModifiedBy>
  <cp:lastPrinted>2003-10-20T12:39:09Z</cp:lastPrinted>
  <dcterms:created xsi:type="dcterms:W3CDTF">2002-02-13T09:24:50Z</dcterms:created>
  <dcterms:modified xsi:type="dcterms:W3CDTF">2003-10-21T13:24:59Z</dcterms:modified>
  <cp:category/>
  <cp:version/>
  <cp:contentType/>
  <cp:contentStatus/>
</cp:coreProperties>
</file>