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320" windowHeight="12840" activeTab="1"/>
  </bookViews>
  <sheets>
    <sheet name="Fig 1" sheetId="1" r:id="rId1"/>
    <sheet name="Fig Data" sheetId="2" r:id="rId2"/>
  </sheets>
  <externalReferences>
    <externalReference r:id="rId3"/>
  </externalReferences>
  <definedNames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</definedNames>
  <calcPr calcId="145621"/>
</workbook>
</file>

<file path=xl/calcChain.xml><?xml version="1.0" encoding="utf-8"?>
<calcChain xmlns="http://schemas.openxmlformats.org/spreadsheetml/2006/main">
  <c r="N13" i="2" l="1"/>
  <c r="M13" i="2"/>
  <c r="L13" i="2"/>
  <c r="J13" i="2"/>
  <c r="I13" i="2"/>
  <c r="H13" i="2"/>
  <c r="G13" i="2"/>
  <c r="F13" i="2"/>
  <c r="E13" i="2"/>
  <c r="D13" i="2"/>
  <c r="N11" i="2"/>
  <c r="M11" i="2"/>
  <c r="L11" i="2"/>
  <c r="J11" i="2"/>
  <c r="I11" i="2"/>
  <c r="H11" i="2"/>
  <c r="G11" i="2"/>
  <c r="F11" i="2"/>
  <c r="E11" i="2"/>
  <c r="D11" i="2"/>
  <c r="L8" i="2"/>
  <c r="J8" i="2"/>
  <c r="I8" i="2"/>
  <c r="H8" i="2"/>
  <c r="G8" i="2"/>
  <c r="F8" i="2"/>
  <c r="E8" i="2"/>
  <c r="D8" i="2"/>
  <c r="C8" i="2"/>
  <c r="B8" i="2"/>
  <c r="K7" i="2"/>
  <c r="K6" i="2"/>
  <c r="K5" i="2"/>
  <c r="K4" i="2"/>
  <c r="K3" i="2"/>
  <c r="K11" i="2" s="1"/>
  <c r="K8" i="2" l="1"/>
  <c r="K13" i="2"/>
</calcChain>
</file>

<file path=xl/comments1.xml><?xml version="1.0" encoding="utf-8"?>
<comments xmlns="http://schemas.openxmlformats.org/spreadsheetml/2006/main">
  <authors>
    <author>Klaas Den Haan</author>
  </authors>
  <commentList>
    <comment ref="M3" authorId="0">
      <text>
        <r>
          <rPr>
            <b/>
            <sz val="9"/>
            <color indexed="81"/>
            <rFont val="Tahoma"/>
            <family val="2"/>
          </rPr>
          <t>Klaas Den Haan:</t>
        </r>
        <r>
          <rPr>
            <sz val="9"/>
            <color indexed="81"/>
            <rFont val="Tahoma"/>
            <family val="2"/>
          </rPr>
          <t xml:space="preserve">
TPH in treated effluents + 10% of off-site treated effluents and all other reported OiW from separated discharges.
FW      =    221 t
Marine  =    524 t
WWTP =      60 t  (~90% of 588 t) 
</t>
        </r>
        <r>
          <rPr>
            <u/>
            <sz val="9"/>
            <color indexed="81"/>
            <rFont val="Tahoma"/>
            <family val="2"/>
          </rPr>
          <t xml:space="preserve">Other   =    188 t
</t>
        </r>
        <r>
          <rPr>
            <sz val="9"/>
            <color indexed="81"/>
            <rFont val="Tahoma"/>
            <family val="2"/>
          </rPr>
          <t>TOTAL  =   993 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<sst xmlns="http://schemas.openxmlformats.org/spreadsheetml/2006/main" count="13" uniqueCount="12">
  <si>
    <t>Fig 1.</t>
  </si>
  <si>
    <t>Oil discharged with aqeous effluents (ktonnes/yr)</t>
  </si>
  <si>
    <t>Oil discharged per reported throughput (g/tonne)</t>
  </si>
  <si>
    <t>Total Throughput reported including other feeds (million tonnes/yr)</t>
  </si>
  <si>
    <t>Number of refineries</t>
  </si>
  <si>
    <t>Reported capacity (Mega-tonne/year)</t>
  </si>
  <si>
    <t>Oil discharged per reported capacity (g/tonne)</t>
  </si>
  <si>
    <t>TP</t>
  </si>
  <si>
    <t>Cap</t>
  </si>
  <si>
    <t>Oil discharged (kt/yr)</t>
  </si>
  <si>
    <t>Discharge load (g/t)</t>
  </si>
  <si>
    <t>Reported Throughput (Mt)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</si>
</sst>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0.000"/>
  </numFmts>
  <fonts count="7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9"/>
      <color indexed="8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2" fontId="0" fillId="0" borderId="0" xfId="0" applyNumberFormat="1"/>
    <xf numFmtId="3" fontId="0" fillId="0" borderId="0" xfId="0" applyNumberFormat="1"/>
    <xf numFmtId="1" fontId="0" fillId="0" borderId="0" xfId="0" applyNumberFormat="1"/>
    <xf numFmtId="2" fontId="1" fillId="0" borderId="0" xfId="0" applyNumberFormat="1" applyFont="1"/>
    <xf numFmtId="2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center"/>
    </xf>
    <xf numFmtId="0" fontId="0" fillId="2" borderId="0" xfId="0" applyFill="1"/>
    <xf numFmtId="0" fontId="2" fillId="2" borderId="0" xfId="0" applyFont="1" applyFill="1"/>
    <xf numFmtId="164" fontId="0" fillId="2" borderId="0" xfId="0" applyNumberFormat="1" applyFill="1"/>
    <xf numFmtId="2" fontId="0" fillId="2" borderId="0" xfId="0" applyNumberFormat="1" applyFill="1"/>
    <xf numFmtId="3" fontId="0" fillId="2" borderId="0" xfId="0" applyNumberFormat="1" applyFill="1"/>
    <xf numFmtId="1" fontId="0" fillId="2" borderId="0" xfId="0" applyNumberFormat="1" applyFill="1"/>
    <xf numFmtId="0" fontId="1" fillId="2" borderId="1" xfId="0" applyFont="1" applyFill="1" applyBorder="1"/>
  </cellXfs>
  <cellStyles count="3">
    <cellStyle name="Normal" xfId="0" builtinId="0"/>
    <cellStyle name="Valuta (0)_WQstf31_Gela1" xfId="1"/>
    <cellStyle name="Valuta_WQstf31_Gel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228541882109618E-2"/>
          <c:y val="3.5593220338983052E-2"/>
          <c:w val="0.78690758277759221"/>
          <c:h val="0.89491525423728813"/>
        </c:manualLayout>
      </c:layout>
      <c:lineChart>
        <c:grouping val="standard"/>
        <c:varyColors val="0"/>
        <c:ser>
          <c:idx val="1"/>
          <c:order val="0"/>
          <c:tx>
            <c:strRef>
              <c:f>'Fig Data'!$A$3</c:f>
              <c:strCache>
                <c:ptCount val="1"/>
                <c:pt idx="0">
                  <c:v>Oil discharged with aqeous effluents (ktonnes/yr)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numRef>
              <c:f>'Fig Data'!$B$2:$N$2</c:f>
              <c:numCache>
                <c:formatCode>General</c:formatCode>
                <c:ptCount val="13"/>
                <c:pt idx="0">
                  <c:v>1969</c:v>
                </c:pt>
                <c:pt idx="1">
                  <c:v>1974</c:v>
                </c:pt>
                <c:pt idx="2">
                  <c:v>1978</c:v>
                </c:pt>
                <c:pt idx="3">
                  <c:v>1981</c:v>
                </c:pt>
                <c:pt idx="4">
                  <c:v>1984</c:v>
                </c:pt>
                <c:pt idx="5">
                  <c:v>1987</c:v>
                </c:pt>
                <c:pt idx="6">
                  <c:v>1990</c:v>
                </c:pt>
                <c:pt idx="7">
                  <c:v>1993</c:v>
                </c:pt>
                <c:pt idx="8">
                  <c:v>1997</c:v>
                </c:pt>
                <c:pt idx="9">
                  <c:v>2000</c:v>
                </c:pt>
                <c:pt idx="10">
                  <c:v>2005</c:v>
                </c:pt>
                <c:pt idx="11">
                  <c:v>2008</c:v>
                </c:pt>
                <c:pt idx="12">
                  <c:v>2010</c:v>
                </c:pt>
              </c:numCache>
            </c:numRef>
          </c:cat>
          <c:val>
            <c:numRef>
              <c:f>'Fig Data'!$B$3:$N$3</c:f>
              <c:numCache>
                <c:formatCode>General</c:formatCode>
                <c:ptCount val="13"/>
                <c:pt idx="0">
                  <c:v>44</c:v>
                </c:pt>
                <c:pt idx="1">
                  <c:v>30.66</c:v>
                </c:pt>
                <c:pt idx="2">
                  <c:v>12</c:v>
                </c:pt>
                <c:pt idx="3">
                  <c:v>10.56</c:v>
                </c:pt>
                <c:pt idx="4">
                  <c:v>5.09</c:v>
                </c:pt>
                <c:pt idx="5">
                  <c:v>4.6379999999999999</c:v>
                </c:pt>
                <c:pt idx="6">
                  <c:v>3.34</c:v>
                </c:pt>
                <c:pt idx="7">
                  <c:v>2.0179999999999998</c:v>
                </c:pt>
                <c:pt idx="8" formatCode="0.000">
                  <c:v>1.1678399999999998</c:v>
                </c:pt>
                <c:pt idx="9" formatCode="0.000">
                  <c:v>0.7466160007399999</c:v>
                </c:pt>
                <c:pt idx="10" formatCode="0.00">
                  <c:v>1.05</c:v>
                </c:pt>
                <c:pt idx="11" formatCode="0.00">
                  <c:v>0.99299999999999999</c:v>
                </c:pt>
                <c:pt idx="12" formatCode="0.00">
                  <c:v>0.79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 Data'!$A$4</c:f>
              <c:strCache>
                <c:ptCount val="1"/>
                <c:pt idx="0">
                  <c:v>Oil discharged per reported throughput (g/tonne)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'Fig Data'!$B$2:$N$2</c:f>
              <c:numCache>
                <c:formatCode>General</c:formatCode>
                <c:ptCount val="13"/>
                <c:pt idx="0">
                  <c:v>1969</c:v>
                </c:pt>
                <c:pt idx="1">
                  <c:v>1974</c:v>
                </c:pt>
                <c:pt idx="2">
                  <c:v>1978</c:v>
                </c:pt>
                <c:pt idx="3">
                  <c:v>1981</c:v>
                </c:pt>
                <c:pt idx="4">
                  <c:v>1984</c:v>
                </c:pt>
                <c:pt idx="5">
                  <c:v>1987</c:v>
                </c:pt>
                <c:pt idx="6">
                  <c:v>1990</c:v>
                </c:pt>
                <c:pt idx="7">
                  <c:v>1993</c:v>
                </c:pt>
                <c:pt idx="8">
                  <c:v>1997</c:v>
                </c:pt>
                <c:pt idx="9">
                  <c:v>2000</c:v>
                </c:pt>
                <c:pt idx="10">
                  <c:v>2005</c:v>
                </c:pt>
                <c:pt idx="11">
                  <c:v>2008</c:v>
                </c:pt>
                <c:pt idx="12">
                  <c:v>2010</c:v>
                </c:pt>
              </c:numCache>
            </c:numRef>
          </c:cat>
          <c:val>
            <c:numRef>
              <c:f>'Fig Data'!$B$4:$N$4</c:f>
              <c:numCache>
                <c:formatCode>0.00</c:formatCode>
                <c:ptCount val="13"/>
                <c:pt idx="2">
                  <c:v>22.222222222222221</c:v>
                </c:pt>
                <c:pt idx="3">
                  <c:v>24</c:v>
                </c:pt>
                <c:pt idx="4">
                  <c:v>12.061611374407583</c:v>
                </c:pt>
                <c:pt idx="5">
                  <c:v>10.329621380846326</c:v>
                </c:pt>
                <c:pt idx="6">
                  <c:v>6.5362035225048913</c:v>
                </c:pt>
                <c:pt idx="7">
                  <c:v>3.6229802513464988</c:v>
                </c:pt>
                <c:pt idx="8">
                  <c:v>1.8612175301159835</c:v>
                </c:pt>
                <c:pt idx="9">
                  <c:v>1.4247058280989457</c:v>
                </c:pt>
                <c:pt idx="10">
                  <c:v>1.57</c:v>
                </c:pt>
                <c:pt idx="11">
                  <c:v>1.33</c:v>
                </c:pt>
                <c:pt idx="12">
                  <c:v>1.31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83744"/>
        <c:axId val="26785664"/>
      </c:lineChart>
      <c:lineChart>
        <c:grouping val="standard"/>
        <c:varyColors val="0"/>
        <c:ser>
          <c:idx val="2"/>
          <c:order val="2"/>
          <c:tx>
            <c:strRef>
              <c:f>'Fig Data'!$A$5</c:f>
              <c:strCache>
                <c:ptCount val="1"/>
                <c:pt idx="0">
                  <c:v>Total Throughput reported including other feeds (million tonnes/yr)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numRef>
              <c:f>'Fig Data'!$B$2:$K$2</c:f>
              <c:numCache>
                <c:formatCode>General</c:formatCode>
                <c:ptCount val="10"/>
                <c:pt idx="0">
                  <c:v>1969</c:v>
                </c:pt>
                <c:pt idx="1">
                  <c:v>1974</c:v>
                </c:pt>
                <c:pt idx="2">
                  <c:v>1978</c:v>
                </c:pt>
                <c:pt idx="3">
                  <c:v>1981</c:v>
                </c:pt>
                <c:pt idx="4">
                  <c:v>1984</c:v>
                </c:pt>
                <c:pt idx="5">
                  <c:v>1987</c:v>
                </c:pt>
                <c:pt idx="6">
                  <c:v>1990</c:v>
                </c:pt>
                <c:pt idx="7">
                  <c:v>1993</c:v>
                </c:pt>
                <c:pt idx="8">
                  <c:v>1997</c:v>
                </c:pt>
                <c:pt idx="9">
                  <c:v>2000</c:v>
                </c:pt>
              </c:numCache>
            </c:numRef>
          </c:cat>
          <c:val>
            <c:numRef>
              <c:f>'Fig Data'!$B$5:$N$5</c:f>
              <c:numCache>
                <c:formatCode>General</c:formatCode>
                <c:ptCount val="13"/>
                <c:pt idx="2">
                  <c:v>540</c:v>
                </c:pt>
                <c:pt idx="3">
                  <c:v>440</c:v>
                </c:pt>
                <c:pt idx="4">
                  <c:v>422</c:v>
                </c:pt>
                <c:pt idx="5">
                  <c:v>449</c:v>
                </c:pt>
                <c:pt idx="6">
                  <c:v>511</c:v>
                </c:pt>
                <c:pt idx="7">
                  <c:v>557</c:v>
                </c:pt>
                <c:pt idx="8" formatCode="#,##0">
                  <c:v>630</c:v>
                </c:pt>
                <c:pt idx="9" formatCode="#,##0">
                  <c:v>524.04923599999995</c:v>
                </c:pt>
                <c:pt idx="10">
                  <c:v>670</c:v>
                </c:pt>
                <c:pt idx="11">
                  <c:v>745</c:v>
                </c:pt>
                <c:pt idx="12">
                  <c:v>605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 Data'!$A$6</c:f>
              <c:strCache>
                <c:ptCount val="1"/>
                <c:pt idx="0">
                  <c:v>Number of refineries</c:v>
                </c:pt>
              </c:strCache>
            </c:strRef>
          </c:tx>
          <c:spPr>
            <a:ln w="12700">
              <a:solidFill>
                <a:srgbClr val="00B0F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 w="12700">
                <a:solidFill>
                  <a:srgbClr val="00B0F0"/>
                </a:solidFill>
              </a:ln>
            </c:spPr>
          </c:marker>
          <c:cat>
            <c:numRef>
              <c:f>'Fig Data'!$B$2:$K$2</c:f>
              <c:numCache>
                <c:formatCode>General</c:formatCode>
                <c:ptCount val="10"/>
                <c:pt idx="0">
                  <c:v>1969</c:v>
                </c:pt>
                <c:pt idx="1">
                  <c:v>1974</c:v>
                </c:pt>
                <c:pt idx="2">
                  <c:v>1978</c:v>
                </c:pt>
                <c:pt idx="3">
                  <c:v>1981</c:v>
                </c:pt>
                <c:pt idx="4">
                  <c:v>1984</c:v>
                </c:pt>
                <c:pt idx="5">
                  <c:v>1987</c:v>
                </c:pt>
                <c:pt idx="6">
                  <c:v>1990</c:v>
                </c:pt>
                <c:pt idx="7">
                  <c:v>1993</c:v>
                </c:pt>
                <c:pt idx="8">
                  <c:v>1997</c:v>
                </c:pt>
                <c:pt idx="9">
                  <c:v>2000</c:v>
                </c:pt>
              </c:numCache>
            </c:numRef>
          </c:cat>
          <c:val>
            <c:numRef>
              <c:f>'Fig Data'!$B$6:$N$6</c:f>
              <c:numCache>
                <c:formatCode>General</c:formatCode>
                <c:ptCount val="13"/>
                <c:pt idx="0">
                  <c:v>80</c:v>
                </c:pt>
                <c:pt idx="1">
                  <c:v>108</c:v>
                </c:pt>
                <c:pt idx="2">
                  <c:v>111</c:v>
                </c:pt>
                <c:pt idx="3">
                  <c:v>104</c:v>
                </c:pt>
                <c:pt idx="4">
                  <c:v>85</c:v>
                </c:pt>
                <c:pt idx="5">
                  <c:v>89</c:v>
                </c:pt>
                <c:pt idx="6">
                  <c:v>95</c:v>
                </c:pt>
                <c:pt idx="7">
                  <c:v>95</c:v>
                </c:pt>
                <c:pt idx="8" formatCode="0">
                  <c:v>105</c:v>
                </c:pt>
                <c:pt idx="9" formatCode="0">
                  <c:v>84</c:v>
                </c:pt>
                <c:pt idx="10">
                  <c:v>96</c:v>
                </c:pt>
                <c:pt idx="11">
                  <c:v>125</c:v>
                </c:pt>
                <c:pt idx="12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87200"/>
        <c:axId val="26793088"/>
      </c:lineChart>
      <c:catAx>
        <c:axId val="267837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85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785664"/>
        <c:scaling>
          <c:orientation val="minMax"/>
        </c:scaling>
        <c:delete val="0"/>
        <c:axPos val="l"/>
        <c:numFmt formatCode="General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83744"/>
        <c:crosses val="autoZero"/>
        <c:crossBetween val="between"/>
      </c:valAx>
      <c:catAx>
        <c:axId val="26787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793088"/>
        <c:crosses val="autoZero"/>
        <c:auto val="0"/>
        <c:lblAlgn val="ctr"/>
        <c:lblOffset val="100"/>
        <c:noMultiLvlLbl val="0"/>
      </c:catAx>
      <c:valAx>
        <c:axId val="26793088"/>
        <c:scaling>
          <c:orientation val="minMax"/>
        </c:scaling>
        <c:delete val="0"/>
        <c:axPos val="r"/>
        <c:numFmt formatCode="General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87200"/>
        <c:crosses val="max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3162059241043678"/>
          <c:y val="0.3977401129943503"/>
          <c:w val="0.1705439612189118"/>
          <c:h val="0.277401129943502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 Data'!$A$3</c:f>
              <c:strCache>
                <c:ptCount val="1"/>
                <c:pt idx="0">
                  <c:v>Oil discharged with aqeous effluents (ktonnes/yr)</c:v>
                </c:pt>
              </c:strCache>
            </c:strRef>
          </c:tx>
          <c:cat>
            <c:numRef>
              <c:f>'Fig Data'!$B$2:$N$2</c:f>
              <c:numCache>
                <c:formatCode>General</c:formatCode>
                <c:ptCount val="13"/>
                <c:pt idx="0">
                  <c:v>1969</c:v>
                </c:pt>
                <c:pt idx="1">
                  <c:v>1974</c:v>
                </c:pt>
                <c:pt idx="2">
                  <c:v>1978</c:v>
                </c:pt>
                <c:pt idx="3">
                  <c:v>1981</c:v>
                </c:pt>
                <c:pt idx="4">
                  <c:v>1984</c:v>
                </c:pt>
                <c:pt idx="5">
                  <c:v>1987</c:v>
                </c:pt>
                <c:pt idx="6">
                  <c:v>1990</c:v>
                </c:pt>
                <c:pt idx="7">
                  <c:v>1993</c:v>
                </c:pt>
                <c:pt idx="8">
                  <c:v>1997</c:v>
                </c:pt>
                <c:pt idx="9">
                  <c:v>2000</c:v>
                </c:pt>
                <c:pt idx="10">
                  <c:v>2005</c:v>
                </c:pt>
                <c:pt idx="11">
                  <c:v>2008</c:v>
                </c:pt>
                <c:pt idx="12">
                  <c:v>2010</c:v>
                </c:pt>
              </c:numCache>
            </c:numRef>
          </c:cat>
          <c:val>
            <c:numRef>
              <c:f>'Fig Data'!$B$3:$N$3</c:f>
              <c:numCache>
                <c:formatCode>General</c:formatCode>
                <c:ptCount val="13"/>
                <c:pt idx="0">
                  <c:v>44</c:v>
                </c:pt>
                <c:pt idx="1">
                  <c:v>30.66</c:v>
                </c:pt>
                <c:pt idx="2">
                  <c:v>12</c:v>
                </c:pt>
                <c:pt idx="3">
                  <c:v>10.56</c:v>
                </c:pt>
                <c:pt idx="4">
                  <c:v>5.09</c:v>
                </c:pt>
                <c:pt idx="5">
                  <c:v>4.6379999999999999</c:v>
                </c:pt>
                <c:pt idx="6">
                  <c:v>3.34</c:v>
                </c:pt>
                <c:pt idx="7">
                  <c:v>2.0179999999999998</c:v>
                </c:pt>
                <c:pt idx="8" formatCode="0.000">
                  <c:v>1.1678399999999998</c:v>
                </c:pt>
                <c:pt idx="9" formatCode="0.000">
                  <c:v>0.7466160007399999</c:v>
                </c:pt>
                <c:pt idx="10" formatCode="0.00">
                  <c:v>1.05</c:v>
                </c:pt>
                <c:pt idx="11" formatCode="0.00">
                  <c:v>0.99299999999999999</c:v>
                </c:pt>
                <c:pt idx="12" formatCode="0.00">
                  <c:v>0.79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Data'!$A$4</c:f>
              <c:strCache>
                <c:ptCount val="1"/>
                <c:pt idx="0">
                  <c:v>Oil discharged per reported throughput (g/tonne)</c:v>
                </c:pt>
              </c:strCache>
            </c:strRef>
          </c:tx>
          <c:cat>
            <c:numRef>
              <c:f>'Fig Data'!$B$2:$N$2</c:f>
              <c:numCache>
                <c:formatCode>General</c:formatCode>
                <c:ptCount val="13"/>
                <c:pt idx="0">
                  <c:v>1969</c:v>
                </c:pt>
                <c:pt idx="1">
                  <c:v>1974</c:v>
                </c:pt>
                <c:pt idx="2">
                  <c:v>1978</c:v>
                </c:pt>
                <c:pt idx="3">
                  <c:v>1981</c:v>
                </c:pt>
                <c:pt idx="4">
                  <c:v>1984</c:v>
                </c:pt>
                <c:pt idx="5">
                  <c:v>1987</c:v>
                </c:pt>
                <c:pt idx="6">
                  <c:v>1990</c:v>
                </c:pt>
                <c:pt idx="7">
                  <c:v>1993</c:v>
                </c:pt>
                <c:pt idx="8">
                  <c:v>1997</c:v>
                </c:pt>
                <c:pt idx="9">
                  <c:v>2000</c:v>
                </c:pt>
                <c:pt idx="10">
                  <c:v>2005</c:v>
                </c:pt>
                <c:pt idx="11">
                  <c:v>2008</c:v>
                </c:pt>
                <c:pt idx="12">
                  <c:v>2010</c:v>
                </c:pt>
              </c:numCache>
            </c:numRef>
          </c:cat>
          <c:val>
            <c:numRef>
              <c:f>'Fig Data'!$B$4:$N$4</c:f>
              <c:numCache>
                <c:formatCode>0.00</c:formatCode>
                <c:ptCount val="13"/>
                <c:pt idx="2">
                  <c:v>22.222222222222221</c:v>
                </c:pt>
                <c:pt idx="3">
                  <c:v>24</c:v>
                </c:pt>
                <c:pt idx="4">
                  <c:v>12.061611374407583</c:v>
                </c:pt>
                <c:pt idx="5">
                  <c:v>10.329621380846326</c:v>
                </c:pt>
                <c:pt idx="6">
                  <c:v>6.5362035225048913</c:v>
                </c:pt>
                <c:pt idx="7">
                  <c:v>3.6229802513464988</c:v>
                </c:pt>
                <c:pt idx="8">
                  <c:v>1.8612175301159835</c:v>
                </c:pt>
                <c:pt idx="9">
                  <c:v>1.4247058280989457</c:v>
                </c:pt>
                <c:pt idx="10">
                  <c:v>1.57</c:v>
                </c:pt>
                <c:pt idx="11">
                  <c:v>1.33</c:v>
                </c:pt>
                <c:pt idx="12">
                  <c:v>1.31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80000"/>
        <c:axId val="24485888"/>
      </c:lineChart>
      <c:lineChart>
        <c:grouping val="standard"/>
        <c:varyColors val="0"/>
        <c:ser>
          <c:idx val="2"/>
          <c:order val="2"/>
          <c:tx>
            <c:strRef>
              <c:f>'Fig Data'!$A$5</c:f>
              <c:strCache>
                <c:ptCount val="1"/>
                <c:pt idx="0">
                  <c:v>Total Throughput reported including other feeds (million tonnes/yr)</c:v>
                </c:pt>
              </c:strCache>
            </c:strRef>
          </c:tx>
          <c:cat>
            <c:numRef>
              <c:f>'Fig Data'!$B$2:$N$2</c:f>
              <c:numCache>
                <c:formatCode>General</c:formatCode>
                <c:ptCount val="13"/>
                <c:pt idx="0">
                  <c:v>1969</c:v>
                </c:pt>
                <c:pt idx="1">
                  <c:v>1974</c:v>
                </c:pt>
                <c:pt idx="2">
                  <c:v>1978</c:v>
                </c:pt>
                <c:pt idx="3">
                  <c:v>1981</c:v>
                </c:pt>
                <c:pt idx="4">
                  <c:v>1984</c:v>
                </c:pt>
                <c:pt idx="5">
                  <c:v>1987</c:v>
                </c:pt>
                <c:pt idx="6">
                  <c:v>1990</c:v>
                </c:pt>
                <c:pt idx="7">
                  <c:v>1993</c:v>
                </c:pt>
                <c:pt idx="8">
                  <c:v>1997</c:v>
                </c:pt>
                <c:pt idx="9">
                  <c:v>2000</c:v>
                </c:pt>
                <c:pt idx="10">
                  <c:v>2005</c:v>
                </c:pt>
                <c:pt idx="11">
                  <c:v>2008</c:v>
                </c:pt>
                <c:pt idx="12">
                  <c:v>2010</c:v>
                </c:pt>
              </c:numCache>
            </c:numRef>
          </c:cat>
          <c:val>
            <c:numRef>
              <c:f>'Fig Data'!$B$5:$N$5</c:f>
              <c:numCache>
                <c:formatCode>General</c:formatCode>
                <c:ptCount val="13"/>
                <c:pt idx="2">
                  <c:v>540</c:v>
                </c:pt>
                <c:pt idx="3">
                  <c:v>440</c:v>
                </c:pt>
                <c:pt idx="4">
                  <c:v>422</c:v>
                </c:pt>
                <c:pt idx="5">
                  <c:v>449</c:v>
                </c:pt>
                <c:pt idx="6">
                  <c:v>511</c:v>
                </c:pt>
                <c:pt idx="7">
                  <c:v>557</c:v>
                </c:pt>
                <c:pt idx="8" formatCode="#,##0">
                  <c:v>630</c:v>
                </c:pt>
                <c:pt idx="9" formatCode="#,##0">
                  <c:v>524.04923599999995</c:v>
                </c:pt>
                <c:pt idx="10">
                  <c:v>670</c:v>
                </c:pt>
                <c:pt idx="11">
                  <c:v>745</c:v>
                </c:pt>
                <c:pt idx="12">
                  <c:v>605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 Data'!$A$6</c:f>
              <c:strCache>
                <c:ptCount val="1"/>
                <c:pt idx="0">
                  <c:v>Number of refineries</c:v>
                </c:pt>
              </c:strCache>
            </c:strRef>
          </c:tx>
          <c:cat>
            <c:numRef>
              <c:f>'Fig Data'!$B$2:$N$2</c:f>
              <c:numCache>
                <c:formatCode>General</c:formatCode>
                <c:ptCount val="13"/>
                <c:pt idx="0">
                  <c:v>1969</c:v>
                </c:pt>
                <c:pt idx="1">
                  <c:v>1974</c:v>
                </c:pt>
                <c:pt idx="2">
                  <c:v>1978</c:v>
                </c:pt>
                <c:pt idx="3">
                  <c:v>1981</c:v>
                </c:pt>
                <c:pt idx="4">
                  <c:v>1984</c:v>
                </c:pt>
                <c:pt idx="5">
                  <c:v>1987</c:v>
                </c:pt>
                <c:pt idx="6">
                  <c:v>1990</c:v>
                </c:pt>
                <c:pt idx="7">
                  <c:v>1993</c:v>
                </c:pt>
                <c:pt idx="8">
                  <c:v>1997</c:v>
                </c:pt>
                <c:pt idx="9">
                  <c:v>2000</c:v>
                </c:pt>
                <c:pt idx="10">
                  <c:v>2005</c:v>
                </c:pt>
                <c:pt idx="11">
                  <c:v>2008</c:v>
                </c:pt>
                <c:pt idx="12">
                  <c:v>2010</c:v>
                </c:pt>
              </c:numCache>
            </c:numRef>
          </c:cat>
          <c:val>
            <c:numRef>
              <c:f>'Fig Data'!$B$6:$N$6</c:f>
              <c:numCache>
                <c:formatCode>General</c:formatCode>
                <c:ptCount val="13"/>
                <c:pt idx="0">
                  <c:v>80</c:v>
                </c:pt>
                <c:pt idx="1">
                  <c:v>108</c:v>
                </c:pt>
                <c:pt idx="2">
                  <c:v>111</c:v>
                </c:pt>
                <c:pt idx="3">
                  <c:v>104</c:v>
                </c:pt>
                <c:pt idx="4">
                  <c:v>85</c:v>
                </c:pt>
                <c:pt idx="5">
                  <c:v>89</c:v>
                </c:pt>
                <c:pt idx="6">
                  <c:v>95</c:v>
                </c:pt>
                <c:pt idx="7">
                  <c:v>95</c:v>
                </c:pt>
                <c:pt idx="8" formatCode="0">
                  <c:v>105</c:v>
                </c:pt>
                <c:pt idx="9" formatCode="0">
                  <c:v>84</c:v>
                </c:pt>
                <c:pt idx="10">
                  <c:v>96</c:v>
                </c:pt>
                <c:pt idx="11">
                  <c:v>125</c:v>
                </c:pt>
                <c:pt idx="12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252096"/>
        <c:axId val="68552576"/>
      </c:lineChart>
      <c:catAx>
        <c:axId val="2448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485888"/>
        <c:crosses val="autoZero"/>
        <c:auto val="1"/>
        <c:lblAlgn val="ctr"/>
        <c:lblOffset val="100"/>
        <c:noMultiLvlLbl val="0"/>
      </c:catAx>
      <c:valAx>
        <c:axId val="24485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80000"/>
        <c:crosses val="autoZero"/>
        <c:crossBetween val="between"/>
      </c:valAx>
      <c:valAx>
        <c:axId val="685525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75252096"/>
        <c:crosses val="max"/>
        <c:crossBetween val="between"/>
      </c:valAx>
      <c:catAx>
        <c:axId val="75252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552576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5" right="0.75" top="1" bottom="1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9942" cy="561242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0.8308</cdr:x>
      <cdr:y>0.04909</cdr:y>
    </cdr:from>
    <cdr:to>
      <cdr:x>0.9983</cdr:x>
      <cdr:y>0.13819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2245" y="275895"/>
          <a:ext cx="1542788" cy="5007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Reported Throughput </a:t>
          </a:r>
          <a:r>
            <a:rPr lang="en-GB" sz="1000" b="0" i="0" baseline="0">
              <a:latin typeface="+mn-lt"/>
              <a:ea typeface="+mn-ea"/>
              <a:cs typeface="+mn-cs"/>
            </a:rPr>
            <a:t>(Million tonnes/yr)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0.81707</cdr:x>
      <cdr:y>0.96293</cdr:y>
    </cdr:from>
    <cdr:to>
      <cdr:x>0.92116</cdr:x>
      <cdr:y>0.99739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5797" y="5411439"/>
          <a:ext cx="958739" cy="193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Year of Survey</a:t>
          </a:r>
        </a:p>
      </cdr:txBody>
    </cdr:sp>
  </cdr:relSizeAnchor>
  <cdr:relSizeAnchor xmlns:cdr="http://schemas.openxmlformats.org/drawingml/2006/chartDrawing">
    <cdr:from>
      <cdr:x>0.83881</cdr:x>
      <cdr:y>0.76352</cdr:y>
    </cdr:from>
    <cdr:to>
      <cdr:x>0.97436</cdr:x>
      <cdr:y>0.79797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6051" y="4290770"/>
          <a:ext cx="1248419" cy="193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Number of Refineries</a:t>
          </a:r>
        </a:p>
      </cdr:txBody>
    </cdr:sp>
  </cdr:relSizeAnchor>
  <cdr:relSizeAnchor xmlns:cdr="http://schemas.openxmlformats.org/drawingml/2006/chartDrawing">
    <cdr:from>
      <cdr:x>0.03694</cdr:x>
      <cdr:y>0.04742</cdr:y>
    </cdr:from>
    <cdr:to>
      <cdr:x>0.1779</cdr:x>
      <cdr:y>0.10973</cdr:y>
    </cdr:to>
    <cdr:sp macro="" textlink="">
      <cdr:nvSpPr>
        <cdr:cNvPr id="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258" y="266491"/>
          <a:ext cx="1298305" cy="350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Oil in Water discharge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1000" b="0" i="0" baseline="0">
              <a:latin typeface="+mn-lt"/>
              <a:ea typeface="+mn-ea"/>
              <a:cs typeface="+mn-cs"/>
            </a:rPr>
            <a:t>ktonne/yr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0.018</cdr:x>
      <cdr:y>0.72881</cdr:y>
    </cdr:from>
    <cdr:to>
      <cdr:x>0.1855</cdr:x>
      <cdr:y>0.81792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816" y="4095729"/>
          <a:ext cx="1542788" cy="500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Oil discharge load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1000" b="0" i="0" baseline="0">
              <a:latin typeface="+mn-lt"/>
              <a:ea typeface="+mn-ea"/>
              <a:cs typeface="+mn-cs"/>
            </a:rPr>
            <a:t>(g/tonne)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28</xdr:row>
      <xdr:rowOff>47624</xdr:rowOff>
    </xdr:from>
    <xdr:to>
      <xdr:col>5</xdr:col>
      <xdr:colOff>540752</xdr:colOff>
      <xdr:row>53</xdr:row>
      <xdr:rowOff>142874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743449"/>
          <a:ext cx="6655802" cy="41433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61911</xdr:colOff>
      <xdr:row>28</xdr:row>
      <xdr:rowOff>9524</xdr:rowOff>
    </xdr:from>
    <xdr:to>
      <xdr:col>16</xdr:col>
      <xdr:colOff>531811</xdr:colOff>
      <xdr:row>52</xdr:row>
      <xdr:rowOff>57149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%20Shared%20Folders\Klaas%20den%20Haan\STF-34%20-%20Effluent%20Quality%20&amp;%20Impacts\2010%20Questionnaire%20development\DATA%20base%20evaluation%20results%202011215\20100906%20Report%204-04%20+%202005,%202008%20and%20%202010%20Trend%20gra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"/>
      <sheetName val="Full Returns"/>
      <sheetName val="Working"/>
      <sheetName val="Report data"/>
      <sheetName val="1997"/>
      <sheetName val="Speciation"/>
      <sheetName val="Additional Effluent"/>
      <sheetName val="Receiving"/>
      <sheetName val="Table1"/>
      <sheetName val="Table2"/>
      <sheetName val="Table3"/>
      <sheetName val="Table4"/>
      <sheetName val="Table5"/>
      <sheetName val="RevChart"/>
      <sheetName val="Table6"/>
      <sheetName val="Table 7"/>
      <sheetName val="Fig 1"/>
      <sheetName val="Fig Data"/>
      <sheetName val="Sheet1"/>
      <sheetName val="Fig Data (2)"/>
    </sheetNames>
    <sheetDataSet>
      <sheetData sheetId="0"/>
      <sheetData sheetId="1"/>
      <sheetData sheetId="2">
        <row r="2">
          <cell r="CK2">
            <v>84</v>
          </cell>
        </row>
        <row r="10">
          <cell r="CK10">
            <v>524049236</v>
          </cell>
        </row>
        <row r="11">
          <cell r="CK11">
            <v>565596599</v>
          </cell>
        </row>
        <row r="44">
          <cell r="CK44">
            <v>746.61600073999989</v>
          </cell>
        </row>
      </sheetData>
      <sheetData sheetId="3">
        <row r="19">
          <cell r="C19">
            <v>1.4247058280989457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>
        <row r="2">
          <cell r="B2">
            <v>1969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8"/>
  <sheetViews>
    <sheetView tabSelected="1" topLeftCell="A16" workbookViewId="0">
      <selection activeCell="I54" sqref="I54"/>
    </sheetView>
  </sheetViews>
  <sheetFormatPr defaultRowHeight="12.75" x14ac:dyDescent="0.2"/>
  <cols>
    <col min="1" max="1" width="58.42578125" customWidth="1"/>
    <col min="5" max="5" width="10.85546875" bestFit="1" customWidth="1"/>
    <col min="10" max="12" width="9.140625" customWidth="1"/>
    <col min="13" max="13" width="9" customWidth="1"/>
    <col min="20" max="20" width="9.7109375" customWidth="1"/>
  </cols>
  <sheetData>
    <row r="1" spans="1:20" x14ac:dyDescent="0.2">
      <c r="A1" s="1" t="s">
        <v>0</v>
      </c>
      <c r="T1" s="2"/>
    </row>
    <row r="2" spans="1:20" x14ac:dyDescent="0.2">
      <c r="A2" s="21"/>
      <c r="B2" s="21">
        <v>1969</v>
      </c>
      <c r="C2" s="21">
        <v>1974</v>
      </c>
      <c r="D2" s="21">
        <v>1978</v>
      </c>
      <c r="E2" s="21">
        <v>1981</v>
      </c>
      <c r="F2" s="21">
        <v>1984</v>
      </c>
      <c r="G2" s="21">
        <v>1987</v>
      </c>
      <c r="H2" s="21">
        <v>1990</v>
      </c>
      <c r="I2" s="21">
        <v>1993</v>
      </c>
      <c r="J2" s="21">
        <v>1997</v>
      </c>
      <c r="K2" s="21">
        <v>2000</v>
      </c>
      <c r="L2" s="21">
        <v>2005</v>
      </c>
      <c r="M2" s="21">
        <v>2008</v>
      </c>
      <c r="N2" s="21">
        <v>2010</v>
      </c>
    </row>
    <row r="3" spans="1:20" s="4" customFormat="1" x14ac:dyDescent="0.2">
      <c r="A3" s="16" t="s">
        <v>1</v>
      </c>
      <c r="B3" s="15">
        <v>44</v>
      </c>
      <c r="C3" s="15">
        <v>30.66</v>
      </c>
      <c r="D3" s="15">
        <v>12</v>
      </c>
      <c r="E3" s="15">
        <v>10.56</v>
      </c>
      <c r="F3" s="15">
        <v>5.09</v>
      </c>
      <c r="G3" s="15">
        <v>4.6379999999999999</v>
      </c>
      <c r="H3" s="15">
        <v>3.34</v>
      </c>
      <c r="I3" s="15">
        <v>2.0179999999999998</v>
      </c>
      <c r="J3" s="17">
        <v>1.1678399999999998</v>
      </c>
      <c r="K3" s="17">
        <f>[1]Working!CK44/1000</f>
        <v>0.7466160007399999</v>
      </c>
      <c r="L3" s="18">
        <v>1.05</v>
      </c>
      <c r="M3" s="18">
        <v>0.99299999999999999</v>
      </c>
      <c r="N3" s="18">
        <v>0.79</v>
      </c>
    </row>
    <row r="4" spans="1:20" s="4" customFormat="1" x14ac:dyDescent="0.2">
      <c r="A4" s="18" t="s">
        <v>2</v>
      </c>
      <c r="B4" s="18"/>
      <c r="C4" s="18"/>
      <c r="D4" s="18">
        <v>22.222222222222221</v>
      </c>
      <c r="E4" s="18">
        <v>24</v>
      </c>
      <c r="F4" s="18">
        <v>12.061611374407583</v>
      </c>
      <c r="G4" s="18">
        <v>10.329621380846326</v>
      </c>
      <c r="H4" s="18">
        <v>6.5362035225048913</v>
      </c>
      <c r="I4" s="18">
        <v>3.6229802513464988</v>
      </c>
      <c r="J4" s="18">
        <v>1.8612175301159835</v>
      </c>
      <c r="K4" s="18">
        <f>'[1]Report data'!C19</f>
        <v>1.4247058280989457</v>
      </c>
      <c r="L4" s="18">
        <v>1.57</v>
      </c>
      <c r="M4" s="18">
        <v>1.33</v>
      </c>
      <c r="N4" s="18">
        <v>1.31</v>
      </c>
    </row>
    <row r="5" spans="1:20" x14ac:dyDescent="0.2">
      <c r="A5" s="15" t="s">
        <v>3</v>
      </c>
      <c r="B5" s="15"/>
      <c r="C5" s="15"/>
      <c r="D5" s="15">
        <v>540</v>
      </c>
      <c r="E5" s="15">
        <v>440</v>
      </c>
      <c r="F5" s="15">
        <v>422</v>
      </c>
      <c r="G5" s="15">
        <v>449</v>
      </c>
      <c r="H5" s="15">
        <v>511</v>
      </c>
      <c r="I5" s="15">
        <v>557</v>
      </c>
      <c r="J5" s="19">
        <v>630</v>
      </c>
      <c r="K5" s="19">
        <f>[1]Working!CK10/1000000</f>
        <v>524.04923599999995</v>
      </c>
      <c r="L5" s="15">
        <v>670</v>
      </c>
      <c r="M5" s="15">
        <v>745</v>
      </c>
      <c r="N5" s="15">
        <v>605</v>
      </c>
    </row>
    <row r="6" spans="1:20" x14ac:dyDescent="0.2">
      <c r="A6" s="15" t="s">
        <v>4</v>
      </c>
      <c r="B6" s="15">
        <v>80</v>
      </c>
      <c r="C6" s="15">
        <v>108</v>
      </c>
      <c r="D6" s="15">
        <v>111</v>
      </c>
      <c r="E6" s="15">
        <v>104</v>
      </c>
      <c r="F6" s="15">
        <v>85</v>
      </c>
      <c r="G6" s="15">
        <v>89</v>
      </c>
      <c r="H6" s="15">
        <v>95</v>
      </c>
      <c r="I6" s="15">
        <v>95</v>
      </c>
      <c r="J6" s="20">
        <v>105</v>
      </c>
      <c r="K6" s="20">
        <f>[1]Working!CK2</f>
        <v>84</v>
      </c>
      <c r="L6" s="15">
        <v>96</v>
      </c>
      <c r="M6" s="15">
        <v>125</v>
      </c>
      <c r="N6" s="15">
        <v>100</v>
      </c>
    </row>
    <row r="7" spans="1:20" x14ac:dyDescent="0.2">
      <c r="A7" s="2" t="s">
        <v>5</v>
      </c>
      <c r="B7">
        <v>400</v>
      </c>
      <c r="C7">
        <v>730</v>
      </c>
      <c r="D7">
        <v>754</v>
      </c>
      <c r="E7">
        <v>710</v>
      </c>
      <c r="F7">
        <v>607</v>
      </c>
      <c r="G7">
        <v>587</v>
      </c>
      <c r="H7">
        <v>570</v>
      </c>
      <c r="I7">
        <v>618</v>
      </c>
      <c r="J7" s="5">
        <v>670.34047299999997</v>
      </c>
      <c r="K7" s="5">
        <f>[1]Working!CK11/1000000</f>
        <v>565.59659899999997</v>
      </c>
      <c r="L7">
        <v>730</v>
      </c>
      <c r="M7">
        <v>838</v>
      </c>
      <c r="N7">
        <v>720</v>
      </c>
    </row>
    <row r="8" spans="1:20" s="4" customFormat="1" x14ac:dyDescent="0.2">
      <c r="A8" s="7" t="s">
        <v>6</v>
      </c>
      <c r="B8" s="4">
        <f>B3/B7*1000</f>
        <v>110</v>
      </c>
      <c r="C8" s="4">
        <f t="shared" ref="C8:L8" si="0">C3/C7*1000</f>
        <v>42</v>
      </c>
      <c r="D8" s="4">
        <f t="shared" si="0"/>
        <v>15.915119363395226</v>
      </c>
      <c r="E8" s="4">
        <f t="shared" si="0"/>
        <v>14.87323943661972</v>
      </c>
      <c r="F8" s="4">
        <f t="shared" si="0"/>
        <v>8.3855024711696853</v>
      </c>
      <c r="G8" s="4">
        <f t="shared" si="0"/>
        <v>7.901192504258943</v>
      </c>
      <c r="H8" s="4">
        <f t="shared" si="0"/>
        <v>5.8596491228070171</v>
      </c>
      <c r="I8" s="4">
        <f t="shared" si="0"/>
        <v>3.2653721682847894</v>
      </c>
      <c r="J8" s="4">
        <f t="shared" si="0"/>
        <v>1.7421594652841434</v>
      </c>
      <c r="K8" s="4">
        <f t="shared" si="0"/>
        <v>1.3200503716960998</v>
      </c>
      <c r="L8" s="4">
        <f t="shared" si="0"/>
        <v>1.4383561643835616</v>
      </c>
      <c r="M8" s="4">
        <v>1.18</v>
      </c>
      <c r="N8" s="4">
        <v>1.1000000000000001</v>
      </c>
    </row>
    <row r="10" spans="1:20" x14ac:dyDescent="0.2">
      <c r="E10" s="3"/>
    </row>
    <row r="11" spans="1:20" x14ac:dyDescent="0.2">
      <c r="B11" s="8" t="s">
        <v>7</v>
      </c>
      <c r="C11" s="4"/>
      <c r="D11" s="4">
        <f t="shared" ref="D11:J11" si="1">D3/D5*1000</f>
        <v>22.222222222222221</v>
      </c>
      <c r="E11" s="4">
        <f t="shared" si="1"/>
        <v>24</v>
      </c>
      <c r="F11" s="4">
        <f t="shared" si="1"/>
        <v>12.061611374407583</v>
      </c>
      <c r="G11" s="4">
        <f t="shared" si="1"/>
        <v>10.329621380846326</v>
      </c>
      <c r="H11" s="4">
        <f t="shared" si="1"/>
        <v>6.5362035225048913</v>
      </c>
      <c r="I11" s="4">
        <f t="shared" si="1"/>
        <v>3.6229802513464988</v>
      </c>
      <c r="J11" s="4">
        <f t="shared" si="1"/>
        <v>1.8537142857142854</v>
      </c>
      <c r="K11" s="4">
        <f>K3/K5*1000</f>
        <v>1.424705828098946</v>
      </c>
      <c r="L11" s="4">
        <f>L3/L5*1000</f>
        <v>1.5671641791044775</v>
      </c>
      <c r="M11" s="4">
        <f>M3/M5*1000</f>
        <v>1.3328859060402685</v>
      </c>
      <c r="N11" s="4">
        <f>N3/N5*1000</f>
        <v>1.3057851239669422</v>
      </c>
      <c r="P11" s="4"/>
      <c r="Q11" s="2"/>
      <c r="R11" s="2"/>
      <c r="T11" s="4"/>
    </row>
    <row r="12" spans="1:20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P12" s="4"/>
      <c r="T12" s="4"/>
    </row>
    <row r="13" spans="1:20" x14ac:dyDescent="0.2">
      <c r="B13" s="8" t="s">
        <v>8</v>
      </c>
      <c r="C13" s="4"/>
      <c r="D13" s="4">
        <f>(1000*D3)/D7</f>
        <v>15.915119363395226</v>
      </c>
      <c r="E13" s="4">
        <f t="shared" ref="E13:N13" si="2">(1000*E3)/E7</f>
        <v>14.873239436619718</v>
      </c>
      <c r="F13" s="4">
        <f t="shared" si="2"/>
        <v>8.3855024711696871</v>
      </c>
      <c r="G13" s="4">
        <f t="shared" si="2"/>
        <v>7.9011925042589439</v>
      </c>
      <c r="H13" s="4">
        <f t="shared" si="2"/>
        <v>5.8596491228070171</v>
      </c>
      <c r="I13" s="4">
        <f t="shared" si="2"/>
        <v>3.2653721682847894</v>
      </c>
      <c r="J13" s="4">
        <f t="shared" si="2"/>
        <v>1.7421594652841434</v>
      </c>
      <c r="K13" s="4">
        <f t="shared" si="2"/>
        <v>1.3200503716960998</v>
      </c>
      <c r="L13" s="4">
        <f t="shared" si="2"/>
        <v>1.4383561643835616</v>
      </c>
      <c r="M13" s="4">
        <f t="shared" si="2"/>
        <v>1.1849642004773269</v>
      </c>
      <c r="N13" s="4">
        <f t="shared" si="2"/>
        <v>1.0972222222222223</v>
      </c>
      <c r="P13" s="4"/>
      <c r="T13" s="4"/>
    </row>
    <row r="14" spans="1:20" x14ac:dyDescent="0.2">
      <c r="E14" s="5"/>
    </row>
    <row r="15" spans="1:20" x14ac:dyDescent="0.2">
      <c r="A15" s="4"/>
      <c r="E15" s="6"/>
    </row>
    <row r="17" spans="1:16" x14ac:dyDescent="0.2">
      <c r="A17" s="4"/>
      <c r="B17" s="4"/>
      <c r="C17" s="4"/>
      <c r="J17" s="4"/>
      <c r="P17" s="2"/>
    </row>
    <row r="18" spans="1:16" x14ac:dyDescent="0.2">
      <c r="P18" s="2"/>
    </row>
    <row r="21" spans="1:16" x14ac:dyDescent="0.2">
      <c r="B21" s="9">
        <v>2000</v>
      </c>
      <c r="C21" s="9">
        <v>2004</v>
      </c>
      <c r="D21" s="9">
        <v>2008</v>
      </c>
      <c r="E21" s="9">
        <v>2010</v>
      </c>
    </row>
    <row r="22" spans="1:16" x14ac:dyDescent="0.2">
      <c r="A22" s="10" t="s">
        <v>9</v>
      </c>
      <c r="B22" s="11">
        <v>0.7466160007399999</v>
      </c>
      <c r="C22" s="11">
        <v>1.05</v>
      </c>
      <c r="D22" s="11">
        <v>0.99299999999999999</v>
      </c>
      <c r="E22" s="11">
        <v>0.79</v>
      </c>
    </row>
    <row r="23" spans="1:16" x14ac:dyDescent="0.2">
      <c r="A23" s="12" t="s">
        <v>10</v>
      </c>
      <c r="B23" s="11">
        <v>1.4247058280989457</v>
      </c>
      <c r="C23" s="11">
        <v>1.57</v>
      </c>
      <c r="D23" s="11">
        <v>1.33</v>
      </c>
      <c r="E23" s="11">
        <v>1.31</v>
      </c>
    </row>
    <row r="24" spans="1:16" x14ac:dyDescent="0.2">
      <c r="A24" s="10" t="s">
        <v>11</v>
      </c>
      <c r="B24" s="11">
        <v>524.04923599999995</v>
      </c>
      <c r="C24" s="11">
        <v>670</v>
      </c>
      <c r="D24" s="11">
        <v>745</v>
      </c>
      <c r="E24" s="11">
        <v>605</v>
      </c>
    </row>
    <row r="25" spans="1:16" x14ac:dyDescent="0.2">
      <c r="A25" s="13" t="s">
        <v>4</v>
      </c>
      <c r="B25" s="14">
        <v>84</v>
      </c>
      <c r="C25" s="14">
        <v>96</v>
      </c>
      <c r="D25" s="14">
        <v>125</v>
      </c>
      <c r="E25" s="14">
        <v>100</v>
      </c>
    </row>
    <row r="27" spans="1:16" x14ac:dyDescent="0.2">
      <c r="E27" s="4"/>
      <c r="F27" s="4"/>
      <c r="G27" s="4"/>
    </row>
    <row r="28" spans="1:16" x14ac:dyDescent="0.2">
      <c r="E28" s="4"/>
      <c r="F28" s="4"/>
      <c r="G28" s="4"/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 Data</vt:lpstr>
      <vt:lpstr>Fig 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Klaas Den Haan</dc:creator>
  <cp:lastModifiedBy>Tamsin Appleton</cp:lastModifiedBy>
  <dcterms:created xsi:type="dcterms:W3CDTF">2012-01-30T10:43:36Z</dcterms:created>
  <dcterms:modified xsi:type="dcterms:W3CDTF">2012-02-14T10:19:50Z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-2049058682</vt:i4>
  </property>
  <property fmtid="{D5CDD505-2E9C-101B-9397-08002B2CF9AE}" pid="3" name="_NewReviewCycle">
    <vt:lpwstr/>
  </property>
  <property fmtid="{D5CDD505-2E9C-101B-9397-08002B2CF9AE}" pid="4" name="_EmailSubject">
    <vt:lpwstr>Resource efficiency report - graphs</vt:lpwstr>
  </property>
  <property fmtid="{D5CDD505-2E9C-101B-9397-08002B2CF9AE}" pid="5" name="_AuthorEmail">
    <vt:lpwstr>Tamsin.Appleton@eea.europa.eu</vt:lpwstr>
  </property>
  <property fmtid="{D5CDD505-2E9C-101B-9397-08002B2CF9AE}" pid="6" name="_AuthorEmailDisplayName">
    <vt:lpwstr>Tamsin Appleton</vt:lpwstr>
  </property>
  <property fmtid="{D5CDD505-2E9C-101B-9397-08002B2CF9AE}" pid="8" name="_PreviousAdHocReviewCycleID">
    <vt:i4>189057529</vt:i4>
  </property>
</Properties>
</file>